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FORECAST" sheetId="2" r:id="rId5"/>
    <sheet state="visible" name="ANALYSIS - FORECAST" sheetId="3" r:id="rId6"/>
    <sheet state="visible" name="ANALYSIS - BASE" sheetId="4" r:id="rId7"/>
    <sheet state="visible" name="Prison Receptions - true" sheetId="5" r:id="rId8"/>
    <sheet state="visible" name="Prison Releases - true" sheetId="6" r:id="rId9"/>
    <sheet state="visible" name="Crown &amp; Magistrates Courts" sheetId="7" r:id="rId10"/>
    <sheet state="visible" name="18-20 POLICE" sheetId="8" r:id="rId11"/>
    <sheet state="visible" name="20-22 POLICE" sheetId="9" r:id="rId12"/>
    <sheet state="visible" name="22-24 POLICE" sheetId="10" r:id="rId13"/>
    <sheet state="visible" name="Charges_by_offence Code" sheetId="11" r:id="rId14"/>
    <sheet state="visible" name="Prison_Admissions_Quarterly" sheetId="12" r:id="rId15"/>
    <sheet state="visible" name="Prison_Releases__Quarterly_" sheetId="13" r:id="rId16"/>
    <sheet state="visible" name="Copy of Q4_1" sheetId="14" r:id="rId17"/>
    <sheet state="visible" name="Copy of Q4_2" sheetId="15" r:id="rId18"/>
    <sheet state="visible" name="Copy of Q4_3" sheetId="16" r:id="rId19"/>
    <sheet state="visible" name="Outstanding Cases" sheetId="17" r:id="rId20"/>
    <sheet state="visible" name="Prisons" sheetId="18" r:id="rId21"/>
    <sheet state="visible" name="Police &amp; Crime" sheetId="19" r:id="rId22"/>
  </sheets>
  <definedNames>
    <definedName hidden="1" localSheetId="4" name="_xlnm._FilterDatabase">'Prison Receptions - true'!$A$1:$E$29</definedName>
    <definedName hidden="1" localSheetId="5" name="_xlnm._FilterDatabase">'Prison Releases - true'!$A$1:$C$29</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1">
      <text>
        <t xml:space="preserve">Beyond the police, several other bodies have the authority to prosecute specific offences. These include:
- Driver and Vehicle Licensing Agency (DVLA): Handles offences related to vehicle licensing and registration.
- TV Licensing Authority: Prosecutes individuals for evasion of television license fees.
- Local Authorities: Often prosecute cases related to environmental health, trading standards, and housing violations.
- Health and Safety Executive (HSE): Responsible for prosecuting breaches of health and safety regulations in workplaces.
- Environment Agency: Prosecutes environmental offences such as pollution incidents.
- Serious Fraud Office (SFO): Handles complex fraud cases, including bribery and corruption.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1">
      <text>
        <t xml:space="preserve">Beyond the police, several other bodies have the authority to prosecute specific offences. These include:
- Driver and Vehicle Licensing Agency (DVLA): Handles offences related to vehicle licensing and registration.
- TV Licensing Authority: Prosecutes individuals for evasion of television license fees.
- Local Authorities: Often prosecute cases related to environmental health, trading standards, and housing violations.
- Health and Safety Executive (HSE): Responsible for prosecuting breaches of health and safety regulations in workplaces.
- Environment Agency: Prosecutes environmental offences such as pollution incidents.
- Serious Fraud Office (SFO): Handles complex fraud cases, including bribery and corruption.
</t>
      </text>
    </comment>
  </commentList>
</comments>
</file>

<file path=xl/sharedStrings.xml><?xml version="1.0" encoding="utf-8"?>
<sst xmlns="http://schemas.openxmlformats.org/spreadsheetml/2006/main" count="24862" uniqueCount="1150">
  <si>
    <t>DASHBOARD</t>
  </si>
  <si>
    <t>Central questions</t>
  </si>
  <si>
    <t>- How does increased police charges, convictions, sentencings translate into increased custody sentencing over a two-year timeframe for MC and CC, and resulting impact on the prison population?</t>
  </si>
  <si>
    <t>INPUTS</t>
  </si>
  <si>
    <t>FY24 actuals</t>
  </si>
  <si>
    <t>FY25 change</t>
  </si>
  <si>
    <t>Crime rate</t>
  </si>
  <si>
    <t>Charge rate</t>
  </si>
  <si>
    <t>Conviction rate - Magistrate Court</t>
  </si>
  <si>
    <t>Conviction rate - Crown Court</t>
  </si>
  <si>
    <t>Custody sentencing rate - Magistrate Court</t>
  </si>
  <si>
    <t>Custody sentencing rate - Crown Court</t>
  </si>
  <si>
    <t>POLICY IMPACT</t>
  </si>
  <si>
    <t>Police &amp; CPS</t>
  </si>
  <si>
    <t>Prison and Probation</t>
  </si>
  <si>
    <t>FY25 Q1</t>
  </si>
  <si>
    <t>FY25 Q2</t>
  </si>
  <si>
    <t>FY25 Q3</t>
  </si>
  <si>
    <t>FY25 Q4</t>
  </si>
  <si>
    <t>FY26 Q1</t>
  </si>
  <si>
    <t>FY26 Q2</t>
  </si>
  <si>
    <t>FY26 Q3</t>
  </si>
  <si>
    <t>FY26 Q4</t>
  </si>
  <si>
    <t>FY25</t>
  </si>
  <si>
    <t>FY26</t>
  </si>
  <si>
    <t>FY25-26 impact</t>
  </si>
  <si>
    <t># Crimes</t>
  </si>
  <si>
    <t># custody sentencings / admissions</t>
  </si>
  <si>
    <t># Charges</t>
  </si>
  <si>
    <r>
      <rPr>
        <rFont val="Arial"/>
        <color theme="1"/>
      </rPr>
      <t xml:space="preserve">   </t>
    </r>
    <r>
      <rPr>
        <rFont val="Arial"/>
        <i/>
        <color theme="1"/>
      </rPr>
      <t># Magistrate Court</t>
    </r>
  </si>
  <si>
    <t># Prosecutions</t>
  </si>
  <si>
    <t xml:space="preserve">   # Crown Court</t>
  </si>
  <si>
    <t># remand admissions</t>
  </si>
  <si>
    <t>Courts &amp; Tribunals</t>
  </si>
  <si>
    <t>Total prison population</t>
  </si>
  <si>
    <t xml:space="preserve">    # remand population</t>
  </si>
  <si>
    <t># Convictions</t>
  </si>
  <si>
    <t xml:space="preserve">    # custody population</t>
  </si>
  <si>
    <r>
      <rPr>
        <rFont val="Arial"/>
        <color theme="1"/>
      </rPr>
      <t xml:space="preserve">   </t>
    </r>
    <r>
      <rPr>
        <rFont val="Arial"/>
        <i/>
        <color theme="1"/>
      </rPr>
      <t># Magistrate Court</t>
    </r>
  </si>
  <si>
    <t>Chart 1. Criminal Charges</t>
  </si>
  <si>
    <t>Chart 2. Convictions</t>
  </si>
  <si>
    <t>FY2024-2026F</t>
  </si>
  <si>
    <t>increased charges
over FY24-26</t>
  </si>
  <si>
    <t>increased convictions
over FY24-26</t>
  </si>
  <si>
    <t>increase</t>
  </si>
  <si>
    <t>Chart 4. Custody sentencings</t>
  </si>
  <si>
    <t>Chart 4. Total prison population</t>
  </si>
  <si>
    <t>increased sentencings 
into custody over FY24-26</t>
  </si>
  <si>
    <t>increase in total prison population
over FY24-26</t>
  </si>
  <si>
    <t>Dashboard and scenario analysis</t>
  </si>
  <si>
    <t>Key</t>
  </si>
  <si>
    <t>Input</t>
  </si>
  <si>
    <t>Assumption</t>
  </si>
  <si>
    <t>Forecast</t>
  </si>
  <si>
    <t>NOTES</t>
  </si>
  <si>
    <t>Decay curves</t>
  </si>
  <si>
    <t>DECAY CURVES</t>
  </si>
  <si>
    <t>T+0</t>
  </si>
  <si>
    <t>T+1Q</t>
  </si>
  <si>
    <t>T+2Q</t>
  </si>
  <si>
    <t>T+3Q</t>
  </si>
  <si>
    <t>T+4Q</t>
  </si>
  <si>
    <t>T+5Q</t>
  </si>
  <si>
    <t>T+6Q</t>
  </si>
  <si>
    <t>T+7Q</t>
  </si>
  <si>
    <t>T+8Q</t>
  </si>
  <si>
    <t>Offence to prosecution</t>
  </si>
  <si>
    <t>Based on average offence to first listing time of c.180 days</t>
  </si>
  <si>
    <t>Prosecution to completion (MC)</t>
  </si>
  <si>
    <t>Based on average listing to completion time of 30 days</t>
  </si>
  <si>
    <t>Prosecution to completion (CC)</t>
  </si>
  <si>
    <t>Based on average completion time of 1.5 years minus two quarters to prosecution</t>
  </si>
  <si>
    <t>NUMBERS FROM VINCENT</t>
  </si>
  <si>
    <t>Offence to prosecution (MC)</t>
  </si>
  <si>
    <t>Offence to prosecution (CC)</t>
  </si>
  <si>
    <t>$</t>
  </si>
  <si>
    <t>OUTCOMES</t>
  </si>
  <si>
    <t>BASELINE</t>
  </si>
  <si>
    <t>FY24</t>
  </si>
  <si>
    <t>TOTAL</t>
  </si>
  <si>
    <t>CORE</t>
  </si>
  <si>
    <t>Chart 1. Charges and Prosecutions</t>
  </si>
  <si>
    <t>Chart 2. Convictions - MC</t>
  </si>
  <si>
    <r>
      <rPr>
        <rFont val="Arial"/>
        <color theme="1"/>
      </rPr>
      <t xml:space="preserve">   </t>
    </r>
    <r>
      <rPr>
        <rFont val="Arial"/>
        <i/>
        <color theme="1"/>
      </rPr>
      <t># MC</t>
    </r>
  </si>
  <si>
    <t>MC BASELINE</t>
  </si>
  <si>
    <t>Chart 3. Convictions - CC</t>
  </si>
  <si>
    <t xml:space="preserve">   # CC</t>
  </si>
  <si>
    <t>CC BASELINE</t>
  </si>
  <si>
    <t>Chart 4. Custody sentencings overall</t>
  </si>
  <si>
    <t xml:space="preserve">   # MC</t>
  </si>
  <si>
    <t>Chart 5. Custody sentencings - MC</t>
  </si>
  <si>
    <t>Chart 6. Custody sentencings - CC</t>
  </si>
  <si>
    <t># remand population</t>
  </si>
  <si>
    <t>REMAND BL</t>
  </si>
  <si>
    <t>Chart 7. Remand population</t>
  </si>
  <si>
    <t># custody population</t>
  </si>
  <si>
    <t>CUSTODY BL</t>
  </si>
  <si>
    <t>Chart 8. Custody population</t>
  </si>
  <si>
    <t>IMPACT SCENARIO</t>
  </si>
  <si>
    <t>FORECAST</t>
  </si>
  <si>
    <r>
      <rPr>
        <rFont val="Arial"/>
        <color theme="1"/>
      </rPr>
      <t xml:space="preserve">   </t>
    </r>
    <r>
      <rPr>
        <rFont val="Arial"/>
        <i/>
        <color theme="1"/>
      </rPr>
      <t># MC</t>
    </r>
  </si>
  <si>
    <t>MC FORECAST</t>
  </si>
  <si>
    <t>CC FORECAST</t>
  </si>
  <si>
    <t>REMAND FC</t>
  </si>
  <si>
    <t>CUSTODY FC</t>
  </si>
  <si>
    <t>INCREMENTAL</t>
  </si>
  <si>
    <r>
      <rPr>
        <rFont val="Arial"/>
        <color theme="1"/>
      </rPr>
      <t xml:space="preserve">   </t>
    </r>
    <r>
      <rPr>
        <rFont val="Arial"/>
        <i/>
        <color theme="1"/>
      </rPr>
      <t># MC</t>
    </r>
  </si>
  <si>
    <t>Simplified demand flow model</t>
  </si>
  <si>
    <t>Annual</t>
  </si>
  <si>
    <t>Quarterly</t>
  </si>
  <si>
    <t>base case vs. scenarios</t>
  </si>
  <si>
    <t>Definition</t>
  </si>
  <si>
    <t>Units</t>
  </si>
  <si>
    <t>Source</t>
  </si>
  <si>
    <t>FY19</t>
  </si>
  <si>
    <t>FY20</t>
  </si>
  <si>
    <t>FY21</t>
  </si>
  <si>
    <t>FY22</t>
  </si>
  <si>
    <t>FY23</t>
  </si>
  <si>
    <t>col</t>
  </si>
  <si>
    <t>Notes</t>
  </si>
  <si>
    <t>SUMMARY</t>
  </si>
  <si>
    <t>Key modelling inputs</t>
  </si>
  <si>
    <t>FY25-26</t>
  </si>
  <si>
    <t>CORE DATA</t>
  </si>
  <si>
    <t>Police</t>
  </si>
  <si>
    <t>Police recorded crime</t>
  </si>
  <si>
    <t># cases</t>
  </si>
  <si>
    <t>Cross CJS data</t>
  </si>
  <si>
    <t>n/a</t>
  </si>
  <si>
    <t>Quarterly - ONS</t>
  </si>
  <si>
    <t>Outcomes for investigation closed</t>
  </si>
  <si>
    <t xml:space="preserve">    Charged / summoned by Police</t>
  </si>
  <si>
    <t>OTHER</t>
  </si>
  <si>
    <t xml:space="preserve">    Other prosecuting authorities</t>
  </si>
  <si>
    <t>Calculation</t>
  </si>
  <si>
    <t>Assume remainder is from other</t>
  </si>
  <si>
    <t>Prosecutions at Magistrates' Courts (MC), Principal</t>
  </si>
  <si>
    <t>Court</t>
  </si>
  <si>
    <t>Prosecutions at MC</t>
  </si>
  <si>
    <t>Not all charges are prosecuted</t>
  </si>
  <si>
    <t>Proceedings Discontinued or Discharged at Magistrates' Courts (MC)</t>
  </si>
  <si>
    <t xml:space="preserve">    Discontinued / discharged</t>
  </si>
  <si>
    <t>Charge Withdrawn or Dismissed at Magistrates' Courts (MC)</t>
  </si>
  <si>
    <t xml:space="preserve">    Charge withdrawn dismissed</t>
  </si>
  <si>
    <t>Other Disposal Without Conviction at Magistrates' Courts (MC)</t>
  </si>
  <si>
    <t xml:space="preserve">    Other</t>
  </si>
  <si>
    <t>Convicted at Magistrates' Courts (MC)</t>
  </si>
  <si>
    <t xml:space="preserve">    Convicted</t>
  </si>
  <si>
    <t>Committed for Trial at Crown Court at Magistrates' Courts (MC)</t>
  </si>
  <si>
    <t xml:space="preserve">    o/w Committed for trial at CC by MC</t>
  </si>
  <si>
    <t>Afua - MOJ?</t>
  </si>
  <si>
    <t>Magistrate Court Receipt</t>
  </si>
  <si>
    <t>Magistrate Court Disposal</t>
  </si>
  <si>
    <t>Systematically higher than pros. by 10%</t>
  </si>
  <si>
    <t>Magistrate Court Backlog (outstanding cases)</t>
  </si>
  <si>
    <r>
      <rPr>
        <rFont val="Arial"/>
        <b/>
        <color theme="1"/>
      </rPr>
      <t xml:space="preserve">    </t>
    </r>
    <r>
      <rPr>
        <rFont val="Arial"/>
        <b val="0"/>
        <i/>
        <color theme="1"/>
      </rPr>
      <t>MC: receipt minus disposals</t>
    </r>
  </si>
  <si>
    <t>Crown Court Receipt</t>
  </si>
  <si>
    <t>Crown Court Disposal</t>
  </si>
  <si>
    <t>Crown Court Backlog (outstanding cases)</t>
  </si>
  <si>
    <r>
      <rPr>
        <rFont val="Arial"/>
        <b/>
        <color theme="1"/>
      </rPr>
      <t xml:space="preserve">    </t>
    </r>
    <r>
      <rPr>
        <rFont val="Arial"/>
        <b val="0"/>
        <i/>
        <color theme="1"/>
      </rPr>
      <t>CC: receipt minus disposals</t>
    </r>
  </si>
  <si>
    <t>Total disposals (MC + CC)</t>
  </si>
  <si>
    <t>Reasons for dismissal / withdrawn</t>
  </si>
  <si>
    <t>Convictions</t>
  </si>
  <si>
    <t xml:space="preserve">    Convictions MC</t>
  </si>
  <si>
    <t>Committed for Sentence at Crown Court by Magistrates' Courts (MC)</t>
  </si>
  <si>
    <t xml:space="preserve">         o/w committed for sentence at CC</t>
  </si>
  <si>
    <t>Convictions at the Crown Court (CC)</t>
  </si>
  <si>
    <t xml:space="preserve">    Convictions CC</t>
  </si>
  <si>
    <t>Sentencings</t>
  </si>
  <si>
    <t>Sentenced at Magistrates' Court (MC)</t>
  </si>
  <si>
    <t xml:space="preserve">    Sentencing MC</t>
  </si>
  <si>
    <t>Sent for Sentence at CC from MC (CC)</t>
  </si>
  <si>
    <t xml:space="preserve">    Sent to CC for sentencing by MC</t>
  </si>
  <si>
    <t>Sentenced at the Crown Court (CC)</t>
  </si>
  <si>
    <t xml:space="preserve">    Sentencing CC</t>
  </si>
  <si>
    <t>Sentencings for custody</t>
  </si>
  <si>
    <t>Doesn't include suspended sentences and community sentence</t>
  </si>
  <si>
    <t>MC: Custody</t>
  </si>
  <si>
    <t xml:space="preserve">    Sentencing custody MC</t>
  </si>
  <si>
    <t>CC: Immediate Custody</t>
  </si>
  <si>
    <t xml:space="preserve">    Sentencing custody CC</t>
  </si>
  <si>
    <t>Average custodial length</t>
  </si>
  <si>
    <t>Prison</t>
  </si>
  <si>
    <t># in remand (pre-court)</t>
  </si>
  <si>
    <t># in remand (MC)</t>
  </si>
  <si>
    <t># in remand (CC)</t>
  </si>
  <si>
    <t>% in custody (pre-court)</t>
  </si>
  <si>
    <t>% in custody (MC)</t>
  </si>
  <si>
    <t>% in custody (CC)</t>
  </si>
  <si>
    <t>Remand admissions</t>
  </si>
  <si>
    <t>MOJ - offender mgmt</t>
  </si>
  <si>
    <t>Remand population</t>
  </si>
  <si>
    <t># people</t>
  </si>
  <si>
    <t>Remand releases</t>
  </si>
  <si>
    <t># releases</t>
  </si>
  <si>
    <t>Custody receptions</t>
  </si>
  <si>
    <t># admissions</t>
  </si>
  <si>
    <t xml:space="preserve">    Sentenced admissions</t>
  </si>
  <si>
    <t xml:space="preserve">    Recall admissions</t>
  </si>
  <si>
    <t xml:space="preserve">   First custody (excluded)</t>
  </si>
  <si>
    <t>Doesn't include repeat offenders</t>
  </si>
  <si>
    <t>Custody population</t>
  </si>
  <si>
    <t>Custody releases</t>
  </si>
  <si>
    <t xml:space="preserve">    Releases from sentences</t>
  </si>
  <si>
    <t>Clarify if includes release from remand or not</t>
  </si>
  <si>
    <t xml:space="preserve">    Home Detention Curfew</t>
  </si>
  <si>
    <t>Receptions minus releases</t>
  </si>
  <si>
    <t>Change in custody population</t>
  </si>
  <si>
    <t>Probation caseload, tagging caseload</t>
  </si>
  <si>
    <t>Total remand + sentenced admissions: custody sentencings</t>
  </si>
  <si>
    <t>% remand admissions / prosecutions</t>
  </si>
  <si>
    <t>% remand releases / remand population</t>
  </si>
  <si>
    <t>% sentenced admissions / custody from sentencing</t>
  </si>
  <si>
    <t>% prison pop. released from sentences</t>
  </si>
  <si>
    <t>% prison pop. released into Home Detention Curfew</t>
  </si>
  <si>
    <t>CONVERSION RATES AND RATIOS</t>
  </si>
  <si>
    <t>CHARGING AND PROSECUTION EFFICIENCY</t>
  </si>
  <si>
    <t>% crime growth</t>
  </si>
  <si>
    <t>Assume no change in crime</t>
  </si>
  <si>
    <t>Other</t>
  </si>
  <si>
    <t>% other prosecuting authority growth</t>
  </si>
  <si>
    <t>Assume no change in prosecutions</t>
  </si>
  <si>
    <t>CPS</t>
  </si>
  <si>
    <t>Charge rate (% charges)</t>
  </si>
  <si>
    <t>Assume charge rate average of last 5 years</t>
  </si>
  <si>
    <t>Prosecutions: Police charges</t>
  </si>
  <si>
    <t xml:space="preserve">    % Discontinued / discharged</t>
  </si>
  <si>
    <t>Assume average of last 5 years</t>
  </si>
  <si>
    <t xml:space="preserve">    % Charge withdrawn dismissed</t>
  </si>
  <si>
    <t xml:space="preserve">    % Other</t>
  </si>
  <si>
    <t xml:space="preserve">    % convictions</t>
  </si>
  <si>
    <t xml:space="preserve">        % convictions - MC</t>
  </si>
  <si>
    <t>Not clear how this scales with caseload</t>
  </si>
  <si>
    <t xml:space="preserve">        Referral rate to Crown Court</t>
  </si>
  <si>
    <t xml:space="preserve">        % convictions - CC</t>
  </si>
  <si>
    <t>Convictions for sentencing in CC</t>
  </si>
  <si>
    <t>Convictions:Prosecutions</t>
  </si>
  <si>
    <t>% sentenced (MC)</t>
  </si>
  <si>
    <t>CC sentencing from MC inflation</t>
  </si>
  <si>
    <t>LOW CONFIDENCE - DON"T KNOW DRIVER</t>
  </si>
  <si>
    <t>% sentenced (CC)</t>
  </si>
  <si>
    <t>COURT EFFICIENCY AND BACKLOG</t>
  </si>
  <si>
    <t>% Magistrate Court Backlog growth</t>
  </si>
  <si>
    <t>% Crown Court Backlog growth</t>
  </si>
  <si>
    <t>MC backlog: Convictions CC</t>
  </si>
  <si>
    <t>CC backlog: Convictions CC</t>
  </si>
  <si>
    <t>Average time in MC backlog</t>
  </si>
  <si>
    <t>Average time in CC backlog</t>
  </si>
  <si>
    <t>MC receipts:prosecutions</t>
  </si>
  <si>
    <t>MC disposals:prosecutions</t>
  </si>
  <si>
    <t>SENTENCING &amp; CUSTODIAL OUTCOMES</t>
  </si>
  <si>
    <t>% sentenced for custody</t>
  </si>
  <si>
    <t xml:space="preserve">    % sentenced for custody - MC</t>
  </si>
  <si>
    <t xml:space="preserve">    % sentenced for custody - CC</t>
  </si>
  <si>
    <t>Average sitting time</t>
  </si>
  <si>
    <t>REMAND FLOW AND OUTCOMES</t>
  </si>
  <si>
    <t>Prisons</t>
  </si>
  <si>
    <t>% prosecutions in remand</t>
  </si>
  <si>
    <t>% Remand population growth</t>
  </si>
  <si>
    <t>% remands released</t>
  </si>
  <si>
    <t>Average time in remand</t>
  </si>
  <si>
    <t>CUSTODY FLOW AND OUTCOMES</t>
  </si>
  <si>
    <t>% prosecutions in custody</t>
  </si>
  <si>
    <t>% Custody population growth</t>
  </si>
  <si>
    <t>% custody released</t>
  </si>
  <si>
    <t>Custody sentences: Custody releases</t>
  </si>
  <si>
    <t>Probation vs Custody</t>
  </si>
  <si>
    <t>TIMINGS</t>
  </si>
  <si>
    <t>MC: Pre-court - Offence to Charge (Mean)</t>
  </si>
  <si>
    <t>MC: Pre-court - Offence to Charge (Median)</t>
  </si>
  <si>
    <t>MC: Pre-court - Charge or Laying of Information to First Listing  (Mean)</t>
  </si>
  <si>
    <t>MC: Pre-court - Charge or Laying of Information to First Listing (Median) [Note 54]</t>
  </si>
  <si>
    <t>MC: At Court - First Listing to Completion (Mean)</t>
  </si>
  <si>
    <t>MC: At Court - First Listing to Completion (Median) [Note 54]</t>
  </si>
  <si>
    <t>MC: All - Offence to Completion (Mean)</t>
  </si>
  <si>
    <t>MC: All - Offence to Completion (Median) [Note 54]</t>
  </si>
  <si>
    <t>CC: All - Offence to Completion (Mean)</t>
  </si>
  <si>
    <t>CC: All - Offence to Completion (Median)</t>
  </si>
  <si>
    <t>CC: Pre-court (Mean)</t>
  </si>
  <si>
    <t>CC: Pre-court (Median)</t>
  </si>
  <si>
    <t>CC: At Court (Mean)</t>
  </si>
  <si>
    <t>CC: At Court (Median)</t>
  </si>
  <si>
    <t>TIME DELAY</t>
  </si>
  <si>
    <t>CHARGES</t>
  </si>
  <si>
    <t>Total crimes</t>
  </si>
  <si>
    <t>Charges (calc)</t>
  </si>
  <si>
    <t>TOTAL CHARGES</t>
  </si>
  <si>
    <t>Charges in this period</t>
  </si>
  <si>
    <t>MAGISTRATE COURT</t>
  </si>
  <si>
    <t>Total prosecutions</t>
  </si>
  <si>
    <t>Conviction rate</t>
  </si>
  <si>
    <t>TOTAL CONVICTIONS</t>
  </si>
  <si>
    <t>Convictions in period</t>
  </si>
  <si>
    <t>Cistoninued</t>
  </si>
  <si>
    <t>Withdrawn</t>
  </si>
  <si>
    <t>CROWN COURT</t>
  </si>
  <si>
    <t>Total inflow into Crown Court</t>
  </si>
  <si>
    <r>
      <rPr>
        <rFont val="Arial"/>
        <b/>
        <color theme="1"/>
      </rPr>
      <t xml:space="preserve">    </t>
    </r>
    <r>
      <rPr>
        <rFont val="Arial"/>
        <b val="0"/>
        <i/>
        <color theme="1"/>
      </rPr>
      <t>MC: receipt minus disposals</t>
    </r>
  </si>
  <si>
    <r>
      <rPr>
        <rFont val="Arial"/>
        <b/>
        <color theme="1"/>
      </rPr>
      <t xml:space="preserve">    </t>
    </r>
    <r>
      <rPr>
        <rFont val="Arial"/>
        <b val="0"/>
        <i/>
        <color theme="1"/>
      </rPr>
      <t>CC: receipt minus disposals</t>
    </r>
  </si>
  <si>
    <t>Period</t>
  </si>
  <si>
    <t>First receptions</t>
  </si>
  <si>
    <t>Sentenced admissions</t>
  </si>
  <si>
    <t>Recall admissions</t>
  </si>
  <si>
    <t>Oct-Dec 2017</t>
  </si>
  <si>
    <t>Jan-Mar 2018</t>
  </si>
  <si>
    <t>Apr-Jun 2018</t>
  </si>
  <si>
    <t>Jul-Sep 2018</t>
  </si>
  <si>
    <t>Oct-Dec 2018</t>
  </si>
  <si>
    <t>Jan-Mar 2019</t>
  </si>
  <si>
    <t>Q1 2019</t>
  </si>
  <si>
    <t>Apr-Jun 2019</t>
  </si>
  <si>
    <t>Q2 2019</t>
  </si>
  <si>
    <t>Jul-Sep 2019</t>
  </si>
  <si>
    <t>Q3 2019</t>
  </si>
  <si>
    <t>Oct-Dec 2019</t>
  </si>
  <si>
    <t>Q4 2019</t>
  </si>
  <si>
    <t>Jan-Mar 2020</t>
  </si>
  <si>
    <t>Q1 2020</t>
  </si>
  <si>
    <t>Apr-Jun 2020</t>
  </si>
  <si>
    <t>Q2 2020</t>
  </si>
  <si>
    <t>Jul-Sep 2020</t>
  </si>
  <si>
    <t>Q3 2020</t>
  </si>
  <si>
    <t>Oct-Dec 2020</t>
  </si>
  <si>
    <t>Q4 2020</t>
  </si>
  <si>
    <t>Jan-Mar 2021</t>
  </si>
  <si>
    <t>Q1 2021</t>
  </si>
  <si>
    <t>Apr-Jun 2021</t>
  </si>
  <si>
    <t>Q2 2021</t>
  </si>
  <si>
    <t>Jul-Sep 2021</t>
  </si>
  <si>
    <t>Q3 2021</t>
  </si>
  <si>
    <t>Oct-Dec 2021</t>
  </si>
  <si>
    <t>Q4 2021</t>
  </si>
  <si>
    <t>Jan-Mar 2022</t>
  </si>
  <si>
    <t>Q1 2022</t>
  </si>
  <si>
    <t>Apr-Jun 2022</t>
  </si>
  <si>
    <t>Q2 2022</t>
  </si>
  <si>
    <t>Jul-Sep 2022</t>
  </si>
  <si>
    <t>Q3 2022</t>
  </si>
  <si>
    <t>Oct-Dec 2022</t>
  </si>
  <si>
    <t>Q4 2022</t>
  </si>
  <si>
    <t>Jan-Mar 2023</t>
  </si>
  <si>
    <t>Q1 2023</t>
  </si>
  <si>
    <t>Apr-Jun 2023</t>
  </si>
  <si>
    <t>Q2 2023</t>
  </si>
  <si>
    <t>Jul-Sep 2023</t>
  </si>
  <si>
    <t>Q3 2023</t>
  </si>
  <si>
    <t>Oct-Dec 2023</t>
  </si>
  <si>
    <t>Q4 2023</t>
  </si>
  <si>
    <t>Jan-Mar 2024</t>
  </si>
  <si>
    <t>Q1 2024</t>
  </si>
  <si>
    <t>Apr-Jun 2024</t>
  </si>
  <si>
    <t>Q2 2024</t>
  </si>
  <si>
    <t>Jul-Sep 2024</t>
  </si>
  <si>
    <t>Q3 2024</t>
  </si>
  <si>
    <t>Q4 2024</t>
  </si>
  <si>
    <t>Releases from sentences</t>
  </si>
  <si>
    <t>Home Detention Curfew</t>
  </si>
  <si>
    <t>Q1 2018</t>
  </si>
  <si>
    <t>Q2 2018</t>
  </si>
  <si>
    <t>Q3 2018</t>
  </si>
  <si>
    <t>Q4 2018</t>
  </si>
  <si>
    <t>https://drive.google.com/drive/folders/1YLjfCbBx7Ou1wiKwlolS0E6RThSBV3ec?usp=sharing</t>
  </si>
  <si>
    <t xml:space="preserve">This tab draws on data from two places. Firstly, the Ministry of Justice's 'Criminal Justice System Statistics Quarterly' which provides data on 'Prosectutions and Convictions' and 'Sentence Outcomes'. Secondly, the Ministry of Justice's 'Criminal Court Statistics Quarterly' which provides data on timeliness and effectiveness of trials. The data have been divided by magistrates' court and Crown Court. The categories are the same for both court. The datasets go back as far as 2010. </t>
  </si>
  <si>
    <t xml:space="preserve">Need to think about those who plead guilty versus those that don't? Surely trials for guilty plea are going to be a lot quicker than those that don't </t>
  </si>
  <si>
    <t>Criminal Court Statistics Quarterly: July to September 2024 - GOV.UK</t>
  </si>
  <si>
    <t>Criminal Justice System Statistics Quarterly: December 2023 - GOV.UK</t>
  </si>
  <si>
    <t>Criminal Justice System Statistics Quarterly: March 2024 - GOV.UK</t>
  </si>
  <si>
    <t>Calendar Year Data</t>
  </si>
  <si>
    <t>Magistrates' Courts</t>
  </si>
  <si>
    <t>Crown Court</t>
  </si>
  <si>
    <t>Prosecutions and Convictions</t>
  </si>
  <si>
    <t>Sentence Outcomes</t>
  </si>
  <si>
    <t>Fines</t>
  </si>
  <si>
    <t>Trial Time and Effectiveness</t>
  </si>
  <si>
    <t>Cases, Receipts, Disposals</t>
  </si>
  <si>
    <t>Scroll down for financial year data</t>
  </si>
  <si>
    <t>Proceeded against</t>
  </si>
  <si>
    <t>Proceedings discontinued or discharged</t>
  </si>
  <si>
    <t>Charge withdrawn or dismissed</t>
  </si>
  <si>
    <t>Other disposal without conviction</t>
  </si>
  <si>
    <t>Committed for trial at Crown Court</t>
  </si>
  <si>
    <t>Convicted at magistrates' court</t>
  </si>
  <si>
    <t>Committed for sentence at Crown Court</t>
  </si>
  <si>
    <t>Sentenced at magistrates' court</t>
  </si>
  <si>
    <t>01: Absolute Discharge</t>
  </si>
  <si>
    <t>02: Conditional Discharge</t>
  </si>
  <si>
    <t>03: Fine</t>
  </si>
  <si>
    <t>04: Community Sentence</t>
  </si>
  <si>
    <t>05: Suspended Sentence</t>
  </si>
  <si>
    <t>06: Immediate Custody</t>
  </si>
  <si>
    <t>07: Compensation (primary disposal)</t>
  </si>
  <si>
    <t>08: Otherwise Dealt With</t>
  </si>
  <si>
    <t>09: Disposal not known</t>
  </si>
  <si>
    <t>All criminal cases dealt with in magistrates' courts: Pre-court - Offence to charge or layin of information (Mean)</t>
  </si>
  <si>
    <t>All criminal cases dealt with in magistrates' courts: Pre-court - Offence to charge or layin of information (Median) [note 54]</t>
  </si>
  <si>
    <t>All criminal cases dealt with in magistrates' courts: Pre-court - Charge or laying of information to first listing  (Mean)</t>
  </si>
  <si>
    <t>All criminal cases dealt with in magistrates' courts: Pre-court - Charge or laying of information to first listing  (Median) [note 54]</t>
  </si>
  <si>
    <t>All criminal cases dealt with in magistrates' courts: At court - First listing to completion (Mean)</t>
  </si>
  <si>
    <t>All criminal cases dealt with in magistrates' courts: At court - First listing to completion (Median) [note 54]</t>
  </si>
  <si>
    <t>All criminal cases dealt with in magistrates' courts: All - Offence to completion (Mean)</t>
  </si>
  <si>
    <t>All criminal cases dealt with in magistrates' courts: All - Offence to completion (Median) [note 54]</t>
  </si>
  <si>
    <t>All cases: Receipts, MC</t>
  </si>
  <si>
    <t>All cases: Disposals, MC</t>
  </si>
  <si>
    <t>All cases: Open, MC</t>
  </si>
  <si>
    <t>Total 'for trial': Receipts, MC</t>
  </si>
  <si>
    <t>Total 'for trial': Disposals, MC</t>
  </si>
  <si>
    <t>Total 'for trial': Open, MC</t>
  </si>
  <si>
    <t>Appeared at CC for trial</t>
  </si>
  <si>
    <t>Appeared at CC for sentencing</t>
  </si>
  <si>
    <t>Case discontinued at the Crown Court</t>
  </si>
  <si>
    <t>Acquitted at the Crown Court</t>
  </si>
  <si>
    <t>Convicted at the Crown Court</t>
  </si>
  <si>
    <t>Sentenced at the Crown Court</t>
  </si>
  <si>
    <t>All criminal cases dealt with in the Crown Court: All - Offence to completion (Mean)</t>
  </si>
  <si>
    <t>All criminal cases dealt with in the Crown Court: All - Offence to completion (Median) [note 54]</t>
  </si>
  <si>
    <t>All criminal cases dealt with in the Crown Court: Pre-court (Mean)</t>
  </si>
  <si>
    <t>All criminal cases dealt with in the Crown Court: Pre-court (Median) [note 54]</t>
  </si>
  <si>
    <t>All criminal cases dealt with in the Crown Court: At court (Mean)</t>
  </si>
  <si>
    <t>All criminal cases dealt with in the Crown Court: At court (Median) [note 54]</t>
  </si>
  <si>
    <t>All cases: receipts, CC</t>
  </si>
  <si>
    <t>All cases: disposals, CC</t>
  </si>
  <si>
    <t>All cases: open, CC</t>
  </si>
  <si>
    <t>All trials: receipts, CC</t>
  </si>
  <si>
    <t>All trials: disposals, CC</t>
  </si>
  <si>
    <t>All trials: open, CC</t>
  </si>
  <si>
    <t xml:space="preserve">Average custodial sentence length </t>
  </si>
  <si>
    <t>Financial Year</t>
  </si>
  <si>
    <t>Date</t>
  </si>
  <si>
    <t>Quarter    &amp; Year</t>
  </si>
  <si>
    <t>Checksum (Convicted at MC = Sent to CC by MC + Sentenced at MC)</t>
  </si>
  <si>
    <t>MC: Absolute Discharge</t>
  </si>
  <si>
    <t>MC: Conditional Discharge</t>
  </si>
  <si>
    <t>MC: Fine</t>
  </si>
  <si>
    <t>MC: Community Sentences</t>
  </si>
  <si>
    <t>MC: Suspended Sentences</t>
  </si>
  <si>
    <t>MC: Compensation</t>
  </si>
  <si>
    <t>MC: Otherwise Dealt with</t>
  </si>
  <si>
    <t>MC: Disposal not Known</t>
  </si>
  <si>
    <t>Checksum (Sentenced at MC = Sum of Sentences at MC)</t>
  </si>
  <si>
    <t>MC: Average Fine, People</t>
  </si>
  <si>
    <t>MC: Average Fine, Companies</t>
  </si>
  <si>
    <t>All Cases: Receipts, MC</t>
  </si>
  <si>
    <t>All Cases: Disposals, MC</t>
  </si>
  <si>
    <t>AllCases: Open, MC</t>
  </si>
  <si>
    <t>Total 'For Trial': Receipts, MC</t>
  </si>
  <si>
    <t>Total 'For Trial': Disposals, MC</t>
  </si>
  <si>
    <t>Total 'For Trial': Open, MC</t>
  </si>
  <si>
    <t>Annual Rolling Receipts</t>
  </si>
  <si>
    <t>Sent for Trial at CC (CC)</t>
  </si>
  <si>
    <t>Case Discontinued at the Crown Court</t>
  </si>
  <si>
    <t>Other Disposal Without Conviction</t>
  </si>
  <si>
    <t>Checksum</t>
  </si>
  <si>
    <t>CC: Absolute Discharge</t>
  </si>
  <si>
    <t>CC: Conditional Discharge</t>
  </si>
  <si>
    <t>CC: Fine</t>
  </si>
  <si>
    <t>CC: Community Sentence</t>
  </si>
  <si>
    <t>CC: Suspended Sentence</t>
  </si>
  <si>
    <t>CC: Compensation (Primary Disposal)</t>
  </si>
  <si>
    <t>CC: Otherwise Dealt With</t>
  </si>
  <si>
    <t>CC: Disposal Not Known</t>
  </si>
  <si>
    <t>CC: Average Fine, people</t>
  </si>
  <si>
    <t>CC: Average Fine, companies</t>
  </si>
  <si>
    <t>All Cases: Receipts, CC</t>
  </si>
  <si>
    <t>All Cases: Disposals, CC</t>
  </si>
  <si>
    <t>All Cases: Open, CC</t>
  </si>
  <si>
    <t>All Trials: Receipts, CC</t>
  </si>
  <si>
    <t>All Trials: Disposals, CC</t>
  </si>
  <si>
    <t>All Trials: Open, CC</t>
  </si>
  <si>
    <t xml:space="preserve">Average Custodial Sentence Length </t>
  </si>
  <si>
    <t>Financial Year Data</t>
  </si>
  <si>
    <t>Crown Courts</t>
  </si>
  <si>
    <t>Prosecutions and Convictions (Financial Year Total)</t>
  </si>
  <si>
    <t>Sentence Outcomes (Financial Year Total)</t>
  </si>
  <si>
    <t>Fines (Financial Year Total)</t>
  </si>
  <si>
    <t>Trial Time and Effectiveness (Mean Values by Financial Year)</t>
  </si>
  <si>
    <t>Cases, Receipts, Disposals (Financial Year Total)</t>
  </si>
  <si>
    <t>Scroll up for calendar year data</t>
  </si>
  <si>
    <t>All cases: receipts</t>
  </si>
  <si>
    <t>All cases: disposals</t>
  </si>
  <si>
    <t>All cases: open</t>
  </si>
  <si>
    <t>All trials: receipts</t>
  </si>
  <si>
    <t>All trials: disposals</t>
  </si>
  <si>
    <t>All trials: open</t>
  </si>
  <si>
    <t>Fiscal Year</t>
  </si>
  <si>
    <t>All Cases: Receipts</t>
  </si>
  <si>
    <t>All Cases: Disposals</t>
  </si>
  <si>
    <t>All Cases: Open</t>
  </si>
  <si>
    <t>All Trials: Receipts</t>
  </si>
  <si>
    <t>All Trials: Disposals</t>
  </si>
  <si>
    <t>All Trials: Open</t>
  </si>
  <si>
    <t>2010-2011</t>
  </si>
  <si>
    <t>2011-2012</t>
  </si>
  <si>
    <t>2012-2013</t>
  </si>
  <si>
    <t>2013-2014</t>
  </si>
  <si>
    <t>2014-2015</t>
  </si>
  <si>
    <t>2015-2016</t>
  </si>
  <si>
    <t>2016-2017</t>
  </si>
  <si>
    <t>2017-2018</t>
  </si>
  <si>
    <t>2018-2019</t>
  </si>
  <si>
    <t>2019-2020</t>
  </si>
  <si>
    <t>2020-2021</t>
  </si>
  <si>
    <t>2021-2022</t>
  </si>
  <si>
    <t>2022-2023</t>
  </si>
  <si>
    <t>2023-2024</t>
  </si>
  <si>
    <t>2024-2025</t>
  </si>
  <si>
    <r>
      <rPr>
        <rFont val="Arial"/>
        <b/>
        <color theme="1"/>
        <sz val="9.0"/>
      </rPr>
      <t>Table QT1:  Numbers of police recorded crimes for individual quarters, last eight quarters to March 2020</t>
    </r>
    <r>
      <rPr>
        <rFont val="Arial"/>
        <b/>
        <color theme="1"/>
        <sz val="9.0"/>
        <vertAlign val="superscript"/>
      </rPr>
      <t>1,2,3,4</t>
    </r>
  </si>
  <si>
    <t>England and Wales(excluding Greater Manchester Police)</t>
  </si>
  <si>
    <t>Offence group</t>
  </si>
  <si>
    <t>Apr '18 to Jun '18</t>
  </si>
  <si>
    <t>Jul '18 to Sept '18</t>
  </si>
  <si>
    <t>Oct '18 to Dec '18</t>
  </si>
  <si>
    <t>Jan '19 to Mar '19</t>
  </si>
  <si>
    <t>Apr '19 to Jun '19</t>
  </si>
  <si>
    <t>Jul '19 to Sep '19</t>
  </si>
  <si>
    <t>Oct '19 to Dec '19</t>
  </si>
  <si>
    <t>Jan '19 to Mar '20</t>
  </si>
  <si>
    <t>VICTIM BASED CRIME</t>
  </si>
  <si>
    <t>Violence against the person</t>
  </si>
  <si>
    <t xml:space="preserve">     Homicide</t>
  </si>
  <si>
    <t xml:space="preserve">     Death or serious injury caused by illegal drving</t>
  </si>
  <si>
    <r>
      <rPr>
        <rFont val="Arial"/>
        <color rgb="FF000000"/>
        <sz val="9.0"/>
      </rPr>
      <t xml:space="preserve">     Violence with injury</t>
    </r>
    <r>
      <rPr>
        <rFont val="Arial"/>
        <color rgb="FF000000"/>
        <sz val="9.0"/>
        <vertAlign val="superscript"/>
      </rPr>
      <t>5</t>
    </r>
  </si>
  <si>
    <r>
      <rPr>
        <rFont val="Arial"/>
        <color theme="1"/>
        <sz val="9.0"/>
      </rPr>
      <t xml:space="preserve">     Violence without injury</t>
    </r>
    <r>
      <rPr>
        <rFont val="Arial"/>
        <color theme="1"/>
        <sz val="9.0"/>
        <vertAlign val="superscript"/>
      </rPr>
      <t>6</t>
    </r>
  </si>
  <si>
    <t xml:space="preserve">     Stalking and harassment</t>
  </si>
  <si>
    <t>Sexual offences</t>
  </si>
  <si>
    <t xml:space="preserve">     Rape</t>
  </si>
  <si>
    <t xml:space="preserve">     Other sexual offences</t>
  </si>
  <si>
    <t xml:space="preserve">Robbery </t>
  </si>
  <si>
    <t xml:space="preserve">     Robbery of business property</t>
  </si>
  <si>
    <t xml:space="preserve">     Robbery of personal property</t>
  </si>
  <si>
    <t>Theft offences</t>
  </si>
  <si>
    <t xml:space="preserve">     Burglary</t>
  </si>
  <si>
    <r>
      <rPr>
        <rFont val="Arial"/>
        <color theme="1"/>
        <sz val="9.0"/>
      </rPr>
      <t xml:space="preserve">     Domestic burglary</t>
    </r>
    <r>
      <rPr>
        <rFont val="Arial"/>
        <color theme="1"/>
        <sz val="9.0"/>
        <vertAlign val="superscript"/>
      </rPr>
      <t>7</t>
    </r>
  </si>
  <si>
    <t>..</t>
  </si>
  <si>
    <r>
      <rPr>
        <rFont val="Arial"/>
        <color theme="1"/>
        <sz val="9.0"/>
      </rPr>
      <t xml:space="preserve">     Non-domestic burglary</t>
    </r>
    <r>
      <rPr>
        <rFont val="Arial"/>
        <color theme="1"/>
        <sz val="9.0"/>
        <vertAlign val="superscript"/>
      </rPr>
      <t>7</t>
    </r>
  </si>
  <si>
    <r>
      <rPr>
        <rFont val="Arial"/>
        <color theme="1"/>
        <sz val="9.0"/>
      </rPr>
      <t xml:space="preserve">     Burglary - residential</t>
    </r>
    <r>
      <rPr>
        <rFont val="Arial"/>
        <color theme="1"/>
        <sz val="9.0"/>
        <vertAlign val="superscript"/>
      </rPr>
      <t>7</t>
    </r>
  </si>
  <si>
    <r>
      <rPr>
        <rFont val="Arial"/>
        <color theme="1"/>
        <sz val="9.0"/>
      </rPr>
      <t xml:space="preserve">     Burglary - business and community</t>
    </r>
    <r>
      <rPr>
        <rFont val="Arial"/>
        <color theme="1"/>
        <sz val="9.0"/>
        <vertAlign val="superscript"/>
      </rPr>
      <t>7</t>
    </r>
  </si>
  <si>
    <t xml:space="preserve">     Vehicle offences</t>
  </si>
  <si>
    <r>
      <rPr>
        <rFont val="Arial"/>
        <color theme="1"/>
        <sz val="9.0"/>
      </rPr>
      <t xml:space="preserve">     Theft of a motor vehicle</t>
    </r>
    <r>
      <rPr>
        <rFont val="Arial"/>
        <color theme="1"/>
        <sz val="9.0"/>
        <vertAlign val="superscript"/>
      </rPr>
      <t>8</t>
    </r>
  </si>
  <si>
    <t xml:space="preserve">     Theft from a vehicle</t>
  </si>
  <si>
    <t xml:space="preserve">     Vehicle interference </t>
  </si>
  <si>
    <t xml:space="preserve">     Theft from the person</t>
  </si>
  <si>
    <t xml:space="preserve">     Bicycle theft</t>
  </si>
  <si>
    <t xml:space="preserve">     Shoplifting</t>
  </si>
  <si>
    <t xml:space="preserve">     All other theft offences</t>
  </si>
  <si>
    <t>Criminal damage and arson</t>
  </si>
  <si>
    <t>OTHER CRIMES AGAINST SOCIETY</t>
  </si>
  <si>
    <t>Drug offences</t>
  </si>
  <si>
    <t xml:space="preserve">     Trafficking of drugs</t>
  </si>
  <si>
    <t xml:space="preserve">     Possession of drugs</t>
  </si>
  <si>
    <t>Possession of weapons offences</t>
  </si>
  <si>
    <t>Public order offences</t>
  </si>
  <si>
    <t xml:space="preserve">Miscellaneous crimes against society </t>
  </si>
  <si>
    <t>TOTAL RECORDED CRIME - ALL OFFENCES EXCLUDING FRAUD AND COMPUTER MISUSE</t>
  </si>
  <si>
    <t>Total fraud offences recorded by the police</t>
  </si>
  <si>
    <r>
      <rPr>
        <rFont val="Arial"/>
        <color theme="1"/>
        <sz val="9.0"/>
      </rPr>
      <t>Fraud offences recorded by Action Fraud</t>
    </r>
    <r>
      <rPr>
        <rFont val="Arial"/>
        <color theme="1"/>
        <sz val="9.0"/>
        <vertAlign val="superscript"/>
      </rPr>
      <t>9</t>
    </r>
  </si>
  <si>
    <r>
      <rPr>
        <rFont val="Arial"/>
        <color rgb="FF000000"/>
        <sz val="9.0"/>
      </rPr>
      <t>Fraud offences referred to NFIB by Cifas</t>
    </r>
    <r>
      <rPr>
        <rFont val="Arial"/>
        <color rgb="FF000000"/>
        <sz val="9.0"/>
        <vertAlign val="superscript"/>
      </rPr>
      <t>9,10</t>
    </r>
  </si>
  <si>
    <r>
      <rPr>
        <rFont val="Arial"/>
        <color rgb="FF000000"/>
        <sz val="9.0"/>
      </rPr>
      <t>Fraud offences referred to NFIB by UK Finance</t>
    </r>
    <r>
      <rPr>
        <rFont val="Arial"/>
        <color rgb="FF000000"/>
        <sz val="9.0"/>
        <vertAlign val="superscript"/>
      </rPr>
      <t xml:space="preserve"> 9,10, 11, 12</t>
    </r>
  </si>
  <si>
    <t>TOTAL FRAUD OFFENCES</t>
  </si>
  <si>
    <t>TOTAL RECORDED CRIME - ALL OFFENCES INCLUDING FRAUD AND COMPUTER MISUSE</t>
  </si>
  <si>
    <t>Source: Home Office - Police recorded crime</t>
  </si>
  <si>
    <t>1. Police recorded crime data are not designated as National Statistics.</t>
  </si>
  <si>
    <t xml:space="preserve">2. Police recorded crime statistics based on data from all 43 forces in England and Wales (including the British Transport Police).  </t>
  </si>
  <si>
    <t>3. Following the implementation of a new IT system in July 2019, Greater Manchester Police have been unable to supply data for the period July to March 2020. Figures for Greater Manchester are not included in the National and Regional totals for the years ending March 2019 and March 2020.</t>
  </si>
  <si>
    <t>4.  Following system changes in December 2019, all data in this table have been updated. As a result, these data will differ to that which were previously published.</t>
  </si>
  <si>
    <t xml:space="preserve">5. Includes attempted murder, intentional destruction of viable unborn child, causing death by dangerous driving/careless driving when under the influence of drink or drugs, more serious wounding or other act endangering life (including grievous bodily harm with and without intent), causing death by aggravated vehicle taking and less serious wounding offences.   </t>
  </si>
  <si>
    <t>6. Includes threat or conspiracy to murder, harassment, other offences against children and assault without injury (formerly common assault where there is no injury).</t>
  </si>
  <si>
    <t xml:space="preserve">7. Burglary classifications in the Home Office Counting Rules (HOCR) were amended in April 2017; categories for 'domestic burglary' and 'non-domestic burglary' are no longer used from April 2017 onwards and have been replaced by 'burglary - residential' and 'burglary - business and community' respectively. Some crimes may be incorrectly recorded against the expired codes. </t>
  </si>
  <si>
    <t>8. Includes unauthorised taking of a motor vehicle and aggravated vehicle taking.</t>
  </si>
  <si>
    <r>
      <rPr>
        <rFont val="Arial"/>
        <color theme="1"/>
        <sz val="8.0"/>
      </rPr>
      <t xml:space="preserve">9. It is possible that there may be some double or triple counting between Action Fraud, Cifas and UK Finance. Experts believe this duplication to be so small as to have an insignificant effect on crime trends, but there is currently no simple cross-referencing method within the National Fraud Intelligence Bureau (NFIB) to detect the scale of it. Section 5.4 of the </t>
    </r>
    <r>
      <rPr>
        <rFont val="Arial"/>
        <color rgb="FF333399"/>
        <sz val="8.0"/>
        <u/>
      </rPr>
      <t>User Guide</t>
    </r>
    <r>
      <rPr>
        <rFont val="Arial"/>
        <color rgb="FF000000"/>
        <sz val="8.0"/>
      </rPr>
      <t xml:space="preserve"> provides more information.</t>
    </r>
  </si>
  <si>
    <t>10. Both sets of industry data from Cifas and UK Finance relate only to fraud affecting those organisations that are part of the respective membership networks. While membership of Cifas and UK Finance has remained fairly stable over the last few years, it is possible that coverage could change as new members join or previous members withdraw, which could impact on overall figures for fraud reported. Prior to year ending March 2012, fraud cases for these organisations were not sent to the NFIB.</t>
  </si>
  <si>
    <t>11.  For the year ending March 2020, a portion of the records supplied to the National Fraud Intelligence Bureau by UK Finance have not been successfully ingested by the NFIB systems due to validation errors. The NFIB is working with UK Finance to ensure that all records are successfully processed.</t>
  </si>
  <si>
    <r>
      <rPr>
        <rFont val="Arial"/>
        <color theme="1"/>
        <sz val="8.0"/>
      </rPr>
      <t xml:space="preserve">12. Action Fraud and NFIB collate data for the UK as a whole, the figures presented here for England and Wales are based on victims' postcodes as no information is available on where offences take place (which is often hard to define). Offences referred to the NFIB by UK Finance do not (in most cases) have any information on the location of the victim.  UK Finance figures are derived for England and Wales using an adjustment based on the geographic distribution of offences referred by Cifas. Section 5.4 of the </t>
    </r>
    <r>
      <rPr>
        <rFont val="Arial"/>
        <color rgb="FF0000FF"/>
        <sz val="8.0"/>
        <u/>
      </rPr>
      <t>User guide</t>
    </r>
    <r>
      <rPr>
        <rFont val="Arial"/>
        <color theme="1"/>
        <sz val="8.0"/>
      </rPr>
      <t xml:space="preserve"> contains further information.</t>
    </r>
  </si>
  <si>
    <t>'..' Denotes not available.</t>
  </si>
  <si>
    <t xml:space="preserve">Table QT1:  Number of police recorded crime offences for individual quarters [note1] [note 2] </t>
  </si>
  <si>
    <t xml:space="preserve">England and Wales, last eight quarters to March 2022 </t>
  </si>
  <si>
    <t>Police recorded crime data are not designated as National Statistics.</t>
  </si>
  <si>
    <t>This worksheet contains one table. Some cells refer to notes which can be found on the notes worksheet.</t>
  </si>
  <si>
    <t>Link to Notes page</t>
  </si>
  <si>
    <t>Some shorthand is used in this table. [x] indicates that data are unavailable.</t>
  </si>
  <si>
    <t>Link to contents page</t>
  </si>
  <si>
    <t>Apr 2020 to Jun 2020</t>
  </si>
  <si>
    <t>Jul 2020 to Sep 2020</t>
  </si>
  <si>
    <t>Oct 2020 to Dec 2020</t>
  </si>
  <si>
    <t>Jan 2021 to Mar 2021</t>
  </si>
  <si>
    <t>Apr 2021 to Jun 2021</t>
  </si>
  <si>
    <t>Jul 2021 to Sep 2021</t>
  </si>
  <si>
    <t>Oct 2021 to Dec 2021</t>
  </si>
  <si>
    <t>Jan 2022 to Mar 2022</t>
  </si>
  <si>
    <t>Percentage change between Apr to Jun 2020 and Apr to Jun 2021</t>
  </si>
  <si>
    <t>Percentage change between Jul to Sep 2020 and Jul to Sep 2021</t>
  </si>
  <si>
    <t>Percentage change between Oct to Dec 2020 and Oct to Dec 2021</t>
  </si>
  <si>
    <t>Percentage change between Jan to Mar 2021 and Jan to Mar 2022</t>
  </si>
  <si>
    <t>Victim-based crime</t>
  </si>
  <si>
    <t xml:space="preserve">     Death or serious injury - unlawful driving</t>
  </si>
  <si>
    <t xml:space="preserve">     Violence with injury [note 3]</t>
  </si>
  <si>
    <t xml:space="preserve">     Violence without injury [note 3]</t>
  </si>
  <si>
    <t xml:space="preserve">     Burglary - residential </t>
  </si>
  <si>
    <t xml:space="preserve">     Burglary - business and community </t>
  </si>
  <si>
    <t xml:space="preserve">     Theft of a motor vehicle [note 3]</t>
  </si>
  <si>
    <t>Other crimes against society</t>
  </si>
  <si>
    <t>Total recorded crime - all offences excluding fraud and computer misuse</t>
  </si>
  <si>
    <t>Fraud offences recorded by Action Fraud [note 4] [note 5]</t>
  </si>
  <si>
    <t>Fraud offences referred to NFIB by Cifas [note 4,6,7]</t>
  </si>
  <si>
    <t xml:space="preserve">Fraud offences referred to NFIB by UK Finance [note 4,5,6,8] </t>
  </si>
  <si>
    <t>Total fraud and computer misuse offences [note 8, 9]</t>
  </si>
  <si>
    <t>Total recorded crime - all offences including fraud and computer misuse</t>
  </si>
  <si>
    <t>Table QT1:  Number of police recorded crime offences for individual quarters [note 1]</t>
  </si>
  <si>
    <t xml:space="preserve">England and Wales, last eight quarters to March 2024 </t>
  </si>
  <si>
    <t>Police recorded crime statistics are published as official statistics, not accredited official statistics</t>
  </si>
  <si>
    <t>Source: Police recorded crime from the Home Office</t>
  </si>
  <si>
    <t>Offence group [note 2]</t>
  </si>
  <si>
    <t>Apr 2022 to Jun 2022</t>
  </si>
  <si>
    <t>Jul 2022 to Sep 2022</t>
  </si>
  <si>
    <t>Oct 2022 to Dec 2022</t>
  </si>
  <si>
    <t>Jan 2023 to Mar 2023</t>
  </si>
  <si>
    <t>Apr 2023 to Jun 2023</t>
  </si>
  <si>
    <t>Jul 2023 to Sep 2023</t>
  </si>
  <si>
    <t>Oct 2023 to Dec 2023</t>
  </si>
  <si>
    <t>Jan 2024 to March 2024</t>
  </si>
  <si>
    <t>Percentage change between Apr to Jun 2022 and Apr to Jun 2023</t>
  </si>
  <si>
    <t>Percentage change between Jul to Sep 2022 and Jul to Sep 2023</t>
  </si>
  <si>
    <t>Percentage change between Oct to Dec 2022 and Oct to Dec 2023</t>
  </si>
  <si>
    <t>Percentage change between Jan to Mar 2023 and Jan to Mar 2024</t>
  </si>
  <si>
    <t xml:space="preserve">     Violence with injury </t>
  </si>
  <si>
    <t xml:space="preserve">     Violence without injury</t>
  </si>
  <si>
    <t xml:space="preserve">   Residential burglary (including Home and nonconnected buildings) [note 3]</t>
  </si>
  <si>
    <t xml:space="preserve">   Non-residential burglary </t>
  </si>
  <si>
    <t>Fraud offences recorded by Action Fraud [note 4, 5]</t>
  </si>
  <si>
    <t>Fraud offences referred to NFIB by Cifas [note 4, 5, 6, 7]</t>
  </si>
  <si>
    <t>Fraud offences referred to NFIB by UK Finance [note 4, 5, 6, 8]</t>
  </si>
  <si>
    <t>Total fraud and computer misuse offences [note 9]</t>
  </si>
  <si>
    <t xml:space="preserve">Total recorded crime - all offences including fraud and computer misuse </t>
  </si>
  <si>
    <t>Offence Group</t>
  </si>
  <si>
    <t>Offence Subgroup</t>
  </si>
  <si>
    <t>Offence Description</t>
  </si>
  <si>
    <t>Offence Code</t>
  </si>
  <si>
    <t>Outcomes for investigations closed in the quarter</t>
  </si>
  <si>
    <t>Severity weighted outcomes for investigations closed in the quarter</t>
  </si>
  <si>
    <t>YEAR</t>
  </si>
  <si>
    <t>QUARTER</t>
  </si>
  <si>
    <t>30/06/2014</t>
  </si>
  <si>
    <t>Arson</t>
  </si>
  <si>
    <t>Arson endangering life</t>
  </si>
  <si>
    <t>56A</t>
  </si>
  <si>
    <t>Arson not endangering life</t>
  </si>
  <si>
    <t>56B</t>
  </si>
  <si>
    <t>Criminal damage</t>
  </si>
  <si>
    <t>Criminal damage to a building other than a dwelling</t>
  </si>
  <si>
    <t>58B</t>
  </si>
  <si>
    <t>Criminal damage to a dwelling</t>
  </si>
  <si>
    <t>58A</t>
  </si>
  <si>
    <t>Criminal damage to a vehicle</t>
  </si>
  <si>
    <t>58C</t>
  </si>
  <si>
    <t>Other criminal damage</t>
  </si>
  <si>
    <t>58D</t>
  </si>
  <si>
    <t>Racially or religiously aggravated criminal damage</t>
  </si>
  <si>
    <t>58J</t>
  </si>
  <si>
    <t>Possession of drugs</t>
  </si>
  <si>
    <t>Other drug offences</t>
  </si>
  <si>
    <t>92C</t>
  </si>
  <si>
    <t>Possession of controlled drugs (Cannabis)</t>
  </si>
  <si>
    <t>92E</t>
  </si>
  <si>
    <t>Possession of controlled drugs (excl. Cannabis)</t>
  </si>
  <si>
    <t>92D</t>
  </si>
  <si>
    <t>Trafficking of drugs</t>
  </si>
  <si>
    <t>Trafficking in controlled drugs</t>
  </si>
  <si>
    <t>92A</t>
  </si>
  <si>
    <t>Fraud offences to 2012/13</t>
  </si>
  <si>
    <t>False accounting (outcomes only)</t>
  </si>
  <si>
    <t>Fraud by abuse of position (outcomes only)</t>
  </si>
  <si>
    <t>53F</t>
  </si>
  <si>
    <t>Fraud by false representation: cheque, plastic card and online bank accounts (not PSP) (outcomes only)</t>
  </si>
  <si>
    <t>53C</t>
  </si>
  <si>
    <t>Fraud by false representation: other frauds (outcomes only)</t>
  </si>
  <si>
    <t>53D</t>
  </si>
  <si>
    <t>Preserved other fraud and repealed fraud offences (pre Fraud Act 2006) (outcomes only)</t>
  </si>
  <si>
    <t>53B</t>
  </si>
  <si>
    <t>Miscellaneous crimes against society</t>
  </si>
  <si>
    <t>Miscellaneous crimes</t>
  </si>
  <si>
    <t>Absconding from lawful custody</t>
  </si>
  <si>
    <t>Bail offences</t>
  </si>
  <si>
    <t>Bigamy</t>
  </si>
  <si>
    <t>Dangerous driving</t>
  </si>
  <si>
    <t>Disclosure, obstruction, false or misleading statements etc</t>
  </si>
  <si>
    <t>Exploitation of prostitution</t>
  </si>
  <si>
    <t>Forgery or use of false drug prescription</t>
  </si>
  <si>
    <t>Fraud, forgery etc associated with vehicle or driver records</t>
  </si>
  <si>
    <t>Going equipped for stealing, etc</t>
  </si>
  <si>
    <t>Handling stolen goods</t>
  </si>
  <si>
    <t>Making or supplying articles for use in fraud (outcomes only)</t>
  </si>
  <si>
    <t>53H</t>
  </si>
  <si>
    <t>Making, supplying or possessing articles for use in fraud</t>
  </si>
  <si>
    <t>33A</t>
  </si>
  <si>
    <t>Obscene publications etc</t>
  </si>
  <si>
    <t>Offender Management Act offences</t>
  </si>
  <si>
    <t>Other forgery</t>
  </si>
  <si>
    <t>Other notifiable offences</t>
  </si>
  <si>
    <t>Perjury</t>
  </si>
  <si>
    <t>Perverting the course of justice</t>
  </si>
  <si>
    <t>Possession of articles for use in fraud (outcomes only)</t>
  </si>
  <si>
    <t>53J</t>
  </si>
  <si>
    <t>Possession of false documents</t>
  </si>
  <si>
    <t>61A</t>
  </si>
  <si>
    <t>Profiting from or concealing knowledge of the proceeds of crime</t>
  </si>
  <si>
    <t>Soliciting for the purposes of prostitution</t>
  </si>
  <si>
    <t>Threat or possession with intent to commit criminal damage</t>
  </si>
  <si>
    <t>Other firearms offences</t>
  </si>
  <si>
    <t>Possession of article with blade or point</t>
  </si>
  <si>
    <t>10D</t>
  </si>
  <si>
    <t>Possession of firearms offences</t>
  </si>
  <si>
    <t>10B</t>
  </si>
  <si>
    <t>Possession of firearms with intent</t>
  </si>
  <si>
    <t>10A</t>
  </si>
  <si>
    <t>Possession of other weapons</t>
  </si>
  <si>
    <t>10C</t>
  </si>
  <si>
    <t>Other offences against the State or public order</t>
  </si>
  <si>
    <t>Public fear, alarm or distress</t>
  </si>
  <si>
    <t>9A</t>
  </si>
  <si>
    <t>Racially or religiously aggravated public fear, alarm or distress</t>
  </si>
  <si>
    <t>9B</t>
  </si>
  <si>
    <t>Violent disorder</t>
  </si>
  <si>
    <t>62A</t>
  </si>
  <si>
    <t>Robbery</t>
  </si>
  <si>
    <t>Robbery of business property</t>
  </si>
  <si>
    <t>34A</t>
  </si>
  <si>
    <t>Robbery of personal property</t>
  </si>
  <si>
    <t>34B</t>
  </si>
  <si>
    <t>Other sexual offences</t>
  </si>
  <si>
    <t>Abuse of children through sexual exploitation</t>
  </si>
  <si>
    <t>Abuse of position of trust of a sexual nature</t>
  </si>
  <si>
    <t>Causing sexual activity without consent</t>
  </si>
  <si>
    <t>22A</t>
  </si>
  <si>
    <t>Exposure and voyeurism</t>
  </si>
  <si>
    <t>88E</t>
  </si>
  <si>
    <t>Incest or familial sexual offences</t>
  </si>
  <si>
    <t>Other miscellaneous sexual offences</t>
  </si>
  <si>
    <t>88C</t>
  </si>
  <si>
    <t>Sexual activity etc with a person with a mental disorder</t>
  </si>
  <si>
    <t>Sexual activity involving a child under 13</t>
  </si>
  <si>
    <t>Sexual activity involving child under 16</t>
  </si>
  <si>
    <t>22B</t>
  </si>
  <si>
    <t>Sexual assault on a female aged 13 and over</t>
  </si>
  <si>
    <t>20A</t>
  </si>
  <si>
    <t>Sexual assault on a female child under 13</t>
  </si>
  <si>
    <t>20B</t>
  </si>
  <si>
    <t>Sexual assault on a male aged 13 and over</t>
  </si>
  <si>
    <t>17A</t>
  </si>
  <si>
    <t>Sexual assault on a male child under 13</t>
  </si>
  <si>
    <t>17B</t>
  </si>
  <si>
    <t>Sexual grooming</t>
  </si>
  <si>
    <t>88A</t>
  </si>
  <si>
    <t>Trafficking for sexual exploitation</t>
  </si>
  <si>
    <t>Rape</t>
  </si>
  <si>
    <t>Rape of a female aged 16 and over</t>
  </si>
  <si>
    <t>19C</t>
  </si>
  <si>
    <t>Rape of a female child under 13</t>
  </si>
  <si>
    <t>19E</t>
  </si>
  <si>
    <t>Rape of a female child under 16</t>
  </si>
  <si>
    <t>19D</t>
  </si>
  <si>
    <t>Rape of a male aged 16 and over</t>
  </si>
  <si>
    <t>19F</t>
  </si>
  <si>
    <t>Rape of a male child under 13</t>
  </si>
  <si>
    <t>19H</t>
  </si>
  <si>
    <t>Rape of a male child under 16</t>
  </si>
  <si>
    <t>19G</t>
  </si>
  <si>
    <t>Bicycle theft</t>
  </si>
  <si>
    <t>Theft or unauthorised taking of a pedal cycle</t>
  </si>
  <si>
    <t>Domestic burglary</t>
  </si>
  <si>
    <t>Aggravated burglary in a dwelling</t>
  </si>
  <si>
    <t>Attempted burglary in a dwelling</t>
  </si>
  <si>
    <t>28B</t>
  </si>
  <si>
    <t>Attempted distraction burglary in a dwelling</t>
  </si>
  <si>
    <t>28D</t>
  </si>
  <si>
    <t>Burglary in a dwelling</t>
  </si>
  <si>
    <t>28A</t>
  </si>
  <si>
    <t>Distraction burglary in a dwelling</t>
  </si>
  <si>
    <t>28C</t>
  </si>
  <si>
    <t>Non-domestic burglary</t>
  </si>
  <si>
    <t>Aggravated burglary in a building other than a dwelling</t>
  </si>
  <si>
    <t>Attempted burglary in a building other than a dwelling</t>
  </si>
  <si>
    <t>30B</t>
  </si>
  <si>
    <t>Burglary in a building other than a dwelling</t>
  </si>
  <si>
    <t>30A</t>
  </si>
  <si>
    <t>Other theft offences</t>
  </si>
  <si>
    <t>Blackmail</t>
  </si>
  <si>
    <t>Dishonest use of electricity</t>
  </si>
  <si>
    <t>Making off without payment</t>
  </si>
  <si>
    <t>49A</t>
  </si>
  <si>
    <t>Other theft</t>
  </si>
  <si>
    <t>Theft by an employee</t>
  </si>
  <si>
    <t>Theft from automatic machine or meter</t>
  </si>
  <si>
    <t>Theft in a dwelling other than from an automatic machine or meter</t>
  </si>
  <si>
    <t>Theft of mail</t>
  </si>
  <si>
    <t>Shoplifting</t>
  </si>
  <si>
    <t>Theft from a vehicle</t>
  </si>
  <si>
    <t>Theft from vehicle</t>
  </si>
  <si>
    <t>Theft from the person</t>
  </si>
  <si>
    <t>Theft of a motor vehicle</t>
  </si>
  <si>
    <t>Aggravated vehicle taking</t>
  </si>
  <si>
    <t>Theft or unauthorised taking of motor vehicle</t>
  </si>
  <si>
    <t>Vehicle interference</t>
  </si>
  <si>
    <t>Interfering with a motor vehicle</t>
  </si>
  <si>
    <t>Homicide</t>
  </si>
  <si>
    <t>1/4.1/4.10/4.2</t>
  </si>
  <si>
    <t>Violence with injury</t>
  </si>
  <si>
    <t>Actually bodily harm and other injury(outcomes only)</t>
  </si>
  <si>
    <t>8G</t>
  </si>
  <si>
    <t>Assault with injury</t>
  </si>
  <si>
    <t>8N</t>
  </si>
  <si>
    <t>Assault with intent to cause serious harm</t>
  </si>
  <si>
    <t>5D</t>
  </si>
  <si>
    <t>Attempted murder</t>
  </si>
  <si>
    <t>Causing death by careless driving under influence of drink or drugs</t>
  </si>
  <si>
    <t>Causing death by careless or inconsiderate driving</t>
  </si>
  <si>
    <t>Causing death by dangerous driving</t>
  </si>
  <si>
    <t>Causing or allowing death of child or vulnerable person</t>
  </si>
  <si>
    <t>Endangering life</t>
  </si>
  <si>
    <t>5E</t>
  </si>
  <si>
    <t>Inflicting grievous bodily harm without intent (outcomes only)</t>
  </si>
  <si>
    <t>8F</t>
  </si>
  <si>
    <t>Intentional destruction of a viable unborn child</t>
  </si>
  <si>
    <t>Racially or religiously aggravated assault with injury</t>
  </si>
  <si>
    <t>8P</t>
  </si>
  <si>
    <t>Use of substance or object to endanger life (outcomes only)</t>
  </si>
  <si>
    <t>5B</t>
  </si>
  <si>
    <t>Wounding or carrying out an act endangering life (outcomes only)</t>
  </si>
  <si>
    <t>5A</t>
  </si>
  <si>
    <t>Violence without injury</t>
  </si>
  <si>
    <t>Assault without injury</t>
  </si>
  <si>
    <t>105A</t>
  </si>
  <si>
    <t>Assault without injury on a constable</t>
  </si>
  <si>
    <t>Child abduction</t>
  </si>
  <si>
    <t>Conspiracy to murder</t>
  </si>
  <si>
    <t>3A</t>
  </si>
  <si>
    <t>Cruelty to children/young persons</t>
  </si>
  <si>
    <t>11A</t>
  </si>
  <si>
    <t>Harassment</t>
  </si>
  <si>
    <t>8L</t>
  </si>
  <si>
    <t>Kidnapping</t>
  </si>
  <si>
    <t>Racially or religiously aggravated assault without injury</t>
  </si>
  <si>
    <t>105B</t>
  </si>
  <si>
    <t>Racially or religiously aggravated harassment</t>
  </si>
  <si>
    <t>8M</t>
  </si>
  <si>
    <t>Stalking</t>
  </si>
  <si>
    <t>8Q</t>
  </si>
  <si>
    <t>Threats to kill</t>
  </si>
  <si>
    <t>3B</t>
  </si>
  <si>
    <t>30/09/2014</t>
  </si>
  <si>
    <t>Aiding suicide</t>
  </si>
  <si>
    <t>Unnatural sexual offences</t>
  </si>
  <si>
    <t>88D</t>
  </si>
  <si>
    <t>Causing death or serious injury by driving: unlicensed drivers etc.</t>
  </si>
  <si>
    <t>Procuring illegal abortion</t>
  </si>
  <si>
    <t>31/12/2014</t>
  </si>
  <si>
    <t>Trade descriptions etc (outcomes only)</t>
  </si>
  <si>
    <t>Wildlife</t>
  </si>
  <si>
    <t>Causing death by aggravated vehicle taking</t>
  </si>
  <si>
    <t>Cruelty to and neglect of children (outcomes only)</t>
  </si>
  <si>
    <t>31/03/2015</t>
  </si>
  <si>
    <t>Racially or religiously aggravated other criminal damage (outcomes only)</t>
  </si>
  <si>
    <t>58H</t>
  </si>
  <si>
    <t>Violent disorder (outcomes only)</t>
  </si>
  <si>
    <t>30/06/2015</t>
  </si>
  <si>
    <t>Death or serious injury - unlawful driving</t>
  </si>
  <si>
    <t>Stalking and harassment</t>
  </si>
  <si>
    <t>Modern slavery</t>
  </si>
  <si>
    <t>30/09/2015</t>
  </si>
  <si>
    <t>Other knives offences</t>
  </si>
  <si>
    <t>31/12/2015</t>
  </si>
  <si>
    <t>31/03/2016</t>
  </si>
  <si>
    <t>30/06/2016</t>
  </si>
  <si>
    <t>Rape offences</t>
  </si>
  <si>
    <t>30/09/2016</t>
  </si>
  <si>
    <t>Concealing an infant death close to birth</t>
  </si>
  <si>
    <t>31/12/2016</t>
  </si>
  <si>
    <t>31/03/2017</t>
  </si>
  <si>
    <t>30/06/2017</t>
  </si>
  <si>
    <t>Aggravated Burglary Residential</t>
  </si>
  <si>
    <t>29A</t>
  </si>
  <si>
    <t>Attempted Burglary Residential</t>
  </si>
  <si>
    <t>28F</t>
  </si>
  <si>
    <t>Attempted Distraction Burglary Residential</t>
  </si>
  <si>
    <t>28H</t>
  </si>
  <si>
    <t>Burglary Residential</t>
  </si>
  <si>
    <t>28E</t>
  </si>
  <si>
    <t>Distraction Burglary Residential</t>
  </si>
  <si>
    <t>28G</t>
  </si>
  <si>
    <t>Aggravated Burglary Business and Community</t>
  </si>
  <si>
    <t>31A</t>
  </si>
  <si>
    <t>Attempted Burglary Business and Community</t>
  </si>
  <si>
    <t>30D</t>
  </si>
  <si>
    <t>Burglary Business and Community</t>
  </si>
  <si>
    <t>30C</t>
  </si>
  <si>
    <t>Malicious Communications</t>
  </si>
  <si>
    <t>8R</t>
  </si>
  <si>
    <t>Assault with injury on a constable</t>
  </si>
  <si>
    <t>8S</t>
  </si>
  <si>
    <t>30/09/2017</t>
  </si>
  <si>
    <t>31/12/2017</t>
  </si>
  <si>
    <t>31/03/2018</t>
  </si>
  <si>
    <t>30/06/2018</t>
  </si>
  <si>
    <t>30/09/2018</t>
  </si>
  <si>
    <t>31/12/2018</t>
  </si>
  <si>
    <t>31/03/2019</t>
  </si>
  <si>
    <t>30/06/2019</t>
  </si>
  <si>
    <t>30/09/2019</t>
  </si>
  <si>
    <t>31/12/2019</t>
  </si>
  <si>
    <t>31/03/2020</t>
  </si>
  <si>
    <t>Rape of a Female - Multiple Undefined Offenders</t>
  </si>
  <si>
    <t>19J</t>
  </si>
  <si>
    <t>30/06/2020</t>
  </si>
  <si>
    <t>Other firearms, knives and offensive weapon offences</t>
  </si>
  <si>
    <t>Aggravated burglary in a dwelling (outcome only)</t>
  </si>
  <si>
    <t>Attempted burglary in a dwelling (outcome only)</t>
  </si>
  <si>
    <t>Burglary in a dwelling (outcome only)</t>
  </si>
  <si>
    <t>Distraction burglary in a dwelling (outcome only)</t>
  </si>
  <si>
    <t>Attempted burglary in a building other than a dwelling (outcome only)</t>
  </si>
  <si>
    <t>Burglary in a building other than a dwelling (outcome only)</t>
  </si>
  <si>
    <t>Non-residential burglary</t>
  </si>
  <si>
    <t>Residential burglary</t>
  </si>
  <si>
    <t>Vehicle offences</t>
  </si>
  <si>
    <t>Causing death by driving: unlicensed or disqualified or uninsured drivers</t>
  </si>
  <si>
    <t>Causing death or serious injury by careless or inconsiderate driving</t>
  </si>
  <si>
    <t>Causing death or serious injury by dangerous driving</t>
  </si>
  <si>
    <t>Controlling and coercive behaviour</t>
  </si>
  <si>
    <t>8U</t>
  </si>
  <si>
    <t>Assaults on emergency workers (other than constables)</t>
  </si>
  <si>
    <t>8T</t>
  </si>
  <si>
    <t>Kidnapping and false imprisonment</t>
  </si>
  <si>
    <t>30/09/2020</t>
  </si>
  <si>
    <t>31/12/2020</t>
  </si>
  <si>
    <t>31/03/2021</t>
  </si>
  <si>
    <t>Rape of a Male - Multiple Undefined Offenders</t>
  </si>
  <si>
    <t>19K</t>
  </si>
  <si>
    <t>30/06/2021</t>
  </si>
  <si>
    <t>30/09/2021</t>
  </si>
  <si>
    <t>31/12/2021</t>
  </si>
  <si>
    <t>31/03/2022</t>
  </si>
  <si>
    <t>30/06/2022</t>
  </si>
  <si>
    <t>30/09/2022</t>
  </si>
  <si>
    <t>31/12/2022</t>
  </si>
  <si>
    <t>31/03/2023</t>
  </si>
  <si>
    <t>30/06/2023</t>
  </si>
  <si>
    <t>Aggravated burglary - residential (home)</t>
  </si>
  <si>
    <t>29B</t>
  </si>
  <si>
    <t>Attempted distraction burglary - residential (home)</t>
  </si>
  <si>
    <t>28L</t>
  </si>
  <si>
    <t>Attempted residential burglary of a home</t>
  </si>
  <si>
    <t>28J</t>
  </si>
  <si>
    <t>Attempted residential burglary of unconnected building</t>
  </si>
  <si>
    <t>28N</t>
  </si>
  <si>
    <t>Distraction burglary - residential (home)</t>
  </si>
  <si>
    <t>28K</t>
  </si>
  <si>
    <t>Distraction burglary - residential (unconnected building)</t>
  </si>
  <si>
    <t>28O</t>
  </si>
  <si>
    <t>Residential burglary of a home</t>
  </si>
  <si>
    <t>28I</t>
  </si>
  <si>
    <t>Residential burglary of unconnected building</t>
  </si>
  <si>
    <t>28M</t>
  </si>
  <si>
    <t>30/09/2023</t>
  </si>
  <si>
    <t>Aggravated burglary - residential (unconnected building)</t>
  </si>
  <si>
    <t>29C</t>
  </si>
  <si>
    <t>31/12/2023</t>
  </si>
  <si>
    <t>31/03/2024</t>
  </si>
  <si>
    <t>Aggravated burglary in a building other than a dwelling(outcome only)</t>
  </si>
  <si>
    <t>30/06/2024</t>
  </si>
  <si>
    <t>Manually copied from https://data.justice.gov.uk/prisons/offender-management#table-tab-prison-opcap</t>
  </si>
  <si>
    <t>Prison first receptions</t>
  </si>
  <si>
    <t>A first reception is a measure which counts a prisoner's first movement into custody following a court hearing for a particular set of offences committed, and therefore gives the best indication of the number of new prisoners in the reporting period.</t>
  </si>
  <si>
    <t>Prison first receptions (quarterly)</t>
  </si>
  <si>
    <t>Jan-Mar 2010</t>
  </si>
  <si>
    <t>Apr-Jun 2010</t>
  </si>
  <si>
    <t>Jul-Sep 2010</t>
  </si>
  <si>
    <t>Oct-Dec 2010</t>
  </si>
  <si>
    <t>Jan-Mar 2011</t>
  </si>
  <si>
    <t>Apr-Jun 2011</t>
  </si>
  <si>
    <t>Jul-Sep 2011</t>
  </si>
  <si>
    <t>Oct-Dec 2011</t>
  </si>
  <si>
    <t>Jan-Mar 2012</t>
  </si>
  <si>
    <t>Apr-Jun 2012</t>
  </si>
  <si>
    <t>Jul-Sep 2012</t>
  </si>
  <si>
    <t>Oct-Dec 2012</t>
  </si>
  <si>
    <t>Jan-Mar 2013</t>
  </si>
  <si>
    <t>Apr-Jun 2013</t>
  </si>
  <si>
    <t>Jul-Sep 2013</t>
  </si>
  <si>
    <t>Oct-Dec 2013</t>
  </si>
  <si>
    <t>Jan-Mar 2014</t>
  </si>
  <si>
    <t>Apr-Jun 2014</t>
  </si>
  <si>
    <t>Jul-Sep 2014</t>
  </si>
  <si>
    <t>Oct-Dec 2014</t>
  </si>
  <si>
    <t>Jan-Mar 2015</t>
  </si>
  <si>
    <t>Apr-Jun 2015</t>
  </si>
  <si>
    <t>Jul-Sep 2015</t>
  </si>
  <si>
    <t>Oct-Dec 2015</t>
  </si>
  <si>
    <t>Jan-Mar 2016</t>
  </si>
  <si>
    <t>Apr-Jun 2016</t>
  </si>
  <si>
    <t>Jul-Sep 2016</t>
  </si>
  <si>
    <t>Oct-Dec 2016</t>
  </si>
  <si>
    <t>Jan-Mar 2017</t>
  </si>
  <si>
    <t>Apr-Jun 2017</t>
  </si>
  <si>
    <t>Jul-Sep 2017</t>
  </si>
  <si>
    <t>Apr - Jun 2024</t>
  </si>
  <si>
    <t>Prison Releases (Quarterly)</t>
  </si>
  <si>
    <t>Table Q4.1 - Defendants directed to appear at magistrates' courts, by remand status prior to appearing at court and offence type, 12 months ending March 2014 to 12 months ending March 2024, England and Wales [note 1][note 2][note 4][note 8][note 46][note 47]</t>
  </si>
  <si>
    <t>This worksheet contains one table.</t>
  </si>
  <si>
    <t>This table contains notes, which can be found in the Notes worksheet.</t>
  </si>
  <si>
    <t>Source: Ministry of Justice Court Proceedings Database</t>
  </si>
  <si>
    <t>Offence type [note 13]</t>
  </si>
  <si>
    <t>Remand status [note 49]</t>
  </si>
  <si>
    <t>Number of defendants 2014</t>
  </si>
  <si>
    <t>Number of defendants 2015</t>
  </si>
  <si>
    <t>Number of defendants 2016</t>
  </si>
  <si>
    <t>Number of defendants 2017</t>
  </si>
  <si>
    <t>Number of defendants 2018</t>
  </si>
  <si>
    <t>Number of defendants 2019</t>
  </si>
  <si>
    <t>Number of defendants 2020</t>
  </si>
  <si>
    <t>Number of defendants 2021</t>
  </si>
  <si>
    <t>Number of defendants 2022</t>
  </si>
  <si>
    <t>Number of defendants 2023</t>
  </si>
  <si>
    <t>Number of defendants 2024</t>
  </si>
  <si>
    <t>Percentages 2014</t>
  </si>
  <si>
    <t>Percentages 2015</t>
  </si>
  <si>
    <t>Percentages 2016</t>
  </si>
  <si>
    <t>Percentages 2017</t>
  </si>
  <si>
    <t>Percentages 2018</t>
  </si>
  <si>
    <t>Percentages 2019</t>
  </si>
  <si>
    <t>Percentages 2020</t>
  </si>
  <si>
    <t>Percentages 2021</t>
  </si>
  <si>
    <t>Percentages 2022</t>
  </si>
  <si>
    <t>Percentages 2023</t>
  </si>
  <si>
    <t>Percentages 2024</t>
  </si>
  <si>
    <t>All offence types</t>
  </si>
  <si>
    <t>All offence types total</t>
  </si>
  <si>
    <t>Not applicable or unknown [note 51]</t>
  </si>
  <si>
    <t>Arrested and bailed</t>
  </si>
  <si>
    <t>Arrested and held in custody [note 50]</t>
  </si>
  <si>
    <t>Indictable only</t>
  </si>
  <si>
    <t>Indictable only total</t>
  </si>
  <si>
    <t>Triable either way</t>
  </si>
  <si>
    <t>Triable either way total</t>
  </si>
  <si>
    <t>Summary non-motoring</t>
  </si>
  <si>
    <t>Summary non-motoring total</t>
  </si>
  <si>
    <t>Summary motoring</t>
  </si>
  <si>
    <t>Summary motoring total</t>
  </si>
  <si>
    <t>Offence unknown</t>
  </si>
  <si>
    <t>Offence unknown total</t>
  </si>
  <si>
    <t>[z]</t>
  </si>
  <si>
    <t>Table Q4.2 - Defendants proceeded against at magistrates' courts, by remand status and offence type, 12 months ending March 2014 to 12 months ending March 2024, England and Wales [note 1][note 2][note 4][note 8][note 47][note 48]</t>
  </si>
  <si>
    <t>Not applicable or unknown [note 52]</t>
  </si>
  <si>
    <t>Bailed</t>
  </si>
  <si>
    <t>Remanded in custody [note 53]</t>
  </si>
  <si>
    <t>Table Q4.3 - Defendants tried or sentenced at the Crown Court, by remand status and offence type, 12 months ending March 2014 to 12 months ending March 2024, England and Wales [note 1][note 2][note 4][note 8][note 47][note 48]</t>
  </si>
  <si>
    <t>Unknown remand status [note 54]</t>
  </si>
  <si>
    <t>Remanded in custody [note 53][note 57]</t>
  </si>
  <si>
    <t>Bailed]</t>
  </si>
  <si>
    <t>Year</t>
  </si>
  <si>
    <t>Quarter</t>
  </si>
  <si>
    <t>All cases: Receipts</t>
  </si>
  <si>
    <t>All cases: Disposals</t>
  </si>
  <si>
    <t>All cases: Outstanding (MAGS)</t>
  </si>
  <si>
    <t>All cases: outstanding CROWN</t>
  </si>
  <si>
    <t>All</t>
  </si>
  <si>
    <t>Q1</t>
  </si>
  <si>
    <t>Q2</t>
  </si>
  <si>
    <t>Q3</t>
  </si>
  <si>
    <t>Q4</t>
  </si>
  <si>
    <t>Q2 [note 7]</t>
  </si>
  <si>
    <t>Q3 [note 8]</t>
  </si>
  <si>
    <t xml:space="preserve">This tab contains data on the England and Wales prison population up to September 2024. The Data include the total number of the prisoners as well figures for those on remand, those sentenced, and those classified as non criminal prisoners. The data go back as far as 2015. </t>
  </si>
  <si>
    <t>Offender Management Statistics Quarterly: July to September 2024 - GOV.UK</t>
  </si>
  <si>
    <t>Prison Population as of Date</t>
  </si>
  <si>
    <t>Remand</t>
  </si>
  <si>
    <t>Sentenced</t>
  </si>
  <si>
    <t>Non Criminal Prisoners</t>
  </si>
  <si>
    <t>Total Prisoners</t>
  </si>
  <si>
    <t>Calendar Year</t>
  </si>
  <si>
    <t>2015-09</t>
  </si>
  <si>
    <t>2015-12</t>
  </si>
  <si>
    <t>2016-03</t>
  </si>
  <si>
    <t>2016-06</t>
  </si>
  <si>
    <t>2016-09</t>
  </si>
  <si>
    <t>2016-12</t>
  </si>
  <si>
    <t>2017-03</t>
  </si>
  <si>
    <t>2017-06</t>
  </si>
  <si>
    <t>2017-09</t>
  </si>
  <si>
    <t>2017-12</t>
  </si>
  <si>
    <t>2018-03</t>
  </si>
  <si>
    <t>2018-06</t>
  </si>
  <si>
    <t>2018-09</t>
  </si>
  <si>
    <t>2018-12</t>
  </si>
  <si>
    <t>2019-03</t>
  </si>
  <si>
    <t>2019-06</t>
  </si>
  <si>
    <t>2019-09</t>
  </si>
  <si>
    <t>2019-12</t>
  </si>
  <si>
    <t>2020-03</t>
  </si>
  <si>
    <t>2020-06</t>
  </si>
  <si>
    <t>2020-09</t>
  </si>
  <si>
    <t>2020-12</t>
  </si>
  <si>
    <t>2021-03</t>
  </si>
  <si>
    <t>2021-06</t>
  </si>
  <si>
    <t>2021-09</t>
  </si>
  <si>
    <t>2021-12</t>
  </si>
  <si>
    <t>2022-03</t>
  </si>
  <si>
    <t>2022-06</t>
  </si>
  <si>
    <t>2022-09</t>
  </si>
  <si>
    <t>2022-12</t>
  </si>
  <si>
    <t>2023-03</t>
  </si>
  <si>
    <t>2023-06</t>
  </si>
  <si>
    <t>2023-09</t>
  </si>
  <si>
    <t>2023-12</t>
  </si>
  <si>
    <t>2024-03</t>
  </si>
  <si>
    <t>2024-06</t>
  </si>
  <si>
    <t>2024-09</t>
  </si>
  <si>
    <t>This tab contains England and Wales police workforce data as well as crime level data. The police workforce data are from 30 September 2024 and describe the size of the workforce as well as its makeup. The dataset covers every year since 2003. The crime data were released in June 2024 and cover levels of crime as well as charging volumes. The dataset goes back as far as 2003. However, not all data categories cover the entire time period.</t>
  </si>
  <si>
    <t>Police Workforce, England and Wales: 30 September 2024</t>
  </si>
  <si>
    <t>Crime Outcomes in England and Wales 2023 to 2024</t>
  </si>
  <si>
    <t>Crime in England and Wales: Year Ending June 2024 - Office for National Statistics</t>
  </si>
  <si>
    <t>Police Workforce Data</t>
  </si>
  <si>
    <t>Crime Data (ONS Source)</t>
  </si>
  <si>
    <t>Crime Outcomes</t>
  </si>
  <si>
    <t>Total police workforce [Note 1] [Note 2] [Note 3]</t>
  </si>
  <si>
    <t>Total</t>
  </si>
  <si>
    <t>Police staff and designated officers [Note 5] [Note 6]</t>
  </si>
  <si>
    <t>Police community support officer</t>
  </si>
  <si>
    <t>Special constable [Note 7]</t>
  </si>
  <si>
    <t xml:space="preserve">Total Police Workforce </t>
  </si>
  <si>
    <t>Total Police Officers</t>
  </si>
  <si>
    <t>Total Police       Staff</t>
  </si>
  <si>
    <t>Total PCSO's (Police Community Support Officers)</t>
  </si>
  <si>
    <t>Special Constables, Headcount</t>
  </si>
  <si>
    <t>Total Crime Survey, Thousands (ONS Survey)</t>
  </si>
  <si>
    <t>Total Crime (Police)</t>
  </si>
  <si>
    <t>Number of Charges/ Summonses (Offence occurred in same period)</t>
  </si>
  <si>
    <t>Number of Charges/ Summonses (Closed investigations)</t>
  </si>
  <si>
    <t>31 March 2003</t>
  </si>
  <si>
    <t>2002-03</t>
  </si>
  <si>
    <t>31 March 2004</t>
  </si>
  <si>
    <t>2003-04</t>
  </si>
  <si>
    <t>31 March 2005</t>
  </si>
  <si>
    <t>2004-05</t>
  </si>
  <si>
    <t>31 March 2006</t>
  </si>
  <si>
    <t>31 March 2007</t>
  </si>
  <si>
    <t>31 March 2008</t>
  </si>
  <si>
    <t>31 March 2009</t>
  </si>
  <si>
    <t>31 March 2010</t>
  </si>
  <si>
    <t>31 March 2011</t>
  </si>
  <si>
    <t>31 March 2012</t>
  </si>
  <si>
    <t>31 March 2013</t>
  </si>
  <si>
    <t>2023-24</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</si>
</sst>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0.0%"/>
    <numFmt numFmtId="165" formatCode="#,##0;#,##0;#,##0"/>
    <numFmt numFmtId="166" formatCode="#,##0;#,##0;#,##0;* @"/>
    <numFmt numFmtId="167" formatCode="_-* #,##0_-;\-* #,##0_-;_-* &quot;-&quot;??_-;_-@"/>
    <numFmt numFmtId="168" formatCode="0.0"/>
    <numFmt numFmtId="169" formatCode="#,##0.0_ ;\-#,##0.0\ "/>
    <numFmt numFmtId="170" formatCode="0.000"/>
    <numFmt numFmtId="171" formatCode="[$-809]dd&quot; &quot;mmmm&quot; &quot;yyyy"/>
  </numFmts>
  <fonts count="68">
    <font>
      <sz val="10.0"/>
      <color rgb="FF000000"/>
      <name val="Arial"/>
      <scheme val="minor"/>
    </font>
    <font>
      <color rgb="FFFFFFFF"/>
      <name val="Arial"/>
      <scheme val="minor"/>
    </font>
    <font>
      <b/>
      <color rgb="FFD9D9D9"/>
      <name val="Arial"/>
      <scheme val="minor"/>
    </font>
    <font>
      <b/>
      <color rgb="FFFFFFFF"/>
      <name val="Arial"/>
      <scheme val="minor"/>
    </font>
    <font>
      <b/>
      <color theme="1"/>
      <name val="Arial"/>
      <scheme val="minor"/>
    </font>
    <font>
      <sz val="12.0"/>
      <color theme="1"/>
      <name val="Arial"/>
      <scheme val="minor"/>
    </font>
    <font>
      <color theme="0"/>
      <name val="Arial"/>
      <scheme val="minor"/>
    </font>
    <font>
      <color theme="1"/>
      <name val="Arial"/>
      <scheme val="minor"/>
    </font>
    <font>
      <sz val="11.0"/>
      <color theme="1"/>
      <name val="Arial"/>
      <scheme val="minor"/>
    </font>
    <font>
      <b/>
      <sz val="15.0"/>
      <color theme="1"/>
      <name val="Arial"/>
      <scheme val="minor"/>
    </font>
    <font/>
    <font>
      <i/>
      <color theme="1"/>
      <name val="Arial"/>
      <scheme val="minor"/>
    </font>
    <font>
      <sz val="15.0"/>
      <color theme="1"/>
      <name val="Arial"/>
      <scheme val="minor"/>
    </font>
    <font>
      <sz val="24.0"/>
      <color theme="1"/>
      <name val="Arial"/>
      <scheme val="minor"/>
    </font>
    <font>
      <sz val="16.0"/>
      <color theme="1"/>
      <name val="Arial"/>
      <scheme val="minor"/>
    </font>
    <font>
      <b/>
      <sz val="16.0"/>
      <color theme="1"/>
      <name val="Arial"/>
      <scheme val="minor"/>
    </font>
    <font>
      <b/>
      <i/>
      <color theme="1"/>
      <name val="Arial"/>
      <scheme val="minor"/>
    </font>
    <font>
      <i/>
      <color rgb="FFD9D9D9"/>
      <name val="Arial"/>
      <scheme val="minor"/>
    </font>
    <font>
      <color rgb="FFD9D9D9"/>
      <name val="Arial"/>
      <scheme val="minor"/>
    </font>
    <font>
      <b/>
      <color theme="0"/>
      <name val="Arial"/>
      <scheme val="minor"/>
    </font>
    <font>
      <color rgb="FFB7B7B7"/>
      <name val="Arial"/>
      <scheme val="minor"/>
    </font>
    <font>
      <b/>
      <color rgb="FFB7B7B7"/>
      <name val="Arial"/>
      <scheme val="minor"/>
    </font>
    <font>
      <i/>
      <color rgb="FFB7B7B7"/>
      <name val="Arial"/>
      <scheme val="minor"/>
    </font>
    <font>
      <b/>
      <sz val="10.0"/>
      <color rgb="FF0B0C0C"/>
      <name val="&quot;GDS Transport&quot;"/>
    </font>
    <font>
      <b/>
      <sz val="10.0"/>
      <color rgb="FF0B0C0C"/>
      <name val="Arial"/>
    </font>
    <font>
      <b/>
      <color theme="1"/>
      <name val="Arial"/>
    </font>
    <font>
      <b/>
      <sz val="11.0"/>
      <color theme="1"/>
      <name val="Arial"/>
    </font>
    <font>
      <sz val="12.0"/>
      <color theme="1"/>
      <name val="Arial"/>
    </font>
    <font>
      <sz val="10.0"/>
      <color theme="1"/>
      <name val="Arial"/>
      <scheme val="minor"/>
    </font>
    <font>
      <u/>
      <color rgb="FF0000FF"/>
    </font>
    <font>
      <sz val="11.0"/>
      <color theme="1"/>
      <name val="Calibri"/>
    </font>
    <font>
      <u/>
      <sz val="11.0"/>
      <color theme="10"/>
      <name val="Calibri"/>
    </font>
    <font>
      <u/>
      <sz val="11.0"/>
      <color theme="10"/>
      <name val="Calibri"/>
    </font>
    <font>
      <sz val="13.0"/>
      <color theme="1"/>
      <name val="Calibri"/>
    </font>
    <font>
      <sz val="14.0"/>
      <color theme="1"/>
      <name val="Calibri"/>
    </font>
    <font>
      <b/>
      <sz val="13.0"/>
      <color theme="1"/>
      <name val="Calibri"/>
    </font>
    <font>
      <u/>
      <sz val="13.0"/>
      <color theme="10"/>
      <name val="Calibri"/>
    </font>
    <font>
      <u/>
      <sz val="13.0"/>
      <color theme="10"/>
      <name val="Calibri"/>
    </font>
    <font>
      <u/>
      <sz val="13.0"/>
      <color rgb="FF1155CC"/>
      <name val="Calibri"/>
    </font>
    <font>
      <sz val="9.0"/>
      <color theme="1"/>
      <name val="Calibri"/>
    </font>
    <font>
      <sz val="11.0"/>
      <color rgb="FFD8D8D8"/>
      <name val="Calibri"/>
    </font>
    <font>
      <sz val="11.0"/>
      <color rgb="FFE7E6E6"/>
      <name val="Calibri"/>
    </font>
    <font>
      <sz val="9.0"/>
      <color rgb="FFFF0000"/>
      <name val="Calibri"/>
    </font>
    <font>
      <b/>
      <sz val="9.0"/>
      <color theme="1"/>
      <name val="Arial"/>
    </font>
    <font>
      <sz val="9.0"/>
      <color theme="1"/>
      <name val="Arial"/>
    </font>
    <font>
      <sz val="9.0"/>
      <color rgb="FF000000"/>
      <name val="Arial"/>
    </font>
    <font>
      <sz val="8.0"/>
      <color theme="1"/>
      <name val="Arial"/>
    </font>
    <font>
      <b/>
      <sz val="13.0"/>
      <color theme="1"/>
      <name val="Arial"/>
    </font>
    <font>
      <b/>
      <sz val="15.0"/>
      <color theme="1"/>
      <name val="Arial"/>
    </font>
    <font>
      <b/>
      <sz val="12.0"/>
      <color theme="1"/>
      <name val="Arial"/>
    </font>
    <font>
      <u/>
      <sz val="12.0"/>
      <color theme="10"/>
      <name val="Arial"/>
    </font>
    <font>
      <sz val="12.0"/>
      <color theme="1"/>
      <name val="Calibri"/>
    </font>
    <font>
      <u/>
      <sz val="12.0"/>
      <color theme="10"/>
      <name val="Arial"/>
    </font>
    <font>
      <b/>
      <sz val="12.0"/>
      <color rgb="FF000000"/>
      <name val="Arial"/>
    </font>
    <font>
      <sz val="12.0"/>
      <color rgb="FF000000"/>
      <name val="Arial"/>
    </font>
    <font>
      <b/>
      <sz val="14.0"/>
      <color theme="1"/>
      <name val="Arial"/>
    </font>
    <font>
      <u/>
      <sz val="12.0"/>
      <color theme="10"/>
      <name val="Arial"/>
    </font>
    <font>
      <b/>
      <sz val="8.0"/>
      <color rgb="FF000000"/>
      <name val="&quot;Helvetica Neue&quot;"/>
    </font>
    <font>
      <sz val="8.0"/>
      <color rgb="FF000000"/>
      <name val="&quot;Helvetica Neue&quot;"/>
    </font>
    <font>
      <b/>
      <sz val="14.0"/>
      <color rgb="FF0B0C0C"/>
      <name val="Arial"/>
    </font>
    <font>
      <b/>
      <sz val="14.0"/>
      <color rgb="FF0B0C0C"/>
      <name val="&quot;GDS Transport&quot;"/>
    </font>
    <font>
      <sz val="14.0"/>
      <color rgb="FF0B0C0C"/>
      <name val="&quot;GDS Transport&quot;"/>
    </font>
    <font>
      <b/>
      <sz val="16.0"/>
      <color rgb="FF000000"/>
      <name val="Arial"/>
    </font>
    <font>
      <u/>
      <sz val="11.0"/>
      <color theme="10"/>
      <name val="Calibri"/>
    </font>
    <font>
      <u/>
      <sz val="13.0"/>
      <color theme="10"/>
      <name val="Calibri"/>
    </font>
    <font>
      <u/>
      <sz val="11.0"/>
      <color theme="10"/>
      <name val="Calibri"/>
    </font>
    <font>
      <u/>
      <sz val="13.0"/>
      <color theme="10"/>
      <name val="Calibri"/>
    </font>
    <font>
      <sz val="11.0"/>
      <color rgb="FF000000"/>
      <name val="Calibri"/>
    </font>
  </fonts>
  <fills count="28">
    <fill>
      <patternFill patternType="none"/>
    </fill>
    <fill>
      <patternFill patternType="lightGray"/>
    </fill>
    <fill>
      <patternFill patternType="solid">
        <fgColor rgb="FF9900FF"/>
        <bgColor rgb="FF9900FF"/>
      </patternFill>
    </fill>
    <fill>
      <patternFill patternType="solid">
        <fgColor rgb="FFFF00FF"/>
        <bgColor rgb="FFFF00FF"/>
      </patternFill>
    </fill>
    <fill>
      <patternFill patternType="solid">
        <fgColor rgb="FFD9EAD3"/>
        <bgColor rgb="FFD9EAD3"/>
      </patternFill>
    </fill>
    <fill>
      <patternFill patternType="solid">
        <fgColor rgb="FFD8D8D8"/>
        <bgColor rgb="FFD8D8D8"/>
      </patternFill>
    </fill>
    <fill>
      <patternFill patternType="solid">
        <fgColor rgb="FFEFEFEF"/>
        <bgColor rgb="FFEFEFEF"/>
      </patternFill>
    </fill>
    <fill>
      <patternFill patternType="solid">
        <fgColor rgb="FFFCE5CD"/>
        <bgColor rgb="FFFCE5CD"/>
      </patternFill>
    </fill>
    <fill>
      <patternFill patternType="solid">
        <fgColor rgb="FF00FFFF"/>
        <bgColor rgb="FF00FFFF"/>
      </patternFill>
    </fill>
    <fill>
      <patternFill patternType="solid">
        <fgColor rgb="FF4A86E8"/>
        <bgColor rgb="FF4A86E8"/>
      </patternFill>
    </fill>
    <fill>
      <patternFill patternType="solid">
        <fgColor rgb="FF0000FF"/>
        <bgColor rgb="FF0000FF"/>
      </patternFill>
    </fill>
    <fill>
      <patternFill patternType="solid">
        <fgColor rgb="FFB7B7B7"/>
        <bgColor rgb="FFB7B7B7"/>
      </patternFill>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
      <patternFill patternType="solid">
        <fgColor rgb="FFFF9900"/>
        <bgColor rgb="FFFF9900"/>
      </patternFill>
    </fill>
    <fill>
      <patternFill patternType="solid">
        <fgColor rgb="FFE5F4FF"/>
        <bgColor rgb="FFE5F4FF"/>
      </patternFill>
    </fill>
    <fill>
      <patternFill patternType="solid">
        <fgColor rgb="FFD9E1F2"/>
        <bgColor rgb="FFD9E1F2"/>
      </patternFill>
    </fill>
    <fill>
      <patternFill patternType="solid">
        <fgColor rgb="FFF7CAAC"/>
        <bgColor rgb="FFF7CAAC"/>
      </patternFill>
    </fill>
    <fill>
      <patternFill patternType="solid">
        <fgColor rgb="FFF8CBAD"/>
        <bgColor rgb="FFF8CBAD"/>
      </patternFill>
    </fill>
    <fill>
      <patternFill patternType="solid">
        <fgColor rgb="FFFCE7D8"/>
        <bgColor rgb="FFFCE7D8"/>
      </patternFill>
    </fill>
    <fill>
      <patternFill patternType="solid">
        <fgColor theme="0"/>
        <bgColor theme="0"/>
      </patternFill>
    </fill>
    <fill>
      <patternFill patternType="solid">
        <fgColor rgb="FFB0B3B2"/>
        <bgColor rgb="FFB0B3B2"/>
      </patternFill>
    </fill>
    <fill>
      <patternFill patternType="solid">
        <fgColor rgb="FFD4D4D4"/>
        <bgColor rgb="FFD4D4D4"/>
      </patternFill>
    </fill>
    <fill>
      <patternFill patternType="solid">
        <fgColor rgb="FFFBA3F9"/>
        <bgColor rgb="FFFBA3F9"/>
      </patternFill>
    </fill>
    <fill>
      <patternFill patternType="solid">
        <fgColor rgb="FFFDD7FC"/>
        <bgColor rgb="FFFDD7FC"/>
      </patternFill>
    </fill>
    <fill>
      <patternFill patternType="solid">
        <fgColor rgb="FFC1E4FF"/>
        <bgColor rgb="FFC1E4FF"/>
      </patternFill>
    </fill>
    <fill>
      <patternFill patternType="solid">
        <fgColor rgb="FFC5D8FF"/>
        <bgColor rgb="FFC5D8FF"/>
      </patternFill>
    </fill>
  </fills>
  <borders count="77">
    <border/>
    <border>
      <bottom style="thin">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n">
        <color rgb="FF000000"/>
      </bottom>
    </border>
    <border>
      <right style="thick">
        <color rgb="FF000000"/>
      </right>
      <bottom style="thin">
        <color rgb="FF000000"/>
      </bottom>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bottom style="thin">
        <color rgb="FFB1B4B6"/>
      </bottom>
    </border>
    <border>
      <left/>
      <right/>
      <top/>
      <bottom/>
    </border>
    <border>
      <left style="medium">
        <color rgb="FFC00000"/>
      </left>
      <top style="medium">
        <color rgb="FFC00000"/>
      </top>
    </border>
    <border>
      <top style="medium">
        <color rgb="FFC00000"/>
      </top>
    </border>
    <border>
      <right style="medium">
        <color rgb="FFC00000"/>
      </right>
      <top style="medium">
        <color rgb="FFC00000"/>
      </top>
    </border>
    <border>
      <left style="medium">
        <color rgb="FFC00000"/>
      </left>
    </border>
    <border>
      <right style="medium">
        <color rgb="FFC00000"/>
      </right>
    </border>
    <border>
      <left style="medium">
        <color rgb="FFC00000"/>
      </left>
      <bottom style="medium">
        <color rgb="FFC00000"/>
      </bottom>
    </border>
    <border>
      <bottom style="medium">
        <color rgb="FFC00000"/>
      </bottom>
    </border>
    <border>
      <right style="medium">
        <color rgb="FFC00000"/>
      </right>
      <bottom style="medium">
        <color rgb="FFC00000"/>
      </bottom>
    </border>
    <border>
      <left/>
      <top/>
    </border>
    <border>
      <top/>
    </border>
    <border>
      <right/>
      <top/>
    </border>
    <border>
      <left/>
      <top/>
      <bottom/>
    </border>
    <border>
      <top/>
      <bottom/>
    </border>
    <border>
      <right/>
      <top/>
      <bottom/>
    </border>
    <border>
      <left/>
      <bottom/>
    </border>
    <border>
      <bottom/>
    </border>
    <border>
      <right/>
      <bottom/>
    </border>
    <border>
      <bottom style="medium">
        <color rgb="FF000000"/>
      </bottom>
    </border>
    <border>
      <left style="medium">
        <color rgb="FF000000"/>
      </left>
      <right style="medium">
        <color rgb="FF000000"/>
      </right>
      <top style="medium">
        <color rgb="FF000000"/>
      </top>
      <bottom/>
    </border>
    <border>
      <left style="medium">
        <color rgb="FF000000"/>
      </left>
      <right style="medium">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thin">
        <color rgb="FF000000"/>
      </left>
      <bottom style="thin">
        <color rgb="FF000000"/>
      </bottom>
    </border>
    <border>
      <left style="thin">
        <color rgb="FF000000"/>
      </lef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top style="thin">
        <color rgb="FF000000"/>
      </top>
      <bottom style="medium">
        <color rgb="FF000000"/>
      </bottom>
    </border>
    <border>
      <left/>
      <right/>
      <top/>
      <bottom style="thin">
        <color rgb="FF000000"/>
      </bottom>
    </border>
    <border>
      <left/>
      <right/>
      <top style="thin">
        <color rgb="FF000000"/>
      </top>
    </border>
    <border>
      <left/>
      <right/>
      <bottom style="thin">
        <color rgb="FF000000"/>
      </bottom>
    </border>
    <border>
      <left/>
      <top style="thin">
        <color rgb="FF000000"/>
      </top>
      <bottom/>
    </border>
    <border>
      <top style="thin">
        <color rgb="FF000000"/>
      </top>
      <bottom/>
    </border>
    <border>
      <right/>
      <top style="thin">
        <color rgb="FF000000"/>
      </top>
      <bottom/>
    </border>
    <border>
      <left/>
      <right/>
      <top style="thin">
        <color rgb="FF000000"/>
      </top>
      <bottom/>
    </border>
    <border>
      <left/>
      <right/>
      <top style="thin">
        <color rgb="FF000000"/>
      </top>
      <bottom style="thin">
        <color rgb="FF000000"/>
      </bottom>
    </border>
    <border>
      <top style="thin">
        <color rgb="FF000000"/>
      </top>
      <bottom style="thin">
        <color rgb="FF000000"/>
      </bottom>
    </border>
    <border>
      <left style="medium">
        <color rgb="FFFB9BF9"/>
      </left>
      <top style="medium">
        <color rgb="FFFB9BF9"/>
      </top>
      <bottom style="medium">
        <color rgb="FFFB9BF9"/>
      </bottom>
    </border>
    <border>
      <top style="medium">
        <color rgb="FFFB9BF9"/>
      </top>
      <bottom style="medium">
        <color rgb="FFFB9BF9"/>
      </bottom>
    </border>
    <border>
      <right style="medium">
        <color rgb="FFFB9BF9"/>
      </right>
      <top style="medium">
        <color rgb="FFFB9BF9"/>
      </top>
      <bottom style="medium">
        <color rgb="FFFB9BF9"/>
      </bottom>
    </border>
    <border>
      <left style="medium">
        <color rgb="FF000000"/>
      </left>
      <right style="thin">
        <color rgb="FF000000"/>
      </right>
      <top style="medium">
        <color rgb="FF000000"/>
      </top>
      <bottom/>
    </border>
    <border>
      <left style="thin">
        <color rgb="FF000000"/>
      </left>
      <right style="medium">
        <color rgb="FF000000"/>
      </right>
      <top style="medium">
        <color rgb="FF000000"/>
      </top>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s>
  <cellStyleXfs count="1">
    <xf borderId="0" fillId="0" fontId="0" numFmtId="0" applyAlignment="1" applyFont="1"/>
  </cellStyleXfs>
  <cellXfs count="410">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readingOrder="0"/>
    </xf>
    <xf borderId="0" fillId="2" fontId="3" numFmtId="0" xfId="0" applyAlignment="1" applyFont="1">
      <alignment readingOrder="0"/>
    </xf>
    <xf borderId="0" fillId="0" fontId="4" numFmtId="0" xfId="0" applyAlignment="1" applyFont="1">
      <alignment readingOrder="0"/>
    </xf>
    <xf quotePrefix="1" borderId="0" fillId="0" fontId="5" numFmtId="0" xfId="0" applyAlignment="1" applyFont="1">
      <alignment readingOrder="0"/>
    </xf>
    <xf borderId="0" fillId="3" fontId="3" numFmtId="0" xfId="0" applyAlignment="1" applyFill="1" applyFont="1">
      <alignment readingOrder="0"/>
    </xf>
    <xf borderId="0" fillId="3" fontId="6" numFmtId="0" xfId="0" applyFont="1"/>
    <xf borderId="0" fillId="0" fontId="7" numFmtId="0" xfId="0" applyAlignment="1" applyFont="1">
      <alignment readingOrder="0"/>
    </xf>
    <xf borderId="1" fillId="0" fontId="4" numFmtId="0" xfId="0" applyAlignment="1" applyBorder="1" applyFont="1">
      <alignment readingOrder="0"/>
    </xf>
    <xf borderId="0" fillId="0" fontId="7" numFmtId="3" xfId="0" applyFont="1" applyNumberFormat="1"/>
    <xf borderId="0" fillId="4" fontId="8" numFmtId="9" xfId="0" applyAlignment="1" applyFill="1" applyFont="1" applyNumberFormat="1">
      <alignment readingOrder="0"/>
    </xf>
    <xf borderId="0" fillId="0" fontId="7" numFmtId="9" xfId="0" applyAlignment="1" applyFont="1" applyNumberFormat="1">
      <alignment readingOrder="0"/>
    </xf>
    <xf borderId="0" fillId="0" fontId="7" numFmtId="164" xfId="0" applyFont="1" applyNumberFormat="1"/>
    <xf borderId="0" fillId="4" fontId="7" numFmtId="9" xfId="0" applyAlignment="1" applyFont="1" applyNumberFormat="1">
      <alignment readingOrder="0"/>
    </xf>
    <xf borderId="2" fillId="0" fontId="9" numFmtId="0" xfId="0" applyAlignment="1" applyBorder="1" applyFont="1">
      <alignment readingOrder="0"/>
    </xf>
    <xf borderId="3" fillId="0" fontId="10" numFmtId="0" xfId="0" applyBorder="1" applyFont="1"/>
    <xf borderId="4" fillId="0" fontId="10" numFmtId="0" xfId="0" applyBorder="1" applyFont="1"/>
    <xf borderId="1" fillId="0" fontId="4" numFmtId="0" xfId="0" applyAlignment="1" applyBorder="1" applyFont="1">
      <alignment horizontal="right" readingOrder="0"/>
    </xf>
    <xf borderId="5" fillId="0" fontId="4" numFmtId="0" xfId="0" applyAlignment="1" applyBorder="1" applyFont="1">
      <alignment readingOrder="0"/>
    </xf>
    <xf borderId="6" fillId="0" fontId="4" numFmtId="0" xfId="0" applyAlignment="1" applyBorder="1" applyFont="1">
      <alignment readingOrder="0"/>
    </xf>
    <xf borderId="7" fillId="0" fontId="11" numFmtId="0" xfId="0" applyAlignment="1" applyBorder="1" applyFont="1">
      <alignment readingOrder="0"/>
    </xf>
    <xf borderId="8" fillId="0" fontId="4" numFmtId="3" xfId="0" applyBorder="1" applyFont="1" applyNumberFormat="1"/>
    <xf borderId="7" fillId="0" fontId="7" numFmtId="0" xfId="0" applyAlignment="1" applyBorder="1" applyFont="1">
      <alignment readingOrder="0"/>
    </xf>
    <xf borderId="9" fillId="0" fontId="11" numFmtId="0" xfId="0" applyAlignment="1" applyBorder="1" applyFont="1">
      <alignment readingOrder="0"/>
    </xf>
    <xf borderId="10" fillId="0" fontId="7" numFmtId="3" xfId="0" applyBorder="1" applyFont="1" applyNumberFormat="1"/>
    <xf borderId="11" fillId="0" fontId="4" numFmtId="3" xfId="0" applyBorder="1" applyFont="1" applyNumberFormat="1"/>
    <xf borderId="8" fillId="0" fontId="4" numFmtId="0" xfId="0" applyBorder="1" applyFont="1"/>
    <xf borderId="7" fillId="0" fontId="4" numFmtId="0" xfId="0" applyAlignment="1" applyBorder="1" applyFont="1">
      <alignment readingOrder="0"/>
    </xf>
    <xf borderId="9" fillId="0" fontId="7" numFmtId="0" xfId="0" applyAlignment="1" applyBorder="1" applyFont="1">
      <alignment readingOrder="0"/>
    </xf>
    <xf borderId="0" fillId="0" fontId="4" numFmtId="3" xfId="0" applyFont="1" applyNumberFormat="1"/>
    <xf borderId="0" fillId="0" fontId="12" numFmtId="0" xfId="0" applyFont="1"/>
    <xf borderId="0" fillId="0" fontId="9" numFmtId="0" xfId="0" applyAlignment="1" applyFont="1">
      <alignment readingOrder="0"/>
    </xf>
    <xf borderId="0" fillId="0" fontId="12" numFmtId="0" xfId="0" applyAlignment="1" applyFont="1">
      <alignment readingOrder="0"/>
    </xf>
    <xf borderId="0" fillId="0" fontId="13" numFmtId="3" xfId="0" applyAlignment="1" applyFont="1" applyNumberFormat="1">
      <alignment horizontal="left" readingOrder="0"/>
    </xf>
    <xf borderId="0" fillId="0" fontId="7" numFmtId="0" xfId="0" applyAlignment="1" applyFont="1">
      <alignment horizontal="left" readingOrder="0"/>
    </xf>
    <xf borderId="0" fillId="0" fontId="7" numFmtId="0" xfId="0" applyAlignment="1" applyFont="1">
      <alignment horizontal="left"/>
    </xf>
    <xf borderId="0" fillId="0" fontId="13" numFmtId="9" xfId="0" applyAlignment="1" applyFont="1" applyNumberFormat="1">
      <alignment horizontal="left" readingOrder="0"/>
    </xf>
    <xf borderId="0" fillId="5" fontId="7" numFmtId="0" xfId="0" applyFill="1" applyFont="1"/>
    <xf borderId="0" fillId="0" fontId="14" numFmtId="0" xfId="0" applyFont="1"/>
    <xf borderId="0" fillId="0" fontId="15" numFmtId="0" xfId="0" applyAlignment="1" applyFont="1">
      <alignment readingOrder="0"/>
    </xf>
    <xf borderId="0" fillId="0" fontId="14" numFmtId="0" xfId="0" applyAlignment="1" applyFont="1">
      <alignment horizontal="left"/>
    </xf>
    <xf borderId="0" fillId="0" fontId="12" numFmtId="0" xfId="0" applyAlignment="1" applyFont="1">
      <alignment horizontal="left"/>
    </xf>
    <xf borderId="0" fillId="2" fontId="3" numFmtId="0" xfId="0" applyFont="1"/>
    <xf borderId="0" fillId="6" fontId="7" numFmtId="0" xfId="0" applyAlignment="1" applyFill="1" applyFont="1">
      <alignment readingOrder="0"/>
    </xf>
    <xf borderId="0" fillId="4" fontId="7" numFmtId="0" xfId="0" applyAlignment="1" applyFont="1">
      <alignment readingOrder="0"/>
    </xf>
    <xf borderId="0" fillId="7" fontId="7" numFmtId="0" xfId="0" applyAlignment="1" applyFill="1" applyFont="1">
      <alignment readingOrder="0"/>
    </xf>
    <xf borderId="0" fillId="0" fontId="4" numFmtId="9" xfId="0" applyAlignment="1" applyFont="1" applyNumberFormat="1">
      <alignment readingOrder="0"/>
    </xf>
    <xf borderId="0" fillId="4" fontId="7" numFmtId="10" xfId="0" applyAlignment="1" applyFont="1" applyNumberFormat="1">
      <alignment readingOrder="0"/>
    </xf>
    <xf borderId="0" fillId="0" fontId="7" numFmtId="164" xfId="0" applyAlignment="1" applyFont="1" applyNumberFormat="1">
      <alignment readingOrder="0"/>
    </xf>
    <xf borderId="0" fillId="4" fontId="7" numFmtId="164" xfId="0" applyAlignment="1" applyFont="1" applyNumberFormat="1">
      <alignment readingOrder="0"/>
    </xf>
    <xf borderId="0" fillId="0" fontId="7" numFmtId="9" xfId="0" applyFont="1" applyNumberFormat="1"/>
    <xf borderId="0" fillId="0" fontId="7" numFmtId="10" xfId="0" applyFont="1" applyNumberFormat="1"/>
    <xf borderId="0" fillId="0" fontId="4" numFmtId="0" xfId="0" applyAlignment="1" applyFont="1">
      <alignment horizontal="right" readingOrder="0"/>
    </xf>
    <xf borderId="0" fillId="7" fontId="7" numFmtId="0" xfId="0" applyFont="1"/>
    <xf borderId="0" fillId="0" fontId="11" numFmtId="0" xfId="0" applyAlignment="1" applyFont="1">
      <alignment readingOrder="0"/>
    </xf>
    <xf borderId="0" fillId="7" fontId="7" numFmtId="3" xfId="0" applyFont="1" applyNumberFormat="1"/>
    <xf borderId="0" fillId="0" fontId="16" numFmtId="0" xfId="0" applyAlignment="1" applyFont="1">
      <alignment readingOrder="0"/>
    </xf>
    <xf borderId="0" fillId="7" fontId="4" numFmtId="3" xfId="0" applyFont="1" applyNumberFormat="1"/>
    <xf borderId="0" fillId="0" fontId="4" numFmtId="0" xfId="0" applyFont="1"/>
    <xf borderId="0" fillId="0" fontId="7" numFmtId="0" xfId="0" applyFont="1"/>
    <xf borderId="0" fillId="0" fontId="2" numFmtId="0" xfId="0" applyAlignment="1" applyFont="1">
      <alignment readingOrder="0"/>
    </xf>
    <xf borderId="0" fillId="8" fontId="4" numFmtId="0" xfId="0" applyAlignment="1" applyFill="1" applyFont="1">
      <alignment readingOrder="0"/>
    </xf>
    <xf borderId="0" fillId="8" fontId="4" numFmtId="0" xfId="0" applyFont="1"/>
    <xf borderId="0" fillId="9" fontId="3" numFmtId="0" xfId="0" applyAlignment="1" applyFill="1" applyFont="1">
      <alignment readingOrder="0"/>
    </xf>
    <xf borderId="0" fillId="9" fontId="1" numFmtId="0" xfId="0" applyFont="1"/>
    <xf borderId="0" fillId="0" fontId="7" numFmtId="0" xfId="0" applyAlignment="1" applyFont="1">
      <alignment horizontal="right" readingOrder="0"/>
    </xf>
    <xf borderId="0" fillId="0" fontId="7" numFmtId="0" xfId="0" applyAlignment="1" applyFont="1">
      <alignment horizontal="right"/>
    </xf>
    <xf borderId="0" fillId="0" fontId="17" numFmtId="0" xfId="0" applyAlignment="1" applyFont="1">
      <alignment readingOrder="0"/>
    </xf>
    <xf borderId="0" fillId="10" fontId="2" numFmtId="0" xfId="0" applyAlignment="1" applyFill="1" applyFont="1">
      <alignment readingOrder="0"/>
    </xf>
    <xf borderId="0" fillId="10" fontId="3" numFmtId="0" xfId="0" applyAlignment="1" applyFont="1">
      <alignment readingOrder="0"/>
    </xf>
    <xf borderId="0" fillId="10" fontId="4" numFmtId="0" xfId="0" applyAlignment="1" applyFont="1">
      <alignment readingOrder="0"/>
    </xf>
    <xf borderId="0" fillId="10" fontId="7" numFmtId="0" xfId="0" applyFont="1"/>
    <xf borderId="0" fillId="0" fontId="18" numFmtId="0" xfId="0" applyAlignment="1" applyFont="1">
      <alignment readingOrder="0"/>
    </xf>
    <xf borderId="0" fillId="3" fontId="2" numFmtId="0" xfId="0" applyAlignment="1" applyFont="1">
      <alignment readingOrder="0"/>
    </xf>
    <xf borderId="0" fillId="3" fontId="3" numFmtId="0" xfId="0" applyAlignment="1" applyFont="1">
      <alignment readingOrder="0"/>
    </xf>
    <xf borderId="0" fillId="3" fontId="19" numFmtId="0" xfId="0" applyAlignment="1" applyFont="1">
      <alignment readingOrder="0"/>
    </xf>
    <xf borderId="0" fillId="0" fontId="18" numFmtId="0" xfId="0" applyFont="1"/>
    <xf borderId="0" fillId="0" fontId="20" numFmtId="0" xfId="0" applyAlignment="1" applyFont="1">
      <alignment readingOrder="0"/>
    </xf>
    <xf borderId="0" fillId="0" fontId="21" numFmtId="0" xfId="0" applyAlignment="1" applyFont="1">
      <alignment readingOrder="0"/>
    </xf>
    <xf borderId="0" fillId="0" fontId="20" numFmtId="0" xfId="0" applyFont="1"/>
    <xf borderId="0" fillId="0" fontId="22" numFmtId="0" xfId="0" applyAlignment="1" applyFont="1">
      <alignment readingOrder="0"/>
    </xf>
    <xf borderId="0" fillId="0" fontId="21" numFmtId="3" xfId="0" applyFont="1" applyNumberFormat="1"/>
    <xf borderId="0" fillId="7" fontId="21" numFmtId="3" xfId="0" applyFont="1" applyNumberFormat="1"/>
    <xf borderId="0" fillId="11" fontId="7" numFmtId="3" xfId="0" applyAlignment="1" applyFill="1" applyFont="1" applyNumberFormat="1">
      <alignment horizontal="right" readingOrder="0"/>
    </xf>
    <xf borderId="0" fillId="7" fontId="7" numFmtId="3" xfId="0" applyAlignment="1" applyFont="1" applyNumberFormat="1">
      <alignment readingOrder="0"/>
    </xf>
    <xf borderId="0" fillId="0" fontId="7" numFmtId="3" xfId="0" applyAlignment="1" applyFont="1" applyNumberFormat="1">
      <alignment readingOrder="0"/>
    </xf>
    <xf borderId="0" fillId="12" fontId="7" numFmtId="3" xfId="0" applyAlignment="1" applyFill="1" applyFont="1" applyNumberFormat="1">
      <alignment horizontal="right" readingOrder="0"/>
    </xf>
    <xf borderId="0" fillId="0" fontId="7" numFmtId="3" xfId="0" applyAlignment="1" applyFont="1" applyNumberFormat="1">
      <alignment horizontal="right" readingOrder="0"/>
    </xf>
    <xf borderId="0" fillId="13" fontId="7" numFmtId="3" xfId="0" applyAlignment="1" applyFill="1" applyFont="1" applyNumberFormat="1">
      <alignment readingOrder="0"/>
    </xf>
    <xf borderId="0" fillId="13" fontId="7" numFmtId="3" xfId="0" applyFont="1" applyNumberFormat="1"/>
    <xf borderId="0" fillId="7" fontId="4" numFmtId="3" xfId="0" applyAlignment="1" applyFont="1" applyNumberFormat="1">
      <alignment readingOrder="0"/>
    </xf>
    <xf borderId="0" fillId="0" fontId="18" numFmtId="0" xfId="0" applyFont="1"/>
    <xf borderId="0" fillId="0" fontId="11" numFmtId="3" xfId="0" applyFont="1" applyNumberFormat="1"/>
    <xf borderId="0" fillId="0" fontId="2" numFmtId="0" xfId="0" applyFont="1"/>
    <xf borderId="0" fillId="14" fontId="4" numFmtId="3" xfId="0" applyFill="1" applyFont="1" applyNumberFormat="1"/>
    <xf borderId="0" fillId="13" fontId="4" numFmtId="3" xfId="0" applyFont="1" applyNumberFormat="1"/>
    <xf borderId="0" fillId="0" fontId="7" numFmtId="0" xfId="0" applyAlignment="1" applyFont="1">
      <alignment readingOrder="0"/>
    </xf>
    <xf borderId="0" fillId="4" fontId="7" numFmtId="10" xfId="0" applyAlignment="1" applyFont="1" applyNumberFormat="1">
      <alignment horizontal="right"/>
    </xf>
    <xf borderId="0" fillId="13" fontId="4" numFmtId="0" xfId="0" applyAlignment="1" applyFont="1">
      <alignment readingOrder="0"/>
    </xf>
    <xf borderId="0" fillId="0" fontId="4" numFmtId="3" xfId="0" applyAlignment="1" applyFont="1" applyNumberFormat="1">
      <alignment readingOrder="0"/>
    </xf>
    <xf borderId="0" fillId="4" fontId="7" numFmtId="9" xfId="0" applyFont="1" applyNumberFormat="1"/>
    <xf borderId="0" fillId="0" fontId="7" numFmtId="10" xfId="0" applyAlignment="1" applyFont="1" applyNumberFormat="1">
      <alignment horizontal="right"/>
    </xf>
    <xf borderId="0" fillId="4" fontId="7" numFmtId="9" xfId="0" applyAlignment="1" applyFont="1" applyNumberFormat="1">
      <alignment horizontal="right" readingOrder="0"/>
    </xf>
    <xf borderId="0" fillId="4" fontId="7" numFmtId="10" xfId="0" applyAlignment="1" applyFont="1" applyNumberFormat="1">
      <alignment horizontal="right" readingOrder="0"/>
    </xf>
    <xf borderId="0" fillId="7" fontId="7" numFmtId="10" xfId="0" applyAlignment="1" applyFont="1" applyNumberFormat="1">
      <alignment horizontal="right"/>
    </xf>
    <xf borderId="0" fillId="7" fontId="7" numFmtId="10" xfId="0" applyFont="1" applyNumberFormat="1"/>
    <xf borderId="0" fillId="4" fontId="7" numFmtId="10" xfId="0" applyFont="1" applyNumberFormat="1"/>
    <xf borderId="0" fillId="4" fontId="7" numFmtId="3" xfId="0" applyFont="1" applyNumberFormat="1"/>
    <xf borderId="0" fillId="10" fontId="1" numFmtId="0" xfId="0" applyFont="1"/>
    <xf borderId="0" fillId="0" fontId="7" numFmtId="1" xfId="0" applyFont="1" applyNumberFormat="1"/>
    <xf borderId="0" fillId="15" fontId="7" numFmtId="1" xfId="0" applyFill="1" applyFont="1" applyNumberFormat="1"/>
    <xf borderId="0" fillId="0" fontId="4" numFmtId="1" xfId="0" applyFont="1" applyNumberFormat="1"/>
    <xf borderId="12" fillId="12" fontId="23" numFmtId="0" xfId="0" applyAlignment="1" applyBorder="1" applyFont="1">
      <alignment horizontal="left" readingOrder="0" vertical="top"/>
    </xf>
    <xf borderId="0" fillId="0" fontId="7" numFmtId="0" xfId="0" applyAlignment="1" applyFont="1">
      <alignment readingOrder="0" shrinkToFit="0" wrapText="1"/>
    </xf>
    <xf borderId="12" fillId="12" fontId="24" numFmtId="0" xfId="0" applyAlignment="1" applyBorder="1" applyFont="1">
      <alignment horizontal="left" readingOrder="0" vertical="top"/>
    </xf>
    <xf borderId="13" fillId="12" fontId="25" numFmtId="3" xfId="0" applyAlignment="1" applyBorder="1" applyFont="1" applyNumberFormat="1">
      <alignment horizontal="right" shrinkToFit="0" vertical="bottom" wrapText="1"/>
    </xf>
    <xf borderId="0" fillId="0" fontId="7" numFmtId="14" xfId="0" applyFont="1" applyNumberFormat="1"/>
    <xf borderId="13" fillId="12" fontId="25" numFmtId="3" xfId="0" applyAlignment="1" applyBorder="1" applyFont="1" applyNumberFormat="1">
      <alignment horizontal="right" vertical="bottom"/>
    </xf>
    <xf borderId="0" fillId="0" fontId="7" numFmtId="0" xfId="0" applyFont="1"/>
    <xf borderId="13" fillId="12" fontId="25" numFmtId="165" xfId="0" applyAlignment="1" applyBorder="1" applyFont="1" applyNumberFormat="1">
      <alignment horizontal="right" vertical="bottom"/>
    </xf>
    <xf borderId="13" fillId="12" fontId="26" numFmtId="165" xfId="0" applyAlignment="1" applyBorder="1" applyFont="1" applyNumberFormat="1">
      <alignment horizontal="right" vertical="bottom"/>
    </xf>
    <xf borderId="13" fillId="12" fontId="25" numFmtId="0" xfId="0" applyAlignment="1" applyBorder="1" applyFont="1">
      <alignment horizontal="right" vertical="bottom"/>
    </xf>
    <xf borderId="13" fillId="12" fontId="25" numFmtId="14" xfId="0" applyAlignment="1" applyBorder="1" applyFont="1" applyNumberFormat="1">
      <alignment horizontal="right" vertical="bottom"/>
    </xf>
    <xf borderId="13" fillId="12" fontId="25" numFmtId="166" xfId="0" applyAlignment="1" applyBorder="1" applyFont="1" applyNumberFormat="1">
      <alignment horizontal="right" vertical="bottom"/>
    </xf>
    <xf borderId="0" fillId="0" fontId="27" numFmtId="3" xfId="0" applyAlignment="1" applyFont="1" applyNumberFormat="1">
      <alignment horizontal="right" shrinkToFit="0" vertical="bottom" wrapText="1"/>
    </xf>
    <xf borderId="0" fillId="0" fontId="27" numFmtId="14" xfId="0" applyAlignment="1" applyFont="1" applyNumberFormat="1">
      <alignment horizontal="right" shrinkToFit="0" vertical="bottom" wrapText="1"/>
    </xf>
    <xf borderId="0" fillId="0" fontId="27" numFmtId="0" xfId="0" applyAlignment="1" applyFont="1">
      <alignment horizontal="right" shrinkToFit="0" vertical="bottom" wrapText="1"/>
    </xf>
    <xf borderId="0" fillId="0" fontId="28" numFmtId="0" xfId="0" applyFont="1"/>
    <xf borderId="0" fillId="12" fontId="25" numFmtId="3" xfId="0" applyAlignment="1" applyFont="1" applyNumberFormat="1">
      <alignment horizontal="right" vertical="bottom"/>
    </xf>
    <xf borderId="13" fillId="12" fontId="26" numFmtId="3" xfId="0" applyAlignment="1" applyBorder="1" applyFont="1" applyNumberFormat="1">
      <alignment horizontal="right" vertical="bottom"/>
    </xf>
    <xf borderId="13" fillId="12" fontId="26" numFmtId="166" xfId="0" applyAlignment="1" applyBorder="1" applyFont="1" applyNumberFormat="1">
      <alignment horizontal="right" vertical="bottom"/>
    </xf>
    <xf borderId="0" fillId="0" fontId="29" numFmtId="0" xfId="0" applyAlignment="1" applyFont="1">
      <alignment readingOrder="0"/>
    </xf>
    <xf borderId="14" fillId="0" fontId="30" numFmtId="0" xfId="0" applyAlignment="1" applyBorder="1" applyFont="1">
      <alignment horizontal="left" shrinkToFit="0" vertical="center" wrapText="1"/>
    </xf>
    <xf borderId="15" fillId="0" fontId="30" numFmtId="0" xfId="0" applyAlignment="1" applyBorder="1" applyFont="1">
      <alignment horizontal="left" shrinkToFit="0" vertical="center" wrapText="1"/>
    </xf>
    <xf borderId="16" fillId="0" fontId="30" numFmtId="0" xfId="0" applyAlignment="1" applyBorder="1" applyFont="1">
      <alignment horizontal="left" shrinkToFit="0" vertical="center" wrapText="1"/>
    </xf>
    <xf borderId="17" fillId="0" fontId="30" numFmtId="0" xfId="0" applyAlignment="1" applyBorder="1" applyFont="1">
      <alignment horizontal="left" shrinkToFit="0" vertical="center" wrapText="1"/>
    </xf>
    <xf borderId="0" fillId="0" fontId="30" numFmtId="0" xfId="0" applyAlignment="1" applyFont="1">
      <alignment horizontal="left" shrinkToFit="0" vertical="center" wrapText="1"/>
    </xf>
    <xf borderId="18" fillId="0" fontId="30" numFmtId="0" xfId="0" applyAlignment="1" applyBorder="1" applyFont="1">
      <alignment horizontal="left" shrinkToFit="0" vertical="center" wrapText="1"/>
    </xf>
    <xf borderId="19" fillId="0" fontId="30" numFmtId="0" xfId="0" applyAlignment="1" applyBorder="1" applyFont="1">
      <alignment horizontal="left" shrinkToFit="0" vertical="center" wrapText="1"/>
    </xf>
    <xf borderId="20" fillId="0" fontId="30" numFmtId="0" xfId="0" applyAlignment="1" applyBorder="1" applyFont="1">
      <alignment horizontal="left" shrinkToFit="0" vertical="center" wrapText="1"/>
    </xf>
    <xf borderId="21" fillId="0" fontId="30" numFmtId="0" xfId="0" applyAlignment="1" applyBorder="1" applyFont="1">
      <alignment horizontal="left" shrinkToFit="0" vertical="center" wrapText="1"/>
    </xf>
    <xf borderId="0" fillId="0" fontId="30" numFmtId="0" xfId="0" applyAlignment="1" applyFont="1">
      <alignment vertical="center"/>
    </xf>
    <xf borderId="0" fillId="0" fontId="31" numFmtId="0" xfId="0" applyAlignment="1" applyFont="1">
      <alignment vertical="center"/>
    </xf>
    <xf borderId="0" fillId="0" fontId="32" numFmtId="0" xfId="0" applyFont="1"/>
    <xf borderId="0" fillId="0" fontId="33" numFmtId="0" xfId="0" applyAlignment="1" applyFont="1">
      <alignment vertical="center"/>
    </xf>
    <xf borderId="22" fillId="16" fontId="34" numFmtId="0" xfId="0" applyAlignment="1" applyBorder="1" applyFill="1" applyFont="1">
      <alignment horizontal="center" vertical="center"/>
    </xf>
    <xf borderId="23" fillId="0" fontId="10" numFmtId="0" xfId="0" applyBorder="1" applyFont="1"/>
    <xf borderId="24" fillId="0" fontId="10" numFmtId="0" xfId="0" applyBorder="1" applyFont="1"/>
    <xf borderId="25" fillId="17" fontId="35" numFmtId="0" xfId="0" applyAlignment="1" applyBorder="1" applyFill="1" applyFont="1">
      <alignment horizontal="center" vertical="center"/>
    </xf>
    <xf borderId="26" fillId="0" fontId="10" numFmtId="0" xfId="0" applyBorder="1" applyFont="1"/>
    <xf borderId="27" fillId="0" fontId="10" numFmtId="0" xfId="0" applyBorder="1" applyFont="1"/>
    <xf borderId="13" fillId="17" fontId="35" numFmtId="0" xfId="0" applyAlignment="1" applyBorder="1" applyFont="1">
      <alignment horizontal="center" vertical="center"/>
    </xf>
    <xf borderId="0" fillId="0" fontId="35" numFmtId="0" xfId="0" applyAlignment="1" applyFont="1">
      <alignment vertical="center"/>
    </xf>
    <xf borderId="25" fillId="14" fontId="35" numFmtId="0" xfId="0" applyAlignment="1" applyBorder="1" applyFont="1">
      <alignment horizontal="center" vertical="center"/>
    </xf>
    <xf borderId="28" fillId="0" fontId="10" numFmtId="0" xfId="0" applyBorder="1" applyFont="1"/>
    <xf borderId="29" fillId="0" fontId="10" numFmtId="0" xfId="0" applyBorder="1" applyFont="1"/>
    <xf borderId="30" fillId="0" fontId="10" numFmtId="0" xfId="0" applyBorder="1" applyFont="1"/>
    <xf borderId="25" fillId="18" fontId="36" numFmtId="0" xfId="0" applyAlignment="1" applyBorder="1" applyFill="1" applyFont="1">
      <alignment horizontal="center" vertical="center"/>
    </xf>
    <xf borderId="25" fillId="19" fontId="37" numFmtId="0" xfId="0" applyAlignment="1" applyBorder="1" applyFill="1" applyFont="1">
      <alignment horizontal="center" vertical="center"/>
    </xf>
    <xf borderId="25" fillId="18" fontId="38" numFmtId="0" xfId="0" applyAlignment="1" applyBorder="1" applyFont="1">
      <alignment horizontal="center" readingOrder="0" vertical="center"/>
    </xf>
    <xf borderId="0" fillId="0" fontId="33" numFmtId="0" xfId="0" applyAlignment="1" applyFont="1">
      <alignment horizontal="center" shrinkToFit="0" vertical="center" wrapText="1"/>
    </xf>
    <xf borderId="31" fillId="0" fontId="39" numFmtId="0" xfId="0" applyAlignment="1" applyBorder="1" applyFont="1">
      <alignment horizontal="center" vertical="center"/>
    </xf>
    <xf borderId="31" fillId="0" fontId="10" numFmtId="0" xfId="0" applyBorder="1" applyFont="1"/>
    <xf borderId="0" fillId="0" fontId="40" numFmtId="0" xfId="0" applyAlignment="1" applyFont="1">
      <alignment vertical="center"/>
    </xf>
    <xf borderId="0" fillId="0" fontId="41" numFmtId="0" xfId="0" applyAlignment="1" applyFont="1">
      <alignment vertical="center"/>
    </xf>
    <xf borderId="0" fillId="0" fontId="30" numFmtId="0" xfId="0" applyAlignment="1" applyFont="1">
      <alignment horizontal="center" shrinkToFit="0" vertical="center" wrapText="1"/>
    </xf>
    <xf borderId="32" fillId="16" fontId="30" numFmtId="0" xfId="0" applyAlignment="1" applyBorder="1" applyFont="1">
      <alignment horizontal="center" shrinkToFit="0" vertical="center" wrapText="1"/>
    </xf>
    <xf borderId="33" fillId="20" fontId="30" numFmtId="0" xfId="0" applyAlignment="1" applyBorder="1" applyFill="1" applyFont="1">
      <alignment horizontal="center" shrinkToFit="0" vertical="center" wrapText="1"/>
    </xf>
    <xf borderId="34" fillId="20" fontId="30" numFmtId="0" xfId="0" applyAlignment="1" applyBorder="1" applyFont="1">
      <alignment horizontal="center" shrinkToFit="0" vertical="center" wrapText="1"/>
    </xf>
    <xf borderId="35" fillId="20" fontId="30" numFmtId="0" xfId="0" applyAlignment="1" applyBorder="1" applyFont="1">
      <alignment horizontal="center" shrinkToFit="0" vertical="center" wrapText="1"/>
    </xf>
    <xf borderId="36" fillId="20" fontId="30" numFmtId="0" xfId="0" applyAlignment="1" applyBorder="1" applyFont="1">
      <alignment horizontal="center" shrinkToFit="0" vertical="center" wrapText="1"/>
    </xf>
    <xf borderId="37" fillId="0" fontId="30" numFmtId="0" xfId="0" applyAlignment="1" applyBorder="1" applyFont="1">
      <alignment horizontal="center" vertical="center"/>
    </xf>
    <xf borderId="38" fillId="0" fontId="30" numFmtId="14" xfId="0" applyAlignment="1" applyBorder="1" applyFont="1" applyNumberFormat="1">
      <alignment horizontal="center" vertical="center"/>
    </xf>
    <xf borderId="39" fillId="0" fontId="30" numFmtId="0" xfId="0" applyAlignment="1" applyBorder="1" applyFont="1">
      <alignment horizontal="center" vertical="center"/>
    </xf>
    <xf borderId="37" fillId="0" fontId="30" numFmtId="167" xfId="0" applyAlignment="1" applyBorder="1" applyFont="1" applyNumberFormat="1">
      <alignment horizontal="right"/>
    </xf>
    <xf borderId="38" fillId="0" fontId="30" numFmtId="167" xfId="0" applyAlignment="1" applyBorder="1" applyFont="1" applyNumberFormat="1">
      <alignment horizontal="right"/>
    </xf>
    <xf borderId="39" fillId="0" fontId="30" numFmtId="167" xfId="0" applyAlignment="1" applyBorder="1" applyFont="1" applyNumberFormat="1">
      <alignment horizontal="right"/>
    </xf>
    <xf borderId="0" fillId="0" fontId="30" numFmtId="167" xfId="0" applyAlignment="1" applyFont="1" applyNumberFormat="1">
      <alignment horizontal="right"/>
    </xf>
    <xf borderId="0" fillId="0" fontId="30" numFmtId="0" xfId="0" applyAlignment="1" applyFont="1">
      <alignment horizontal="right"/>
    </xf>
    <xf borderId="37" fillId="0" fontId="30" numFmtId="168" xfId="0" applyAlignment="1" applyBorder="1" applyFont="1" applyNumberFormat="1">
      <alignment horizontal="right" vertical="center"/>
    </xf>
    <xf borderId="38" fillId="0" fontId="30" numFmtId="168" xfId="0" applyAlignment="1" applyBorder="1" applyFont="1" applyNumberFormat="1">
      <alignment horizontal="right" vertical="center"/>
    </xf>
    <xf borderId="39" fillId="0" fontId="30" numFmtId="168" xfId="0" applyAlignment="1" applyBorder="1" applyFont="1" applyNumberFormat="1">
      <alignment horizontal="right" vertical="center"/>
    </xf>
    <xf borderId="0" fillId="0" fontId="30" numFmtId="168" xfId="0" applyAlignment="1" applyFont="1" applyNumberFormat="1">
      <alignment horizontal="right" vertical="center"/>
    </xf>
    <xf borderId="40" fillId="0" fontId="30" numFmtId="167" xfId="0" applyAlignment="1" applyBorder="1" applyFont="1" applyNumberFormat="1">
      <alignment horizontal="right"/>
    </xf>
    <xf borderId="41" fillId="0" fontId="30" numFmtId="167" xfId="0" applyAlignment="1" applyBorder="1" applyFont="1" applyNumberFormat="1">
      <alignment horizontal="right"/>
    </xf>
    <xf borderId="42" fillId="0" fontId="30" numFmtId="167" xfId="0" applyAlignment="1" applyBorder="1" applyFont="1" applyNumberFormat="1">
      <alignment horizontal="right"/>
    </xf>
    <xf borderId="43" fillId="0" fontId="30" numFmtId="167" xfId="0" applyAlignment="1" applyBorder="1" applyFont="1" applyNumberFormat="1">
      <alignment horizontal="right"/>
    </xf>
    <xf borderId="44" fillId="0" fontId="30" numFmtId="167" xfId="0" applyAlignment="1" applyBorder="1" applyFont="1" applyNumberFormat="1">
      <alignment horizontal="right"/>
    </xf>
    <xf borderId="45" fillId="0" fontId="30" numFmtId="167" xfId="0" applyAlignment="1" applyBorder="1" applyFont="1" applyNumberFormat="1">
      <alignment horizontal="right"/>
    </xf>
    <xf borderId="37" fillId="0" fontId="30" numFmtId="169" xfId="0" applyAlignment="1" applyBorder="1" applyFont="1" applyNumberFormat="1">
      <alignment horizontal="right"/>
    </xf>
    <xf borderId="38" fillId="0" fontId="30" numFmtId="169" xfId="0" applyAlignment="1" applyBorder="1" applyFont="1" applyNumberFormat="1">
      <alignment horizontal="right"/>
    </xf>
    <xf borderId="39" fillId="0" fontId="30" numFmtId="169" xfId="0" applyAlignment="1" applyBorder="1" applyFont="1" applyNumberFormat="1">
      <alignment horizontal="right"/>
    </xf>
    <xf borderId="46" fillId="0" fontId="30" numFmtId="0" xfId="0" applyBorder="1" applyFont="1"/>
    <xf borderId="43" fillId="0" fontId="30" numFmtId="0" xfId="0" applyAlignment="1" applyBorder="1" applyFont="1">
      <alignment horizontal="center" vertical="center"/>
    </xf>
    <xf borderId="44" fillId="0" fontId="30" numFmtId="14" xfId="0" applyAlignment="1" applyBorder="1" applyFont="1" applyNumberFormat="1">
      <alignment horizontal="center" vertical="center"/>
    </xf>
    <xf borderId="45" fillId="0" fontId="30" numFmtId="0" xfId="0" applyAlignment="1" applyBorder="1" applyFont="1">
      <alignment horizontal="center" vertical="center"/>
    </xf>
    <xf borderId="43" fillId="0" fontId="30" numFmtId="168" xfId="0" applyAlignment="1" applyBorder="1" applyFont="1" applyNumberFormat="1">
      <alignment horizontal="right" vertical="center"/>
    </xf>
    <xf borderId="44" fillId="0" fontId="30" numFmtId="168" xfId="0" applyAlignment="1" applyBorder="1" applyFont="1" applyNumberFormat="1">
      <alignment horizontal="right" vertical="center"/>
    </xf>
    <xf borderId="45" fillId="0" fontId="30" numFmtId="168" xfId="0" applyAlignment="1" applyBorder="1" applyFont="1" applyNumberFormat="1">
      <alignment horizontal="right" vertical="center"/>
    </xf>
    <xf borderId="43" fillId="0" fontId="30" numFmtId="169" xfId="0" applyAlignment="1" applyBorder="1" applyFont="1" applyNumberFormat="1">
      <alignment horizontal="right"/>
    </xf>
    <xf borderId="44" fillId="0" fontId="30" numFmtId="169" xfId="0" applyAlignment="1" applyBorder="1" applyFont="1" applyNumberFormat="1">
      <alignment horizontal="right"/>
    </xf>
    <xf borderId="45" fillId="0" fontId="30" numFmtId="169" xfId="0" applyAlignment="1" applyBorder="1" applyFont="1" applyNumberFormat="1">
      <alignment horizontal="right"/>
    </xf>
    <xf borderId="47" fillId="0" fontId="30" numFmtId="0" xfId="0" applyBorder="1" applyFont="1"/>
    <xf borderId="45" fillId="0" fontId="30" numFmtId="167" xfId="0" applyAlignment="1" applyBorder="1" applyFont="1" applyNumberFormat="1">
      <alignment horizontal="right" vertical="center"/>
    </xf>
    <xf borderId="48" fillId="0" fontId="30" numFmtId="167" xfId="0" applyAlignment="1" applyBorder="1" applyFont="1" applyNumberFormat="1">
      <alignment horizontal="right"/>
    </xf>
    <xf borderId="49" fillId="0" fontId="30" numFmtId="0" xfId="0" applyAlignment="1" applyBorder="1" applyFont="1">
      <alignment horizontal="right"/>
    </xf>
    <xf borderId="44" fillId="0" fontId="42" numFmtId="167" xfId="0" applyAlignment="1" applyBorder="1" applyFont="1" applyNumberFormat="1">
      <alignment horizontal="right"/>
    </xf>
    <xf borderId="50" fillId="0" fontId="30" numFmtId="0" xfId="0" applyAlignment="1" applyBorder="1" applyFont="1">
      <alignment horizontal="center" vertical="center"/>
    </xf>
    <xf borderId="51" fillId="0" fontId="30" numFmtId="14" xfId="0" applyAlignment="1" applyBorder="1" applyFont="1" applyNumberFormat="1">
      <alignment horizontal="center" vertical="center"/>
    </xf>
    <xf borderId="52" fillId="0" fontId="30" numFmtId="0" xfId="0" applyAlignment="1" applyBorder="1" applyFont="1">
      <alignment horizontal="center" vertical="center"/>
    </xf>
    <xf borderId="50" fillId="0" fontId="30" numFmtId="167" xfId="0" applyAlignment="1" applyBorder="1" applyFont="1" applyNumberFormat="1">
      <alignment horizontal="right"/>
    </xf>
    <xf borderId="51" fillId="0" fontId="30" numFmtId="167" xfId="0" applyAlignment="1" applyBorder="1" applyFont="1" applyNumberFormat="1">
      <alignment horizontal="right"/>
    </xf>
    <xf borderId="52" fillId="0" fontId="30" numFmtId="167" xfId="0" applyAlignment="1" applyBorder="1" applyFont="1" applyNumberFormat="1">
      <alignment horizontal="right"/>
    </xf>
    <xf borderId="52" fillId="0" fontId="30" numFmtId="0" xfId="0" applyAlignment="1" applyBorder="1" applyFont="1">
      <alignment horizontal="right"/>
    </xf>
    <xf borderId="50" fillId="0" fontId="30" numFmtId="169" xfId="0" applyAlignment="1" applyBorder="1" applyFont="1" applyNumberFormat="1">
      <alignment horizontal="right"/>
    </xf>
    <xf borderId="51" fillId="0" fontId="30" numFmtId="169" xfId="0" applyAlignment="1" applyBorder="1" applyFont="1" applyNumberFormat="1">
      <alignment horizontal="right"/>
    </xf>
    <xf borderId="52" fillId="0" fontId="30" numFmtId="169" xfId="0" applyAlignment="1" applyBorder="1" applyFont="1" applyNumberFormat="1">
      <alignment horizontal="right"/>
    </xf>
    <xf borderId="53" fillId="0" fontId="30" numFmtId="0" xfId="0" applyBorder="1" applyFont="1"/>
    <xf borderId="0" fillId="0" fontId="30" numFmtId="169" xfId="0" applyFont="1" applyNumberFormat="1"/>
    <xf borderId="0" fillId="0" fontId="30" numFmtId="169" xfId="0" applyAlignment="1" applyFont="1" applyNumberFormat="1">
      <alignment horizontal="right"/>
    </xf>
    <xf borderId="25" fillId="18" fontId="33" numFmtId="0" xfId="0" applyAlignment="1" applyBorder="1" applyFont="1">
      <alignment horizontal="center" vertical="center"/>
    </xf>
    <xf borderId="25" fillId="19" fontId="33" numFmtId="0" xfId="0" applyAlignment="1" applyBorder="1" applyFont="1">
      <alignment horizontal="center" vertical="center"/>
    </xf>
    <xf borderId="0" fillId="0" fontId="39" numFmtId="0" xfId="0" applyAlignment="1" applyFont="1">
      <alignment horizontal="center" shrinkToFit="0" vertical="center" wrapText="1"/>
    </xf>
    <xf borderId="32" fillId="20" fontId="30" numFmtId="0" xfId="0" applyAlignment="1" applyBorder="1" applyFont="1">
      <alignment horizontal="center" shrinkToFit="0" vertical="center" wrapText="1"/>
    </xf>
    <xf borderId="38" fillId="0" fontId="30" numFmtId="0" xfId="0" applyAlignment="1" applyBorder="1" applyFont="1">
      <alignment horizontal="center" shrinkToFit="0" vertical="center" wrapText="1"/>
    </xf>
    <xf borderId="39" fillId="0" fontId="30" numFmtId="0" xfId="0" applyAlignment="1" applyBorder="1" applyFont="1">
      <alignment horizontal="center" shrinkToFit="0" vertical="center" wrapText="1"/>
    </xf>
    <xf borderId="54" fillId="0" fontId="30" numFmtId="167" xfId="0" applyAlignment="1" applyBorder="1" applyFont="1" applyNumberFormat="1">
      <alignment horizontal="right"/>
    </xf>
    <xf borderId="40" fillId="0" fontId="30" numFmtId="0" xfId="0" applyBorder="1" applyFont="1"/>
    <xf borderId="42" fillId="0" fontId="30" numFmtId="0" xfId="0" applyBorder="1" applyFont="1"/>
    <xf borderId="46" fillId="0" fontId="30" numFmtId="0" xfId="0" applyAlignment="1" applyBorder="1" applyFont="1">
      <alignment horizontal="right"/>
    </xf>
    <xf borderId="44" fillId="0" fontId="30" numFmtId="0" xfId="0" applyAlignment="1" applyBorder="1" applyFont="1">
      <alignment horizontal="center" shrinkToFit="0" vertical="center" wrapText="1"/>
    </xf>
    <xf borderId="45" fillId="0" fontId="30" numFmtId="0" xfId="0" applyAlignment="1" applyBorder="1" applyFont="1">
      <alignment horizontal="center" shrinkToFit="0" vertical="center" wrapText="1"/>
    </xf>
    <xf borderId="55" fillId="0" fontId="30" numFmtId="167" xfId="0" applyAlignment="1" applyBorder="1" applyFont="1" applyNumberFormat="1">
      <alignment horizontal="right"/>
    </xf>
    <xf borderId="43" fillId="0" fontId="30" numFmtId="0" xfId="0" applyBorder="1" applyFont="1"/>
    <xf borderId="45" fillId="0" fontId="30" numFmtId="0" xfId="0" applyBorder="1" applyFont="1"/>
    <xf borderId="47" fillId="0" fontId="30" numFmtId="0" xfId="0" applyAlignment="1" applyBorder="1" applyFont="1">
      <alignment horizontal="right"/>
    </xf>
    <xf borderId="55" fillId="0" fontId="30" numFmtId="167" xfId="0" applyAlignment="1" applyBorder="1" applyFont="1" applyNumberFormat="1">
      <alignment horizontal="center"/>
    </xf>
    <xf borderId="56" fillId="0" fontId="30" numFmtId="167" xfId="0" applyAlignment="1" applyBorder="1" applyFont="1" applyNumberFormat="1">
      <alignment horizontal="right"/>
    </xf>
    <xf borderId="57" fillId="0" fontId="30" numFmtId="167" xfId="0" applyAlignment="1" applyBorder="1" applyFont="1" applyNumberFormat="1">
      <alignment horizontal="right"/>
    </xf>
    <xf borderId="58" fillId="0" fontId="30" numFmtId="167" xfId="0" applyAlignment="1" applyBorder="1" applyFont="1" applyNumberFormat="1">
      <alignment horizontal="right"/>
    </xf>
    <xf borderId="56" fillId="0" fontId="30" numFmtId="0" xfId="0" applyBorder="1" applyFont="1"/>
    <xf borderId="58" fillId="0" fontId="30" numFmtId="0" xfId="0" applyBorder="1" applyFont="1"/>
    <xf borderId="56" fillId="0" fontId="30" numFmtId="169" xfId="0" applyAlignment="1" applyBorder="1" applyFont="1" applyNumberFormat="1">
      <alignment horizontal="right"/>
    </xf>
    <xf borderId="57" fillId="0" fontId="30" numFmtId="169" xfId="0" applyAlignment="1" applyBorder="1" applyFont="1" applyNumberFormat="1">
      <alignment horizontal="right"/>
    </xf>
    <xf borderId="58" fillId="0" fontId="30" numFmtId="169" xfId="0" applyAlignment="1" applyBorder="1" applyFont="1" applyNumberFormat="1">
      <alignment horizontal="right"/>
    </xf>
    <xf borderId="51" fillId="0" fontId="30" numFmtId="0" xfId="0" applyAlignment="1" applyBorder="1" applyFont="1">
      <alignment horizontal="center" shrinkToFit="0" vertical="center" wrapText="1"/>
    </xf>
    <xf borderId="52" fillId="0" fontId="30" numFmtId="0" xfId="0" applyAlignment="1" applyBorder="1" applyFont="1">
      <alignment horizontal="center" shrinkToFit="0" vertical="center" wrapText="1"/>
    </xf>
    <xf borderId="59" fillId="0" fontId="30" numFmtId="167" xfId="0" applyAlignment="1" applyBorder="1" applyFont="1" applyNumberFormat="1">
      <alignment horizontal="right"/>
    </xf>
    <xf borderId="50" fillId="0" fontId="30" numFmtId="0" xfId="0" applyBorder="1" applyFont="1"/>
    <xf borderId="52" fillId="0" fontId="30" numFmtId="0" xfId="0" applyBorder="1" applyFont="1"/>
    <xf borderId="53" fillId="0" fontId="30" numFmtId="0" xfId="0" applyAlignment="1" applyBorder="1" applyFont="1">
      <alignment horizontal="right"/>
    </xf>
    <xf borderId="25" fillId="21" fontId="43" numFmtId="0" xfId="0" applyAlignment="1" applyBorder="1" applyFill="1" applyFont="1">
      <alignment horizontal="left"/>
    </xf>
    <xf borderId="13" fillId="21" fontId="44" numFmtId="0" xfId="0" applyBorder="1" applyFont="1"/>
    <xf borderId="13" fillId="21" fontId="30" numFmtId="0" xfId="0" applyBorder="1" applyFont="1"/>
    <xf borderId="13" fillId="21" fontId="43" numFmtId="0" xfId="0" applyBorder="1" applyFont="1"/>
    <xf borderId="13" fillId="21" fontId="44" numFmtId="170" xfId="0" applyBorder="1" applyFont="1" applyNumberFormat="1"/>
    <xf borderId="60" fillId="21" fontId="44" numFmtId="0" xfId="0" applyBorder="1" applyFont="1"/>
    <xf borderId="60" fillId="21" fontId="44" numFmtId="0" xfId="0" applyAlignment="1" applyBorder="1" applyFont="1">
      <alignment horizontal="right" shrinkToFit="0" vertical="center" wrapText="1"/>
    </xf>
    <xf borderId="61" fillId="21" fontId="44" numFmtId="0" xfId="0" applyAlignment="1" applyBorder="1" applyFont="1">
      <alignment horizontal="left" vertical="center"/>
    </xf>
    <xf borderId="61" fillId="21" fontId="44" numFmtId="0" xfId="0" applyAlignment="1" applyBorder="1" applyFont="1">
      <alignment horizontal="center" shrinkToFit="0" vertical="center" wrapText="1"/>
    </xf>
    <xf borderId="62" fillId="0" fontId="10" numFmtId="0" xfId="0" applyBorder="1" applyFont="1"/>
    <xf borderId="13" fillId="21" fontId="44" numFmtId="0" xfId="0" applyAlignment="1" applyBorder="1" applyFont="1">
      <alignment horizontal="left" vertical="center"/>
    </xf>
    <xf borderId="63" fillId="21" fontId="44" numFmtId="0" xfId="0" applyAlignment="1" applyBorder="1" applyFont="1">
      <alignment horizontal="center" vertical="center"/>
    </xf>
    <xf borderId="64" fillId="0" fontId="10" numFmtId="0" xfId="0" applyBorder="1" applyFont="1"/>
    <xf borderId="65" fillId="0" fontId="10" numFmtId="0" xfId="0" applyBorder="1" applyFont="1"/>
    <xf borderId="13" fillId="21" fontId="43" numFmtId="3" xfId="0" applyBorder="1" applyFont="1" applyNumberFormat="1"/>
    <xf borderId="13" fillId="21" fontId="44" numFmtId="3" xfId="0" applyBorder="1" applyFont="1" applyNumberFormat="1"/>
    <xf borderId="13" fillId="21" fontId="44" numFmtId="0" xfId="0" applyAlignment="1" applyBorder="1" applyFont="1">
      <alignment horizontal="left"/>
    </xf>
    <xf borderId="13" fillId="21" fontId="45" numFmtId="0" xfId="0" applyBorder="1" applyFont="1"/>
    <xf borderId="13" fillId="21" fontId="44" numFmtId="3" xfId="0" applyAlignment="1" applyBorder="1" applyFont="1" applyNumberFormat="1">
      <alignment horizontal="right"/>
    </xf>
    <xf borderId="60" fillId="21" fontId="43" numFmtId="3" xfId="0" applyBorder="1" applyFont="1" applyNumberFormat="1"/>
    <xf borderId="60" fillId="21" fontId="44" numFmtId="3" xfId="0" applyBorder="1" applyFont="1" applyNumberFormat="1"/>
    <xf borderId="60" fillId="21" fontId="43" numFmtId="3" xfId="0" applyAlignment="1" applyBorder="1" applyFont="1" applyNumberFormat="1">
      <alignment horizontal="right"/>
    </xf>
    <xf borderId="13" fillId="21" fontId="43" numFmtId="0" xfId="0" applyAlignment="1" applyBorder="1" applyFont="1">
      <alignment shrinkToFit="0" wrapText="1"/>
    </xf>
    <xf borderId="60" fillId="21" fontId="44" numFmtId="3" xfId="0" applyAlignment="1" applyBorder="1" applyFont="1" applyNumberFormat="1">
      <alignment horizontal="right"/>
    </xf>
    <xf borderId="13" fillId="21" fontId="45" numFmtId="3" xfId="0" applyBorder="1" applyFont="1" applyNumberFormat="1"/>
    <xf borderId="66" fillId="21" fontId="44" numFmtId="0" xfId="0" applyBorder="1" applyFont="1"/>
    <xf borderId="60" fillId="21" fontId="43" numFmtId="0" xfId="0" applyAlignment="1" applyBorder="1" applyFont="1">
      <alignment shrinkToFit="0" vertical="center" wrapText="1"/>
    </xf>
    <xf borderId="66" fillId="21" fontId="46" numFmtId="0" xfId="0" applyAlignment="1" applyBorder="1" applyFont="1">
      <alignment vertical="center"/>
    </xf>
    <xf borderId="13" fillId="21" fontId="46" numFmtId="0" xfId="0" applyAlignment="1" applyBorder="1" applyFont="1">
      <alignment horizontal="left" vertical="center"/>
    </xf>
    <xf borderId="25" fillId="21" fontId="46" numFmtId="0" xfId="0" applyAlignment="1" applyBorder="1" applyFont="1">
      <alignment horizontal="left" shrinkToFit="0" vertical="center" wrapText="1"/>
    </xf>
    <xf borderId="25" fillId="21" fontId="46" numFmtId="0" xfId="0" applyAlignment="1" applyBorder="1" applyFont="1">
      <alignment horizontal="left" vertical="center"/>
    </xf>
    <xf borderId="25" fillId="21" fontId="46" numFmtId="0" xfId="0" applyAlignment="1" applyBorder="1" applyFont="1">
      <alignment horizontal="left" shrinkToFit="0" vertical="top" wrapText="1"/>
    </xf>
    <xf borderId="13" fillId="21" fontId="46" numFmtId="0" xfId="0" applyBorder="1" applyFont="1"/>
    <xf borderId="13" fillId="21" fontId="47" numFmtId="0" xfId="0" applyAlignment="1" applyBorder="1" applyFont="1">
      <alignment horizontal="left"/>
    </xf>
    <xf borderId="13" fillId="21" fontId="48" numFmtId="0" xfId="0" applyAlignment="1" applyBorder="1" applyFont="1">
      <alignment horizontal="left"/>
    </xf>
    <xf borderId="13" fillId="21" fontId="43" numFmtId="0" xfId="0" applyAlignment="1" applyBorder="1" applyFont="1">
      <alignment horizontal="left"/>
    </xf>
    <xf borderId="13" fillId="21" fontId="49" numFmtId="0" xfId="0" applyAlignment="1" applyBorder="1" applyFont="1">
      <alignment horizontal="left"/>
    </xf>
    <xf borderId="13" fillId="21" fontId="27" numFmtId="0" xfId="0" applyAlignment="1" applyBorder="1" applyFont="1">
      <alignment horizontal="left"/>
    </xf>
    <xf borderId="13" fillId="12" fontId="27" numFmtId="0" xfId="0" applyAlignment="1" applyBorder="1" applyFont="1">
      <alignment vertical="center"/>
    </xf>
    <xf borderId="13" fillId="21" fontId="27" numFmtId="170" xfId="0" applyBorder="1" applyFont="1" applyNumberFormat="1"/>
    <xf borderId="13" fillId="21" fontId="27" numFmtId="0" xfId="0" applyBorder="1" applyFont="1"/>
    <xf borderId="13" fillId="21" fontId="27" numFmtId="0" xfId="0" applyAlignment="1" applyBorder="1" applyFont="1">
      <alignment horizontal="right" shrinkToFit="0" vertical="center" wrapText="1"/>
    </xf>
    <xf borderId="13" fillId="12" fontId="50" numFmtId="0" xfId="0" applyAlignment="1" applyBorder="1" applyFont="1">
      <alignment vertical="center"/>
    </xf>
    <xf borderId="0" fillId="0" fontId="27" numFmtId="0" xfId="0" applyFont="1"/>
    <xf borderId="13" fillId="21" fontId="51" numFmtId="0" xfId="0" applyBorder="1" applyFont="1"/>
    <xf borderId="0" fillId="0" fontId="52" numFmtId="0" xfId="0" applyFont="1"/>
    <xf borderId="67" fillId="21" fontId="27" numFmtId="0" xfId="0" applyAlignment="1" applyBorder="1" applyFont="1">
      <alignment horizontal="left" vertical="center"/>
    </xf>
    <xf borderId="67" fillId="21" fontId="27" numFmtId="0" xfId="0" applyAlignment="1" applyBorder="1" applyFont="1">
      <alignment shrinkToFit="0" vertical="center" wrapText="1"/>
    </xf>
    <xf borderId="67" fillId="21" fontId="53" numFmtId="0" xfId="0" applyAlignment="1" applyBorder="1" applyFont="1">
      <alignment horizontal="right" shrinkToFit="0" vertical="center" wrapText="1"/>
    </xf>
    <xf borderId="67" fillId="21" fontId="53" numFmtId="49" xfId="0" applyAlignment="1" applyBorder="1" applyFont="1" applyNumberFormat="1">
      <alignment horizontal="right" shrinkToFit="0" vertical="center" wrapText="1"/>
    </xf>
    <xf borderId="0" fillId="0" fontId="49" numFmtId="0" xfId="0" applyAlignment="1" applyFont="1">
      <alignment vertical="center"/>
    </xf>
    <xf borderId="13" fillId="21" fontId="49" numFmtId="3" xfId="0" applyBorder="1" applyFont="1" applyNumberFormat="1"/>
    <xf borderId="13" fillId="21" fontId="49" numFmtId="0" xfId="0" applyBorder="1" applyFont="1"/>
    <xf borderId="13" fillId="21" fontId="27" numFmtId="3" xfId="0" applyBorder="1" applyFont="1" applyNumberFormat="1"/>
    <xf borderId="13" fillId="21" fontId="54" numFmtId="0" xfId="0" applyBorder="1" applyFont="1"/>
    <xf borderId="13" fillId="21" fontId="27" numFmtId="3" xfId="0" applyAlignment="1" applyBorder="1" applyFont="1" applyNumberFormat="1">
      <alignment horizontal="right"/>
    </xf>
    <xf borderId="60" fillId="21" fontId="49" numFmtId="0" xfId="0" applyBorder="1" applyFont="1"/>
    <xf borderId="60" fillId="21" fontId="49" numFmtId="3" xfId="0" applyBorder="1" applyFont="1" applyNumberFormat="1"/>
    <xf borderId="0" fillId="0" fontId="49" numFmtId="0" xfId="0" applyFont="1"/>
    <xf borderId="1" fillId="0" fontId="49" numFmtId="0" xfId="0" applyAlignment="1" applyBorder="1" applyFont="1">
      <alignment shrinkToFit="0" wrapText="1"/>
    </xf>
    <xf borderId="67" fillId="21" fontId="49" numFmtId="3" xfId="0" applyBorder="1" applyFont="1" applyNumberFormat="1"/>
    <xf borderId="13" fillId="21" fontId="54" numFmtId="3" xfId="0" applyBorder="1" applyFont="1" applyNumberFormat="1"/>
    <xf borderId="68" fillId="0" fontId="49" numFmtId="0" xfId="0" applyAlignment="1" applyBorder="1" applyFont="1">
      <alignment shrinkToFit="0" wrapText="1"/>
    </xf>
    <xf borderId="13" fillId="21" fontId="55" numFmtId="0" xfId="0" applyAlignment="1" applyBorder="1" applyFont="1">
      <alignment horizontal="left"/>
    </xf>
    <xf borderId="13" fillId="21" fontId="56" numFmtId="0" xfId="0" applyBorder="1" applyFont="1"/>
    <xf borderId="60" fillId="21" fontId="27" numFmtId="0" xfId="0" applyAlignment="1" applyBorder="1" applyFont="1">
      <alignment vertical="center"/>
    </xf>
    <xf borderId="60" fillId="21" fontId="27" numFmtId="0" xfId="0" applyAlignment="1" applyBorder="1" applyFont="1">
      <alignment horizontal="right" shrinkToFit="0" vertical="center" wrapText="1"/>
    </xf>
    <xf borderId="13" fillId="21" fontId="49" numFmtId="0" xfId="0" applyAlignment="1" applyBorder="1" applyFont="1">
      <alignment vertical="center"/>
    </xf>
    <xf borderId="66" fillId="21" fontId="49" numFmtId="3" xfId="0" applyBorder="1" applyFont="1" applyNumberFormat="1"/>
    <xf borderId="60" fillId="21" fontId="49" numFmtId="0" xfId="0" applyAlignment="1" applyBorder="1" applyFont="1">
      <alignment shrinkToFit="0" wrapText="1"/>
    </xf>
    <xf borderId="66" fillId="21" fontId="49" numFmtId="0" xfId="0" applyAlignment="1" applyBorder="1" applyFont="1">
      <alignment shrinkToFit="0" wrapText="1"/>
    </xf>
    <xf borderId="44" fillId="22" fontId="7" numFmtId="0" xfId="0" applyAlignment="1" applyBorder="1" applyFill="1" applyFont="1">
      <alignment vertical="top"/>
    </xf>
    <xf borderId="44" fillId="22" fontId="57" numFmtId="0" xfId="0" applyAlignment="1" applyBorder="1" applyFont="1">
      <alignment readingOrder="0" vertical="top"/>
    </xf>
    <xf borderId="44" fillId="23" fontId="57" numFmtId="0" xfId="0" applyAlignment="1" applyBorder="1" applyFill="1" applyFont="1">
      <alignment readingOrder="0" vertical="top"/>
    </xf>
    <xf borderId="44" fillId="0" fontId="58" numFmtId="0" xfId="0" applyAlignment="1" applyBorder="1" applyFont="1">
      <alignment readingOrder="0" vertical="top"/>
    </xf>
    <xf borderId="0" fillId="12" fontId="59" numFmtId="0" xfId="0" applyAlignment="1" applyFont="1">
      <alignment horizontal="left" readingOrder="0" vertical="top"/>
    </xf>
    <xf borderId="0" fillId="12" fontId="60" numFmtId="0" xfId="0" applyAlignment="1" applyFont="1">
      <alignment horizontal="right" readingOrder="0" vertical="top"/>
    </xf>
    <xf borderId="0" fillId="12" fontId="61" numFmtId="0" xfId="0" applyAlignment="1" applyFont="1">
      <alignment readingOrder="0"/>
    </xf>
    <xf borderId="0" fillId="12" fontId="60" numFmtId="0" xfId="0" applyAlignment="1" applyFont="1">
      <alignment horizontal="left" readingOrder="0" vertical="top"/>
    </xf>
    <xf borderId="12" fillId="12" fontId="60" numFmtId="0" xfId="0" applyAlignment="1" applyBorder="1" applyFont="1">
      <alignment horizontal="left" readingOrder="0" vertical="top"/>
    </xf>
    <xf borderId="12" fillId="12" fontId="60" numFmtId="0" xfId="0" applyAlignment="1" applyBorder="1" applyFont="1">
      <alignment horizontal="right" readingOrder="0" vertical="top"/>
    </xf>
    <xf borderId="12" fillId="12" fontId="61" numFmtId="3" xfId="0" applyAlignment="1" applyBorder="1" applyFont="1" applyNumberFormat="1">
      <alignment horizontal="right" readingOrder="0" vertical="top"/>
    </xf>
    <xf borderId="12" fillId="12" fontId="61" numFmtId="0" xfId="0" applyAlignment="1" applyBorder="1" applyFont="1">
      <alignment horizontal="right" vertical="top"/>
    </xf>
    <xf borderId="0" fillId="0" fontId="62" numFmtId="0" xfId="0" applyAlignment="1" applyFont="1">
      <alignment shrinkToFit="0" vertical="bottom" wrapText="0"/>
    </xf>
    <xf borderId="0" fillId="0" fontId="54" numFmtId="0" xfId="0" applyAlignment="1" applyFont="1">
      <alignment shrinkToFit="0" vertical="bottom" wrapText="0"/>
    </xf>
    <xf borderId="0" fillId="0" fontId="53" numFmtId="0" xfId="0" applyAlignment="1" applyFont="1">
      <alignment shrinkToFit="0" vertical="bottom" wrapText="1"/>
    </xf>
    <xf borderId="0" fillId="0" fontId="53" numFmtId="3" xfId="0" applyAlignment="1" applyFont="1" applyNumberFormat="1">
      <alignment horizontal="right" shrinkToFit="0" vertical="bottom" wrapText="1"/>
    </xf>
    <xf borderId="0" fillId="0" fontId="53" numFmtId="164" xfId="0" applyAlignment="1" applyFont="1" applyNumberFormat="1">
      <alignment horizontal="right" shrinkToFit="0" vertical="bottom" wrapText="1"/>
    </xf>
    <xf borderId="0" fillId="0" fontId="54" numFmtId="0" xfId="0" applyAlignment="1" applyFont="1">
      <alignment shrinkToFit="0" vertical="bottom" wrapText="1"/>
    </xf>
    <xf borderId="0" fillId="0" fontId="54" numFmtId="3" xfId="0" applyAlignment="1" applyFont="1" applyNumberFormat="1">
      <alignment horizontal="right" shrinkToFit="0" vertical="bottom" wrapText="1"/>
    </xf>
    <xf borderId="0" fillId="0" fontId="54" numFmtId="164" xfId="0" applyAlignment="1" applyFont="1" applyNumberFormat="1">
      <alignment horizontal="right" shrinkToFit="0" vertical="bottom" wrapText="1"/>
    </xf>
    <xf borderId="0" fillId="0" fontId="54" numFmtId="0" xfId="0" applyAlignment="1" applyFont="1">
      <alignment horizontal="right" shrinkToFit="0" vertical="bottom" wrapText="1"/>
    </xf>
    <xf borderId="0" fillId="0" fontId="49" numFmtId="0" xfId="0" applyAlignment="1" applyFont="1">
      <alignment horizontal="right" vertical="bottom"/>
    </xf>
    <xf borderId="0" fillId="0" fontId="49" numFmtId="0" xfId="0" applyAlignment="1" applyFont="1">
      <alignment vertical="bottom"/>
    </xf>
    <xf borderId="0" fillId="0" fontId="49" numFmtId="0" xfId="0" applyAlignment="1" applyFont="1">
      <alignment horizontal="right" readingOrder="0" vertical="bottom"/>
    </xf>
    <xf borderId="0" fillId="0" fontId="27" numFmtId="0" xfId="0" applyAlignment="1" applyFont="1">
      <alignment horizontal="right" vertical="bottom"/>
    </xf>
    <xf borderId="0" fillId="0" fontId="27" numFmtId="0" xfId="0" applyAlignment="1" applyFont="1">
      <alignment vertical="bottom"/>
    </xf>
    <xf borderId="0" fillId="0" fontId="27" numFmtId="3" xfId="0" applyAlignment="1" applyFont="1" applyNumberFormat="1">
      <alignment horizontal="right" vertical="bottom"/>
    </xf>
    <xf borderId="0" fillId="0" fontId="30" numFmtId="0" xfId="0" applyAlignment="1" applyFont="1">
      <alignment horizontal="center" vertical="center"/>
    </xf>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19" fillId="0" fontId="10" numFmtId="0" xfId="0" applyBorder="1" applyFont="1"/>
    <xf borderId="20" fillId="0" fontId="10" numFmtId="0" xfId="0" applyBorder="1" applyFont="1"/>
    <xf borderId="21" fillId="0" fontId="10" numFmtId="0" xfId="0" applyBorder="1" applyFont="1"/>
    <xf borderId="0" fillId="0" fontId="63" numFmtId="0" xfId="0" applyAlignment="1" applyFont="1">
      <alignment horizontal="left" vertical="center"/>
    </xf>
    <xf borderId="69" fillId="24" fontId="64" numFmtId="0" xfId="0" applyAlignment="1" applyBorder="1" applyFill="1" applyFont="1">
      <alignment horizontal="center" vertical="center"/>
    </xf>
    <xf borderId="70" fillId="0" fontId="10" numFmtId="0" xfId="0" applyBorder="1" applyFont="1"/>
    <xf borderId="71" fillId="0" fontId="10" numFmtId="0" xfId="0" applyBorder="1" applyFont="1"/>
    <xf borderId="0" fillId="0" fontId="40" numFmtId="0" xfId="0" applyAlignment="1" applyFont="1">
      <alignment horizontal="left" vertical="center"/>
    </xf>
    <xf borderId="0" fillId="0" fontId="30" numFmtId="0" xfId="0" applyAlignment="1" applyFont="1">
      <alignment shrinkToFit="0" wrapText="1"/>
    </xf>
    <xf borderId="33" fillId="25" fontId="65" numFmtId="0" xfId="0" applyAlignment="1" applyBorder="1" applyFill="1" applyFont="1">
      <alignment horizontal="center" shrinkToFit="0" vertical="center" wrapText="1"/>
    </xf>
    <xf borderId="40" fillId="0" fontId="30" numFmtId="167" xfId="0" applyBorder="1" applyFont="1" applyNumberFormat="1"/>
    <xf borderId="41" fillId="0" fontId="30" numFmtId="167" xfId="0" applyBorder="1" applyFont="1" applyNumberFormat="1"/>
    <xf borderId="42" fillId="0" fontId="30" numFmtId="167" xfId="0" applyBorder="1" applyFont="1" applyNumberFormat="1"/>
    <xf borderId="0" fillId="0" fontId="7" numFmtId="167" xfId="0" applyFont="1" applyNumberFormat="1"/>
    <xf borderId="43" fillId="0" fontId="30" numFmtId="167" xfId="0" applyBorder="1" applyFont="1" applyNumberFormat="1"/>
    <xf borderId="44" fillId="0" fontId="30" numFmtId="167" xfId="0" applyBorder="1" applyFont="1" applyNumberFormat="1"/>
    <xf borderId="45" fillId="0" fontId="30" numFmtId="167" xfId="0" applyBorder="1" applyFont="1" applyNumberFormat="1"/>
    <xf borderId="50" fillId="0" fontId="30" numFmtId="167" xfId="0" applyBorder="1" applyFont="1" applyNumberFormat="1"/>
    <xf borderId="51" fillId="0" fontId="30" numFmtId="167" xfId="0" applyBorder="1" applyFont="1" applyNumberFormat="1"/>
    <xf borderId="52" fillId="0" fontId="30" numFmtId="167" xfId="0" applyBorder="1" applyFont="1" applyNumberFormat="1"/>
    <xf borderId="25" fillId="26" fontId="66" numFmtId="0" xfId="0" applyAlignment="1" applyBorder="1" applyFill="1" applyFont="1">
      <alignment horizontal="center" vertical="center"/>
    </xf>
    <xf borderId="33" fillId="27" fontId="30" numFmtId="0" xfId="0" applyAlignment="1" applyBorder="1" applyFill="1" applyFont="1">
      <alignment horizontal="center" shrinkToFit="0" vertical="center" wrapText="1"/>
    </xf>
    <xf borderId="72" fillId="27" fontId="30" numFmtId="0" xfId="0" applyAlignment="1" applyBorder="1" applyFont="1">
      <alignment horizontal="center" shrinkToFit="0" vertical="center" wrapText="1"/>
    </xf>
    <xf borderId="73" fillId="27" fontId="30" numFmtId="0" xfId="0" applyAlignment="1" applyBorder="1" applyFont="1">
      <alignment horizontal="center" shrinkToFit="0" vertical="center" wrapText="1"/>
    </xf>
    <xf borderId="33" fillId="16" fontId="30" numFmtId="0" xfId="0" applyAlignment="1" applyBorder="1" applyFont="1">
      <alignment horizontal="center" shrinkToFit="0" vertical="center" wrapText="1"/>
    </xf>
    <xf borderId="0" fillId="0" fontId="41" numFmtId="0" xfId="0" applyFont="1"/>
    <xf borderId="37" fillId="0" fontId="67" numFmtId="0" xfId="0" applyAlignment="1" applyBorder="1" applyFont="1">
      <alignment horizontal="center"/>
    </xf>
    <xf borderId="74" fillId="0" fontId="30" numFmtId="167" xfId="0" applyAlignment="1" applyBorder="1" applyFont="1" applyNumberFormat="1">
      <alignment horizontal="left" shrinkToFit="0" vertical="center" wrapText="1"/>
    </xf>
    <xf borderId="75" fillId="0" fontId="30" numFmtId="167" xfId="0" applyAlignment="1" applyBorder="1" applyFont="1" applyNumberFormat="1">
      <alignment horizontal="left" shrinkToFit="0" vertical="center" wrapText="1"/>
    </xf>
    <xf borderId="76" fillId="0" fontId="30" numFmtId="167" xfId="0" applyAlignment="1" applyBorder="1" applyFont="1" applyNumberFormat="1">
      <alignment horizontal="left" shrinkToFit="0" vertical="center" wrapText="1"/>
    </xf>
    <xf borderId="37" fillId="0" fontId="30" numFmtId="167" xfId="0" applyAlignment="1" applyBorder="1" applyFont="1" applyNumberFormat="1">
      <alignment horizontal="center" shrinkToFit="0" vertical="center" wrapText="1"/>
    </xf>
    <xf borderId="39" fillId="0" fontId="30" numFmtId="167" xfId="0" applyAlignment="1" applyBorder="1" applyFont="1" applyNumberFormat="1">
      <alignment horizontal="left" shrinkToFit="0" vertical="center" wrapText="1"/>
    </xf>
    <xf borderId="46" fillId="0" fontId="30" numFmtId="0" xfId="0" applyAlignment="1" applyBorder="1" applyFont="1">
      <alignment horizontal="center" shrinkToFit="0" vertical="center" wrapText="1"/>
    </xf>
    <xf borderId="37" fillId="0" fontId="30" numFmtId="0" xfId="0" applyAlignment="1" applyBorder="1" applyFont="1">
      <alignment horizontal="right" shrinkToFit="0" vertical="center" wrapText="1"/>
    </xf>
    <xf borderId="39" fillId="0" fontId="30" numFmtId="0" xfId="0" applyAlignment="1" applyBorder="1" applyFont="1">
      <alignment horizontal="right" shrinkToFit="0" vertical="center" wrapText="1"/>
    </xf>
    <xf borderId="43" fillId="0" fontId="67" numFmtId="0" xfId="0" applyAlignment="1" applyBorder="1" applyFont="1">
      <alignment horizontal="center"/>
    </xf>
    <xf borderId="45" fillId="0" fontId="30" numFmtId="0" xfId="0" applyAlignment="1" applyBorder="1" applyFont="1">
      <alignment horizontal="center"/>
    </xf>
    <xf borderId="43" fillId="0" fontId="30" numFmtId="167" xfId="0" applyAlignment="1" applyBorder="1" applyFont="1" applyNumberFormat="1">
      <alignment horizontal="left"/>
    </xf>
    <xf borderId="44" fillId="0" fontId="30" numFmtId="167" xfId="0" applyAlignment="1" applyBorder="1" applyFont="1" applyNumberFormat="1">
      <alignment horizontal="left"/>
    </xf>
    <xf borderId="45" fillId="0" fontId="30" numFmtId="167" xfId="0" applyAlignment="1" applyBorder="1" applyFont="1" applyNumberFormat="1">
      <alignment horizontal="left"/>
    </xf>
    <xf borderId="47" fillId="0" fontId="30" numFmtId="0" xfId="0" applyAlignment="1" applyBorder="1" applyFont="1">
      <alignment horizontal="center"/>
    </xf>
    <xf borderId="0" fillId="0" fontId="30" numFmtId="167" xfId="0" applyFont="1" applyNumberFormat="1"/>
    <xf borderId="43" fillId="0" fontId="30" numFmtId="0" xfId="0" applyAlignment="1" applyBorder="1" applyFont="1">
      <alignment horizontal="right"/>
    </xf>
    <xf borderId="45" fillId="0" fontId="30" numFmtId="0" xfId="0" applyAlignment="1" applyBorder="1" applyFont="1">
      <alignment horizontal="right"/>
    </xf>
    <xf borderId="43" fillId="0" fontId="30" numFmtId="3" xfId="0" applyAlignment="1" applyBorder="1" applyFont="1" applyNumberFormat="1">
      <alignment horizontal="right" vertical="center"/>
    </xf>
    <xf borderId="45" fillId="0" fontId="30" numFmtId="3" xfId="0" applyAlignment="1" applyBorder="1" applyFont="1" applyNumberFormat="1">
      <alignment horizontal="right" vertical="center"/>
    </xf>
    <xf borderId="43" fillId="0" fontId="67" numFmtId="171" xfId="0" applyAlignment="1" applyBorder="1" applyFont="1" applyNumberFormat="1">
      <alignment horizontal="center"/>
    </xf>
    <xf borderId="50" fillId="0" fontId="67" numFmtId="171" xfId="0" applyAlignment="1" applyBorder="1" applyFont="1" applyNumberFormat="1">
      <alignment horizontal="center"/>
    </xf>
    <xf borderId="52" fillId="0" fontId="30" numFmtId="0" xfId="0" applyAlignment="1" applyBorder="1" applyFont="1">
      <alignment horizontal="center"/>
    </xf>
    <xf borderId="50" fillId="0" fontId="30" numFmtId="167" xfId="0" applyAlignment="1" applyBorder="1" applyFont="1" applyNumberFormat="1">
      <alignment horizontal="left"/>
    </xf>
    <xf borderId="51" fillId="0" fontId="30" numFmtId="167" xfId="0" applyAlignment="1" applyBorder="1" applyFont="1" applyNumberFormat="1">
      <alignment horizontal="left"/>
    </xf>
    <xf borderId="52" fillId="0" fontId="30" numFmtId="167" xfId="0" applyAlignment="1" applyBorder="1" applyFont="1" applyNumberFormat="1">
      <alignment horizontal="left"/>
    </xf>
    <xf borderId="53" fillId="0" fontId="30" numFmtId="0" xfId="0" applyAlignment="1" applyBorder="1" applyFont="1">
      <alignment horizontal="center"/>
    </xf>
    <xf borderId="50" fillId="0" fontId="30" numFmtId="3" xfId="0" applyAlignment="1" applyBorder="1" applyFont="1" applyNumberFormat="1">
      <alignment horizontal="right"/>
    </xf>
    <xf borderId="52" fillId="0" fontId="30" numFmtId="3" xfId="0" applyAlignment="1" applyBorder="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FORECAST!$D$28</c:f>
            </c:strRef>
          </c:tx>
          <c:spPr>
            <a:ln cmpd="sng">
              <a:solidFill>
                <a:srgbClr val="4285F4"/>
              </a:solidFill>
            </a:ln>
          </c:spPr>
          <c:marker>
            <c:symbol val="none"/>
          </c:marker>
          <c:cat>
            <c:strRef>
              <c:f>FORECAST!$E$41:$P$41</c:f>
            </c:strRef>
          </c:cat>
          <c:val>
            <c:numRef>
              <c:f>FORECAST!$E$28:$P$28</c:f>
              <c:numCache/>
            </c:numRef>
          </c:val>
          <c:smooth val="1"/>
        </c:ser>
        <c:ser>
          <c:idx val="1"/>
          <c:order val="1"/>
          <c:tx>
            <c:strRef>
              <c:f>FORECAST!$D$45</c:f>
            </c:strRef>
          </c:tx>
          <c:spPr>
            <a:ln cmpd="sng">
              <a:solidFill>
                <a:srgbClr val="EA4335"/>
              </a:solidFill>
            </a:ln>
          </c:spPr>
          <c:marker>
            <c:symbol val="none"/>
          </c:marker>
          <c:cat>
            <c:strRef>
              <c:f>FORECAST!$E$41:$P$41</c:f>
            </c:strRef>
          </c:cat>
          <c:val>
            <c:numRef>
              <c:f>FORECAST!$E$45:$P$45</c:f>
              <c:numCache/>
            </c:numRef>
          </c:val>
          <c:smooth val="1"/>
        </c:ser>
        <c:axId val="664758208"/>
        <c:axId val="294582661"/>
      </c:lineChart>
      <c:catAx>
        <c:axId val="6647582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94582661"/>
      </c:catAx>
      <c:valAx>
        <c:axId val="294582661"/>
        <c:scaling>
          <c:orientation val="minMax"/>
          <c:min val="800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64758208"/>
      </c:valAx>
    </c:plotArea>
    <c:legend>
      <c:legendPos val="tr"/>
      <c:overlay val="1"/>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FORECAST!$D$31</c:f>
            </c:strRef>
          </c:tx>
          <c:spPr>
            <a:ln cmpd="sng">
              <a:solidFill>
                <a:srgbClr val="4285F4"/>
              </a:solidFill>
            </a:ln>
          </c:spPr>
          <c:marker>
            <c:symbol val="none"/>
          </c:marker>
          <c:cat>
            <c:strRef>
              <c:f>FORECAST!$E$41:$P$41</c:f>
            </c:strRef>
          </c:cat>
          <c:val>
            <c:numRef>
              <c:f>FORECAST!$E$31:$P$31</c:f>
              <c:numCache/>
            </c:numRef>
          </c:val>
          <c:smooth val="1"/>
        </c:ser>
        <c:ser>
          <c:idx val="1"/>
          <c:order val="1"/>
          <c:tx>
            <c:strRef>
              <c:f>FORECAST!$D$48</c:f>
            </c:strRef>
          </c:tx>
          <c:spPr>
            <a:ln cmpd="sng">
              <a:solidFill>
                <a:srgbClr val="EA4335"/>
              </a:solidFill>
            </a:ln>
          </c:spPr>
          <c:marker>
            <c:symbol val="none"/>
          </c:marker>
          <c:cat>
            <c:strRef>
              <c:f>FORECAST!$E$41:$P$41</c:f>
            </c:strRef>
          </c:cat>
          <c:val>
            <c:numRef>
              <c:f>FORECAST!$E$48:$P$48</c:f>
              <c:numCache/>
            </c:numRef>
          </c:val>
          <c:smooth val="1"/>
        </c:ser>
        <c:axId val="1459121218"/>
        <c:axId val="1660138377"/>
      </c:lineChart>
      <c:catAx>
        <c:axId val="14591212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60138377"/>
      </c:catAx>
      <c:valAx>
        <c:axId val="1660138377"/>
        <c:scaling>
          <c:orientation val="minMax"/>
          <c:min val="2500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1459121218"/>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FORECAST!$D$35</c:f>
            </c:strRef>
          </c:tx>
          <c:spPr>
            <a:ln cmpd="sng">
              <a:solidFill>
                <a:srgbClr val="4285F4"/>
              </a:solidFill>
            </a:ln>
          </c:spPr>
          <c:marker>
            <c:symbol val="none"/>
          </c:marker>
          <c:cat>
            <c:strRef>
              <c:f>FORECAST!$E$41:$P$41</c:f>
            </c:strRef>
          </c:cat>
          <c:val>
            <c:numRef>
              <c:f>FORECAST!$E$35:$P$35</c:f>
              <c:numCache/>
            </c:numRef>
          </c:val>
          <c:smooth val="1"/>
        </c:ser>
        <c:ser>
          <c:idx val="1"/>
          <c:order val="1"/>
          <c:tx>
            <c:strRef>
              <c:f>FORECAST!$D$52</c:f>
            </c:strRef>
          </c:tx>
          <c:spPr>
            <a:ln cmpd="sng">
              <a:solidFill>
                <a:srgbClr val="EA4335"/>
              </a:solidFill>
            </a:ln>
          </c:spPr>
          <c:marker>
            <c:symbol val="none"/>
          </c:marker>
          <c:cat>
            <c:strRef>
              <c:f>FORECAST!$E$41:$P$41</c:f>
            </c:strRef>
          </c:cat>
          <c:val>
            <c:numRef>
              <c:f>FORECAST!$E$52:$P$52</c:f>
              <c:numCache/>
            </c:numRef>
          </c:val>
          <c:smooth val="1"/>
        </c:ser>
        <c:axId val="642487205"/>
        <c:axId val="1649585997"/>
      </c:lineChart>
      <c:catAx>
        <c:axId val="64248720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49585997"/>
      </c:catAx>
      <c:valAx>
        <c:axId val="1649585997"/>
        <c:scaling>
          <c:orientation val="minMax"/>
          <c:min val="110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42487205"/>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FORECAST!$D$39</c:f>
            </c:strRef>
          </c:tx>
          <c:spPr>
            <a:ln cmpd="sng">
              <a:solidFill>
                <a:srgbClr val="4285F4"/>
              </a:solidFill>
            </a:ln>
          </c:spPr>
          <c:marker>
            <c:symbol val="none"/>
          </c:marker>
          <c:cat>
            <c:strRef>
              <c:f>FORECAST!$E$41:$P$41</c:f>
            </c:strRef>
          </c:cat>
          <c:val>
            <c:numRef>
              <c:f>FORECAST!$E$39:$P$39</c:f>
              <c:numCache/>
            </c:numRef>
          </c:val>
          <c:smooth val="1"/>
        </c:ser>
        <c:ser>
          <c:idx val="1"/>
          <c:order val="1"/>
          <c:tx>
            <c:strRef>
              <c:f>FORECAST!$D$56</c:f>
            </c:strRef>
          </c:tx>
          <c:spPr>
            <a:ln cmpd="sng">
              <a:solidFill>
                <a:srgbClr val="EA4335"/>
              </a:solidFill>
            </a:ln>
          </c:spPr>
          <c:marker>
            <c:symbol val="none"/>
          </c:marker>
          <c:cat>
            <c:strRef>
              <c:f>FORECAST!$E$41:$P$41</c:f>
            </c:strRef>
          </c:cat>
          <c:val>
            <c:numRef>
              <c:f>FORECAST!$E$56:$P$56</c:f>
              <c:numCache/>
            </c:numRef>
          </c:val>
          <c:smooth val="1"/>
        </c:ser>
        <c:axId val="414618992"/>
        <c:axId val="1930605295"/>
      </c:lineChart>
      <c:catAx>
        <c:axId val="4146189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30605295"/>
      </c:catAx>
      <c:valAx>
        <c:axId val="1930605295"/>
        <c:scaling>
          <c:orientation val="minMax"/>
          <c:min val="650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14618992"/>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FORECAST!$D$32</c:f>
            </c:strRef>
          </c:tx>
          <c:spPr>
            <a:ln cmpd="sng">
              <a:solidFill>
                <a:srgbClr val="4285F4"/>
              </a:solidFill>
            </a:ln>
          </c:spPr>
          <c:marker>
            <c:symbol val="none"/>
          </c:marker>
          <c:cat>
            <c:strRef>
              <c:f>FORECAST!$E$41:$P$41</c:f>
            </c:strRef>
          </c:cat>
          <c:val>
            <c:numRef>
              <c:f>FORECAST!$E$32:$P$32</c:f>
              <c:numCache/>
            </c:numRef>
          </c:val>
          <c:smooth val="1"/>
        </c:ser>
        <c:ser>
          <c:idx val="1"/>
          <c:order val="1"/>
          <c:tx>
            <c:strRef>
              <c:f>FORECAST!$D$49</c:f>
            </c:strRef>
          </c:tx>
          <c:spPr>
            <a:ln cmpd="sng">
              <a:solidFill>
                <a:srgbClr val="EA4335"/>
              </a:solidFill>
            </a:ln>
          </c:spPr>
          <c:marker>
            <c:symbol val="none"/>
          </c:marker>
          <c:cat>
            <c:strRef>
              <c:f>FORECAST!$E$41:$P$41</c:f>
            </c:strRef>
          </c:cat>
          <c:val>
            <c:numRef>
              <c:f>FORECAST!$E$49:$P$49</c:f>
              <c:numCache/>
            </c:numRef>
          </c:val>
          <c:smooth val="1"/>
        </c:ser>
        <c:axId val="768198197"/>
        <c:axId val="345402944"/>
      </c:lineChart>
      <c:catAx>
        <c:axId val="7681981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45402944"/>
      </c:catAx>
      <c:valAx>
        <c:axId val="345402944"/>
        <c:scaling>
          <c:orientation val="minMax"/>
          <c:min val="120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768198197"/>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FORECAST!$D$38</c:f>
            </c:strRef>
          </c:tx>
          <c:spPr>
            <a:ln cmpd="sng">
              <a:solidFill>
                <a:srgbClr val="4285F4"/>
              </a:solidFill>
            </a:ln>
          </c:spPr>
          <c:marker>
            <c:symbol val="none"/>
          </c:marker>
          <c:cat>
            <c:strRef>
              <c:f>FORECAST!$E$41:$P$41</c:f>
            </c:strRef>
          </c:cat>
          <c:val>
            <c:numRef>
              <c:f>FORECAST!$E$38:$P$38</c:f>
              <c:numCache/>
            </c:numRef>
          </c:val>
          <c:smooth val="1"/>
        </c:ser>
        <c:ser>
          <c:idx val="1"/>
          <c:order val="1"/>
          <c:tx>
            <c:strRef>
              <c:f>FORECAST!$D$55</c:f>
            </c:strRef>
          </c:tx>
          <c:spPr>
            <a:ln cmpd="sng">
              <a:solidFill>
                <a:srgbClr val="EA4335"/>
              </a:solidFill>
            </a:ln>
          </c:spPr>
          <c:marker>
            <c:symbol val="none"/>
          </c:marker>
          <c:cat>
            <c:strRef>
              <c:f>FORECAST!$E$41:$P$41</c:f>
            </c:strRef>
          </c:cat>
          <c:val>
            <c:numRef>
              <c:f>FORECAST!$E$55:$P$55</c:f>
              <c:numCache/>
            </c:numRef>
          </c:val>
          <c:smooth val="1"/>
        </c:ser>
        <c:axId val="1532016307"/>
        <c:axId val="938030998"/>
      </c:lineChart>
      <c:catAx>
        <c:axId val="15320163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38030998"/>
      </c:catAx>
      <c:valAx>
        <c:axId val="938030998"/>
        <c:scaling>
          <c:orientation val="minMax"/>
          <c:min val="150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32016307"/>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0413618760757312"/>
          <c:y val="0.13342696629213482"/>
          <c:w val="0.8657561054341072"/>
          <c:h val="0.7660112359550562"/>
        </c:manualLayout>
      </c:layout>
      <c:lineChart>
        <c:ser>
          <c:idx val="0"/>
          <c:order val="0"/>
          <c:tx>
            <c:strRef>
              <c:f>FORECAST!$D$34</c:f>
            </c:strRef>
          </c:tx>
          <c:spPr>
            <a:ln cmpd="sng">
              <a:solidFill>
                <a:srgbClr val="4285F4"/>
              </a:solidFill>
            </a:ln>
          </c:spPr>
          <c:marker>
            <c:symbol val="none"/>
          </c:marker>
          <c:cat>
            <c:strRef>
              <c:f>FORECAST!$E$41:$P$41</c:f>
            </c:strRef>
          </c:cat>
          <c:val>
            <c:numRef>
              <c:f>FORECAST!$E$34:$P$34</c:f>
              <c:numCache/>
            </c:numRef>
          </c:val>
          <c:smooth val="1"/>
        </c:ser>
        <c:ser>
          <c:idx val="1"/>
          <c:order val="1"/>
          <c:tx>
            <c:strRef>
              <c:f>FORECAST!$D$51</c:f>
            </c:strRef>
          </c:tx>
          <c:spPr>
            <a:ln cmpd="sng">
              <a:solidFill>
                <a:srgbClr val="EA4335"/>
              </a:solidFill>
            </a:ln>
          </c:spPr>
          <c:marker>
            <c:symbol val="none"/>
          </c:marker>
          <c:cat>
            <c:strRef>
              <c:f>FORECAST!$E$41:$P$41</c:f>
            </c:strRef>
          </c:cat>
          <c:val>
            <c:numRef>
              <c:f>FORECAST!$E$51:$P$51</c:f>
              <c:numCache/>
            </c:numRef>
          </c:val>
          <c:smooth val="1"/>
        </c:ser>
        <c:axId val="630875184"/>
        <c:axId val="1166606324"/>
      </c:lineChart>
      <c:catAx>
        <c:axId val="6308751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66606324"/>
      </c:catAx>
      <c:valAx>
        <c:axId val="1166606324"/>
        <c:scaling>
          <c:orientation val="minMax"/>
          <c:min val="75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30875184"/>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Prison Population Data</a:t>
            </a:r>
          </a:p>
        </c:rich>
      </c:tx>
      <c:layout>
        <c:manualLayout>
          <c:xMode val="edge"/>
          <c:yMode val="edge"/>
          <c:x val="0.3850347753527504"/>
          <c:y val="0.03675155256564106"/>
        </c:manualLayout>
      </c:layout>
      <c:overlay val="0"/>
    </c:title>
    <c:plotArea>
      <c:layout>
        <c:manualLayout>
          <c:xMode val="edge"/>
          <c:yMode val="edge"/>
          <c:x val="0.22147689306688248"/>
          <c:y val="0.16351107927694838"/>
          <c:w val="0.753045300794787"/>
          <c:h val="0.6856459656180639"/>
        </c:manualLayout>
      </c:layout>
      <c:lineChart>
        <c:ser>
          <c:idx val="0"/>
          <c:order val="0"/>
          <c:tx>
            <c:v> Sentenced</c:v>
          </c:tx>
          <c:spPr>
            <a:ln cmpd="sng" w="19050">
              <a:solidFill>
                <a:srgbClr val="FF3FCD">
                  <a:alpha val="100000"/>
                </a:srgbClr>
              </a:solidFill>
            </a:ln>
          </c:spPr>
          <c:marker>
            <c:symbol val="none"/>
          </c:marker>
          <c:cat>
            <c:strRef>
              <c:f>Prisons!$B$12</c:f>
            </c:strRef>
          </c:cat>
          <c:val>
            <c:numRef>
              <c:f>Prisons!$B$15</c:f>
              <c:numCache/>
            </c:numRef>
          </c:val>
          <c:smooth val="0"/>
        </c:ser>
        <c:ser>
          <c:idx val="1"/>
          <c:order val="1"/>
          <c:tx>
            <c:v> Remand</c:v>
          </c:tx>
          <c:spPr>
            <a:ln cmpd="sng" w="19050">
              <a:solidFill>
                <a:srgbClr val="FCC0DD">
                  <a:alpha val="100000"/>
                </a:srgbClr>
              </a:solidFill>
            </a:ln>
          </c:spPr>
          <c:marker>
            <c:symbol val="none"/>
          </c:marker>
          <c:cat>
            <c:strRef>
              <c:f>Prisons!$B$12</c:f>
            </c:strRef>
          </c:cat>
          <c:val>
            <c:numRef>
              <c:f>Prisons!$B$18</c:f>
              <c:numCache/>
            </c:numRef>
          </c:val>
          <c:smooth val="0"/>
        </c:ser>
        <c:ser>
          <c:idx val="2"/>
          <c:order val="2"/>
          <c:tx>
            <c:v> Non Criminal Prisoners</c:v>
          </c:tx>
          <c:spPr>
            <a:ln cmpd="sng" w="19050">
              <a:solidFill>
                <a:srgbClr val="D797F1">
                  <a:alpha val="100000"/>
                </a:srgbClr>
              </a:solidFill>
            </a:ln>
          </c:spPr>
          <c:marker>
            <c:symbol val="none"/>
          </c:marker>
          <c:cat>
            <c:strRef>
              <c:f>Prisons!$B$12</c:f>
            </c:strRef>
          </c:cat>
          <c:val>
            <c:numRef>
              <c:f>Prisons!$B$22</c:f>
              <c:numCache/>
            </c:numRef>
          </c:val>
          <c:smooth val="0"/>
        </c:ser>
        <c:ser>
          <c:idx val="3"/>
          <c:order val="3"/>
          <c:spPr>
            <a:ln cmpd="sng">
              <a:solidFill>
                <a:srgbClr val="34A853"/>
              </a:solidFill>
            </a:ln>
          </c:spPr>
          <c:marker>
            <c:symbol val="none"/>
          </c:marker>
          <c:cat>
            <c:strRef>
              <c:f>Prisons!$B$12</c:f>
            </c:strRef>
          </c:cat>
          <c:val>
            <c:numRef>
              <c:f>Prisons!$B$26</c:f>
              <c:numCache/>
            </c:numRef>
          </c:val>
          <c:smooth val="0"/>
        </c:ser>
        <c:ser>
          <c:idx val="4"/>
          <c:order val="4"/>
          <c:spPr>
            <a:ln cmpd="sng">
              <a:solidFill>
                <a:srgbClr val="FF6D01"/>
              </a:solidFill>
            </a:ln>
          </c:spPr>
          <c:marker>
            <c:symbol val="none"/>
          </c:marker>
          <c:cat>
            <c:strRef>
              <c:f>Prisons!$B$12</c:f>
            </c:strRef>
          </c:cat>
          <c:val>
            <c:numRef>
              <c:f>Prisons!$B$30</c:f>
              <c:numCache/>
            </c:numRef>
          </c:val>
          <c:smooth val="0"/>
        </c:ser>
        <c:ser>
          <c:idx val="5"/>
          <c:order val="5"/>
          <c:spPr>
            <a:ln cmpd="sng">
              <a:solidFill>
                <a:srgbClr val="46BDC6"/>
              </a:solidFill>
            </a:ln>
          </c:spPr>
          <c:marker>
            <c:symbol val="none"/>
          </c:marker>
          <c:cat>
            <c:strRef>
              <c:f>Prisons!$B$12</c:f>
            </c:strRef>
          </c:cat>
          <c:val>
            <c:numRef>
              <c:f>Prisons!$B$34</c:f>
              <c:numCache/>
            </c:numRef>
          </c:val>
          <c:smooth val="0"/>
        </c:ser>
        <c:ser>
          <c:idx val="6"/>
          <c:order val="6"/>
          <c:spPr>
            <a:ln cmpd="sng">
              <a:solidFill>
                <a:srgbClr val="7BAAF7"/>
              </a:solidFill>
            </a:ln>
          </c:spPr>
          <c:marker>
            <c:symbol val="none"/>
          </c:marker>
          <c:cat>
            <c:strRef>
              <c:f>Prisons!$B$12</c:f>
            </c:strRef>
          </c:cat>
          <c:val>
            <c:numRef>
              <c:f>Prisons!$B$38</c:f>
              <c:numCache/>
            </c:numRef>
          </c:val>
          <c:smooth val="0"/>
        </c:ser>
        <c:ser>
          <c:idx val="7"/>
          <c:order val="7"/>
          <c:spPr>
            <a:ln cmpd="sng">
              <a:solidFill>
                <a:srgbClr val="F07B72"/>
              </a:solidFill>
            </a:ln>
          </c:spPr>
          <c:marker>
            <c:symbol val="none"/>
          </c:marker>
          <c:cat>
            <c:strRef>
              <c:f>Prisons!$B$12</c:f>
            </c:strRef>
          </c:cat>
          <c:val>
            <c:numRef>
              <c:f>Prisons!$B$42</c:f>
              <c:numCache/>
            </c:numRef>
          </c:val>
          <c:smooth val="0"/>
        </c:ser>
        <c:ser>
          <c:idx val="8"/>
          <c:order val="8"/>
          <c:spPr>
            <a:ln cmpd="sng">
              <a:solidFill>
                <a:srgbClr val="FCD04F"/>
              </a:solidFill>
            </a:ln>
          </c:spPr>
          <c:marker>
            <c:symbol val="none"/>
          </c:marker>
          <c:cat>
            <c:strRef>
              <c:f>Prisons!$B$12</c:f>
            </c:strRef>
          </c:cat>
          <c:val>
            <c:numRef>
              <c:f>Prisons!$B$46</c:f>
              <c:numCache/>
            </c:numRef>
          </c:val>
          <c:smooth val="0"/>
        </c:ser>
        <c:ser>
          <c:idx val="9"/>
          <c:order val="9"/>
          <c:spPr>
            <a:ln cmpd="sng">
              <a:solidFill>
                <a:srgbClr val="71C287"/>
              </a:solidFill>
            </a:ln>
          </c:spPr>
          <c:marker>
            <c:symbol val="none"/>
          </c:marker>
          <c:cat>
            <c:strRef>
              <c:f>Prisons!$B$12</c:f>
            </c:strRef>
          </c:cat>
          <c:val>
            <c:numRef>
              <c:f>Prisons!$F$12</c:f>
              <c:numCache/>
            </c:numRef>
          </c:val>
          <c:smooth val="0"/>
        </c:ser>
        <c:ser>
          <c:idx val="10"/>
          <c:order val="10"/>
          <c:spPr>
            <a:ln cmpd="sng">
              <a:solidFill>
                <a:srgbClr val="FF994D"/>
              </a:solidFill>
            </a:ln>
          </c:spPr>
          <c:marker>
            <c:symbol val="none"/>
          </c:marker>
          <c:cat>
            <c:strRef>
              <c:f>Prisons!$B$12</c:f>
            </c:strRef>
          </c:cat>
          <c:val>
            <c:numRef>
              <c:f>Prisons!$F$15</c:f>
              <c:numCache/>
            </c:numRef>
          </c:val>
          <c:smooth val="0"/>
        </c:ser>
        <c:ser>
          <c:idx val="11"/>
          <c:order val="11"/>
          <c:spPr>
            <a:ln cmpd="sng">
              <a:solidFill>
                <a:srgbClr val="7ED1D7"/>
              </a:solidFill>
            </a:ln>
          </c:spPr>
          <c:marker>
            <c:symbol val="none"/>
          </c:marker>
          <c:cat>
            <c:strRef>
              <c:f>Prisons!$B$12</c:f>
            </c:strRef>
          </c:cat>
          <c:val>
            <c:numRef>
              <c:f>Prisons!$F$18</c:f>
              <c:numCache/>
            </c:numRef>
          </c:val>
          <c:smooth val="0"/>
        </c:ser>
        <c:ser>
          <c:idx val="12"/>
          <c:order val="12"/>
          <c:spPr>
            <a:ln cmpd="sng">
              <a:solidFill>
                <a:srgbClr val="B3CEFB"/>
              </a:solidFill>
            </a:ln>
          </c:spPr>
          <c:marker>
            <c:symbol val="none"/>
          </c:marker>
          <c:cat>
            <c:strRef>
              <c:f>Prisons!$B$12</c:f>
            </c:strRef>
          </c:cat>
          <c:val>
            <c:numRef>
              <c:f>Prisons!$F$22</c:f>
              <c:numCache/>
            </c:numRef>
          </c:val>
          <c:smooth val="0"/>
        </c:ser>
        <c:ser>
          <c:idx val="13"/>
          <c:order val="13"/>
          <c:spPr>
            <a:ln cmpd="sng">
              <a:solidFill>
                <a:srgbClr val="F7B4AE"/>
              </a:solidFill>
            </a:ln>
          </c:spPr>
          <c:marker>
            <c:symbol val="none"/>
          </c:marker>
          <c:cat>
            <c:strRef>
              <c:f>Prisons!$B$12</c:f>
            </c:strRef>
          </c:cat>
          <c:val>
            <c:numRef>
              <c:f>Prisons!$F$26</c:f>
              <c:numCache/>
            </c:numRef>
          </c:val>
          <c:smooth val="0"/>
        </c:ser>
        <c:ser>
          <c:idx val="14"/>
          <c:order val="14"/>
          <c:spPr>
            <a:ln cmpd="sng">
              <a:solidFill>
                <a:srgbClr val="FDE49B"/>
              </a:solidFill>
            </a:ln>
          </c:spPr>
          <c:marker>
            <c:symbol val="none"/>
          </c:marker>
          <c:cat>
            <c:strRef>
              <c:f>Prisons!$B$12</c:f>
            </c:strRef>
          </c:cat>
          <c:val>
            <c:numRef>
              <c:f>Prisons!$F$30</c:f>
              <c:numCache/>
            </c:numRef>
          </c:val>
          <c:smooth val="0"/>
        </c:ser>
        <c:ser>
          <c:idx val="15"/>
          <c:order val="15"/>
          <c:spPr>
            <a:ln cmpd="sng">
              <a:solidFill>
                <a:srgbClr val="AEDCBA"/>
              </a:solidFill>
            </a:ln>
          </c:spPr>
          <c:marker>
            <c:symbol val="none"/>
          </c:marker>
          <c:cat>
            <c:strRef>
              <c:f>Prisons!$B$12</c:f>
            </c:strRef>
          </c:cat>
          <c:val>
            <c:numRef>
              <c:f>Prisons!$F$34</c:f>
              <c:numCache/>
            </c:numRef>
          </c:val>
          <c:smooth val="0"/>
        </c:ser>
        <c:ser>
          <c:idx val="16"/>
          <c:order val="16"/>
          <c:spPr>
            <a:ln cmpd="sng">
              <a:solidFill>
                <a:srgbClr val="FFC599"/>
              </a:solidFill>
            </a:ln>
          </c:spPr>
          <c:marker>
            <c:symbol val="none"/>
          </c:marker>
          <c:cat>
            <c:strRef>
              <c:f>Prisons!$B$12</c:f>
            </c:strRef>
          </c:cat>
          <c:val>
            <c:numRef>
              <c:f>Prisons!$F$38</c:f>
              <c:numCache/>
            </c:numRef>
          </c:val>
          <c:smooth val="0"/>
        </c:ser>
        <c:ser>
          <c:idx val="17"/>
          <c:order val="17"/>
          <c:spPr>
            <a:ln cmpd="sng">
              <a:solidFill>
                <a:srgbClr val="B5E5E8"/>
              </a:solidFill>
            </a:ln>
          </c:spPr>
          <c:marker>
            <c:symbol val="none"/>
          </c:marker>
          <c:cat>
            <c:strRef>
              <c:f>Prisons!$B$12</c:f>
            </c:strRef>
          </c:cat>
          <c:val>
            <c:numRef>
              <c:f>Prisons!$F$42</c:f>
              <c:numCache/>
            </c:numRef>
          </c:val>
          <c:smooth val="0"/>
        </c:ser>
        <c:ser>
          <c:idx val="18"/>
          <c:order val="18"/>
          <c:spPr>
            <a:ln cmpd="sng">
              <a:solidFill>
                <a:srgbClr val="ECF3FE"/>
              </a:solidFill>
            </a:ln>
          </c:spPr>
          <c:marker>
            <c:symbol val="none"/>
          </c:marker>
          <c:cat>
            <c:strRef>
              <c:f>Prisons!$B$12</c:f>
            </c:strRef>
          </c:cat>
          <c:val>
            <c:numRef>
              <c:f>Prisons!$F$46</c:f>
              <c:numCache/>
            </c:numRef>
          </c:val>
          <c:smooth val="0"/>
        </c:ser>
        <c:ser>
          <c:idx val="19"/>
          <c:order val="19"/>
          <c:spPr>
            <a:ln cmpd="sng">
              <a:solidFill>
                <a:srgbClr val="FDECEB"/>
              </a:solidFill>
            </a:ln>
          </c:spPr>
          <c:marker>
            <c:symbol val="none"/>
          </c:marker>
          <c:cat>
            <c:strRef>
              <c:f>Prisons!$B$12</c:f>
            </c:strRef>
          </c:cat>
          <c:val>
            <c:numRef>
              <c:f>Prisons!$E$12</c:f>
              <c:numCache/>
            </c:numRef>
          </c:val>
          <c:smooth val="0"/>
        </c:ser>
        <c:ser>
          <c:idx val="20"/>
          <c:order val="20"/>
          <c:spPr>
            <a:ln cmpd="sng">
              <a:solidFill>
                <a:srgbClr val="FFF8E6"/>
              </a:solidFill>
            </a:ln>
          </c:spPr>
          <c:marker>
            <c:symbol val="none"/>
          </c:marker>
          <c:cat>
            <c:strRef>
              <c:f>Prisons!$B$12</c:f>
            </c:strRef>
          </c:cat>
          <c:val>
            <c:numRef>
              <c:f>Prisons!$E$15</c:f>
              <c:numCache/>
            </c:numRef>
          </c:val>
          <c:smooth val="0"/>
        </c:ser>
        <c:ser>
          <c:idx val="21"/>
          <c:order val="21"/>
          <c:spPr>
            <a:ln cmpd="sng">
              <a:solidFill>
                <a:srgbClr val="EBF6EE"/>
              </a:solidFill>
            </a:ln>
          </c:spPr>
          <c:marker>
            <c:symbol val="none"/>
          </c:marker>
          <c:cat>
            <c:strRef>
              <c:f>Prisons!$B$12</c:f>
            </c:strRef>
          </c:cat>
          <c:val>
            <c:numRef>
              <c:f>Prisons!$E$18</c:f>
              <c:numCache/>
            </c:numRef>
          </c:val>
          <c:smooth val="0"/>
        </c:ser>
        <c:ser>
          <c:idx val="22"/>
          <c:order val="22"/>
          <c:spPr>
            <a:ln cmpd="sng">
              <a:solidFill>
                <a:srgbClr val="FFF0E6"/>
              </a:solidFill>
            </a:ln>
          </c:spPr>
          <c:marker>
            <c:symbol val="none"/>
          </c:marker>
          <c:cat>
            <c:strRef>
              <c:f>Prisons!$B$12</c:f>
            </c:strRef>
          </c:cat>
          <c:val>
            <c:numRef>
              <c:f>Prisons!$E$22</c:f>
              <c:numCache/>
            </c:numRef>
          </c:val>
          <c:smooth val="0"/>
        </c:ser>
        <c:ser>
          <c:idx val="23"/>
          <c:order val="23"/>
          <c:spPr>
            <a:ln cmpd="sng">
              <a:solidFill>
                <a:srgbClr val="EDF8F9"/>
              </a:solidFill>
            </a:ln>
          </c:spPr>
          <c:marker>
            <c:symbol val="none"/>
          </c:marker>
          <c:cat>
            <c:strRef>
              <c:f>Prisons!$B$12</c:f>
            </c:strRef>
          </c:cat>
          <c:val>
            <c:numRef>
              <c:f>Prisons!$E$26</c:f>
              <c:numCache/>
            </c:numRef>
          </c:val>
          <c:smooth val="0"/>
        </c:ser>
        <c:ser>
          <c:idx val="24"/>
          <c:order val="24"/>
          <c:spPr>
            <a:ln cmpd="sng">
              <a:solidFill>
                <a:srgbClr val="251701"/>
              </a:solidFill>
            </a:ln>
          </c:spPr>
          <c:marker>
            <c:symbol val="none"/>
          </c:marker>
          <c:cat>
            <c:strRef>
              <c:f>Prisons!$B$12</c:f>
            </c:strRef>
          </c:cat>
          <c:val>
            <c:numRef>
              <c:f>Prisons!$E$30</c:f>
              <c:numCache/>
            </c:numRef>
          </c:val>
          <c:smooth val="0"/>
        </c:ser>
        <c:ser>
          <c:idx val="25"/>
          <c:order val="25"/>
          <c:spPr>
            <a:ln cmpd="sng">
              <a:solidFill>
                <a:srgbClr val="032527"/>
              </a:solidFill>
            </a:ln>
          </c:spPr>
          <c:marker>
            <c:symbol val="none"/>
          </c:marker>
          <c:cat>
            <c:strRef>
              <c:f>Prisons!$B$12</c:f>
            </c:strRef>
          </c:cat>
          <c:val>
            <c:numRef>
              <c:f>Prisons!$E$34</c:f>
              <c:numCache/>
            </c:numRef>
          </c:val>
          <c:smooth val="0"/>
        </c:ser>
        <c:ser>
          <c:idx val="26"/>
          <c:order val="26"/>
          <c:spPr>
            <a:ln cmpd="sng">
              <a:solidFill>
                <a:srgbClr val="000C31"/>
              </a:solidFill>
            </a:ln>
          </c:spPr>
          <c:marker>
            <c:symbol val="none"/>
          </c:marker>
          <c:cat>
            <c:strRef>
              <c:f>Prisons!$B$12</c:f>
            </c:strRef>
          </c:cat>
          <c:val>
            <c:numRef>
              <c:f>Prisons!$E$38</c:f>
              <c:numCache/>
            </c:numRef>
          </c:val>
          <c:smooth val="0"/>
        </c:ser>
        <c:ser>
          <c:idx val="27"/>
          <c:order val="27"/>
          <c:spPr>
            <a:ln cmpd="sng">
              <a:solidFill>
                <a:srgbClr val="281021"/>
              </a:solidFill>
            </a:ln>
          </c:spPr>
          <c:marker>
            <c:symbol val="none"/>
          </c:marker>
          <c:cat>
            <c:strRef>
              <c:f>Prisons!$B$12</c:f>
            </c:strRef>
          </c:cat>
          <c:val>
            <c:numRef>
              <c:f>Prisons!$E$42</c:f>
              <c:numCache/>
            </c:numRef>
          </c:val>
          <c:smooth val="0"/>
        </c:ser>
        <c:ser>
          <c:idx val="28"/>
          <c:order val="28"/>
          <c:spPr>
            <a:ln cmpd="sng">
              <a:solidFill>
                <a:srgbClr val="FF1C32"/>
              </a:solidFill>
            </a:ln>
          </c:spPr>
          <c:marker>
            <c:symbol val="none"/>
          </c:marker>
          <c:cat>
            <c:strRef>
              <c:f>Prisons!$B$12</c:f>
            </c:strRef>
          </c:cat>
          <c:val>
            <c:numRef>
              <c:f>Prisons!$E$46</c:f>
              <c:numCache/>
            </c:numRef>
          </c:val>
          <c:smooth val="0"/>
        </c:ser>
        <c:ser>
          <c:idx val="29"/>
          <c:order val="29"/>
          <c:spPr>
            <a:ln cmpd="sng">
              <a:solidFill>
                <a:srgbClr val="240C0A"/>
              </a:solidFill>
            </a:ln>
          </c:spPr>
          <c:marker>
            <c:symbol val="none"/>
          </c:marker>
          <c:cat>
            <c:strRef>
              <c:f>Prisons!$B$12</c:f>
            </c:strRef>
          </c:cat>
          <c:val>
            <c:numRef>
              <c:f>Prisons!$G$12</c:f>
              <c:numCache/>
            </c:numRef>
          </c:val>
          <c:smooth val="0"/>
        </c:ser>
        <c:ser>
          <c:idx val="30"/>
          <c:order val="30"/>
          <c:spPr>
            <a:ln cmpd="sng">
              <a:solidFill>
                <a:srgbClr val="5E3C05"/>
              </a:solidFill>
            </a:ln>
          </c:spPr>
          <c:marker>
            <c:symbol val="none"/>
          </c:marker>
          <c:cat>
            <c:strRef>
              <c:f>Prisons!$B$12</c:f>
            </c:strRef>
          </c:cat>
          <c:val>
            <c:numRef>
              <c:f>Prisons!$G$15</c:f>
              <c:numCache/>
            </c:numRef>
          </c:val>
          <c:smooth val="0"/>
        </c:ser>
        <c:ser>
          <c:idx val="31"/>
          <c:order val="31"/>
          <c:spPr>
            <a:ln cmpd="sng">
              <a:solidFill>
                <a:srgbClr val="0A5D64"/>
              </a:solidFill>
            </a:ln>
          </c:spPr>
          <c:marker>
            <c:symbol val="none"/>
          </c:marker>
          <c:cat>
            <c:strRef>
              <c:f>Prisons!$B$12</c:f>
            </c:strRef>
          </c:cat>
          <c:val>
            <c:numRef>
              <c:f>Prisons!$G$18</c:f>
              <c:numCache/>
            </c:numRef>
          </c:val>
          <c:smooth val="0"/>
        </c:ser>
        <c:ser>
          <c:idx val="32"/>
          <c:order val="32"/>
          <c:spPr>
            <a:ln cmpd="sng">
              <a:solidFill>
                <a:srgbClr val="01217D"/>
              </a:solidFill>
            </a:ln>
          </c:spPr>
          <c:marker>
            <c:symbol val="none"/>
          </c:marker>
          <c:cat>
            <c:strRef>
              <c:f>Prisons!$B$12</c:f>
            </c:strRef>
          </c:cat>
          <c:val>
            <c:numRef>
              <c:f>Prisons!$G$22</c:f>
              <c:numCache/>
            </c:numRef>
          </c:val>
          <c:smooth val="0"/>
        </c:ser>
        <c:ser>
          <c:idx val="33"/>
          <c:order val="33"/>
          <c:spPr>
            <a:ln cmpd="sng">
              <a:solidFill>
                <a:srgbClr val="652B55"/>
              </a:solidFill>
            </a:ln>
          </c:spPr>
          <c:marker>
            <c:symbol val="none"/>
          </c:marker>
          <c:cat>
            <c:strRef>
              <c:f>Prisons!$B$12</c:f>
            </c:strRef>
          </c:cat>
          <c:val>
            <c:numRef>
              <c:f>Prisons!$G$26</c:f>
              <c:numCache/>
            </c:numRef>
          </c:val>
          <c:smooth val="0"/>
        </c:ser>
        <c:ser>
          <c:idx val="34"/>
          <c:order val="34"/>
          <c:spPr>
            <a:ln cmpd="sng">
              <a:solidFill>
                <a:srgbClr val="FF487E"/>
              </a:solidFill>
            </a:ln>
          </c:spPr>
          <c:marker>
            <c:symbol val="none"/>
          </c:marker>
          <c:cat>
            <c:strRef>
              <c:f>Prisons!$B$12</c:f>
            </c:strRef>
          </c:cat>
          <c:val>
            <c:numRef>
              <c:f>Prisons!$G$30</c:f>
              <c:numCache/>
            </c:numRef>
          </c:val>
          <c:smooth val="0"/>
        </c:ser>
        <c:ser>
          <c:idx val="35"/>
          <c:order val="35"/>
          <c:spPr>
            <a:ln cmpd="sng">
              <a:solidFill>
                <a:srgbClr val="5C201C"/>
              </a:solidFill>
            </a:ln>
          </c:spPr>
          <c:marker>
            <c:symbol val="none"/>
          </c:marker>
          <c:cat>
            <c:strRef>
              <c:f>Prisons!$B$12</c:f>
            </c:strRef>
          </c:cat>
          <c:val>
            <c:numRef>
              <c:f>Prisons!$G$34</c:f>
              <c:numCache/>
            </c:numRef>
          </c:val>
          <c:smooth val="0"/>
        </c:ser>
        <c:ser>
          <c:idx val="36"/>
          <c:order val="36"/>
          <c:spPr>
            <a:ln cmpd="sng">
              <a:solidFill>
                <a:srgbClr val="966108"/>
              </a:solidFill>
            </a:ln>
          </c:spPr>
          <c:marker>
            <c:symbol val="none"/>
          </c:marker>
          <c:cat>
            <c:strRef>
              <c:f>Prisons!$B$12</c:f>
            </c:strRef>
          </c:cat>
          <c:val>
            <c:numRef>
              <c:f>Prisons!$G$38</c:f>
              <c:numCache/>
            </c:numRef>
          </c:val>
          <c:smooth val="0"/>
        </c:ser>
        <c:ser>
          <c:idx val="37"/>
          <c:order val="37"/>
          <c:spPr>
            <a:ln cmpd="sng">
              <a:solidFill>
                <a:srgbClr val="1095A1"/>
              </a:solidFill>
            </a:ln>
          </c:spPr>
          <c:marker>
            <c:symbol val="none"/>
          </c:marker>
          <c:cat>
            <c:strRef>
              <c:f>Prisons!$B$12</c:f>
            </c:strRef>
          </c:cat>
          <c:val>
            <c:numRef>
              <c:f>Prisons!$G$42</c:f>
              <c:numCache/>
            </c:numRef>
          </c:val>
          <c:smooth val="0"/>
        </c:ser>
        <c:ser>
          <c:idx val="38"/>
          <c:order val="38"/>
          <c:spPr>
            <a:ln cmpd="sng">
              <a:solidFill>
                <a:srgbClr val="0235C8"/>
              </a:solidFill>
            </a:ln>
          </c:spPr>
          <c:marker>
            <c:symbol val="none"/>
          </c:marker>
          <c:cat>
            <c:strRef>
              <c:f>Prisons!$B$12</c:f>
            </c:strRef>
          </c:cat>
          <c:val>
            <c:numRef>
              <c:f>Prisons!$G$46</c:f>
              <c:numCache/>
            </c:numRef>
          </c:val>
          <c:smooth val="0"/>
        </c:ser>
        <c:axId val="434427572"/>
        <c:axId val="1327577660"/>
      </c:lineChart>
      <c:catAx>
        <c:axId val="434427572"/>
        <c:scaling>
          <c:orientation val="minMax"/>
        </c:scaling>
        <c:delete val="0"/>
        <c:axPos val="b"/>
        <c:title>
          <c:tx>
            <c:rich>
              <a:bodyPr/>
              <a:lstStyle/>
              <a:p>
                <a:pPr lvl="0">
                  <a:defRPr b="0" i="0" sz="1000">
                    <a:solidFill>
                      <a:srgbClr val="000000"/>
                    </a:solidFill>
                    <a:latin typeface="+mn-lt"/>
                  </a:defRPr>
                </a:pPr>
                <a:r>
                  <a:rPr b="0" i="0" sz="1000">
                    <a:solidFill>
                      <a:srgbClr val="000000"/>
                    </a:solidFill>
                    <a:latin typeface="+mn-lt"/>
                  </a:rPr>
                  <a:t>Year</a:t>
                </a:r>
              </a:p>
            </c:rich>
          </c:tx>
          <c:layout>
            <c:manualLayout>
              <c:xMode val="edge"/>
              <c:yMode val="edge"/>
              <c:x val="0.6180121637281275"/>
              <c:y val="0.9238154388406955"/>
            </c:manualLayout>
          </c:layout>
          <c:overlay val="0"/>
        </c:title>
        <c:numFmt formatCode="General" sourceLinked="1"/>
        <c:majorTickMark val="none"/>
        <c:minorTickMark val="none"/>
        <c:spPr/>
        <c:txPr>
          <a:bodyPr/>
          <a:lstStyle/>
          <a:p>
            <a:pPr lvl="0">
              <a:defRPr b="0" i="0" sz="900">
                <a:solidFill>
                  <a:srgbClr val="000000"/>
                </a:solidFill>
                <a:latin typeface="+mn-lt"/>
              </a:defRPr>
            </a:pPr>
          </a:p>
        </c:txPr>
        <c:crossAx val="1327577660"/>
      </c:catAx>
      <c:valAx>
        <c:axId val="132757766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 sourceLinked="0"/>
        <c:majorTickMark val="none"/>
        <c:minorTickMark val="none"/>
        <c:tickLblPos val="nextTo"/>
        <c:spPr>
          <a:ln/>
        </c:spPr>
        <c:txPr>
          <a:bodyPr/>
          <a:lstStyle/>
          <a:p>
            <a:pPr lvl="0">
              <a:defRPr b="0" i="0" sz="900">
                <a:solidFill>
                  <a:srgbClr val="000000"/>
                </a:solidFill>
                <a:latin typeface="+mn-lt"/>
              </a:defRPr>
            </a:pPr>
          </a:p>
        </c:txPr>
        <c:crossAx val="434427572"/>
      </c:valAx>
    </c:plotArea>
    <c:legend>
      <c:legendPos val="b"/>
      <c:layout>
        <c:manualLayout>
          <c:xMode val="edge"/>
          <c:yMode val="edge"/>
          <c:x val="0.017883394441404514"/>
          <c:y val="0.32136223167884115"/>
        </c:manualLayout>
      </c:layout>
      <c:overlay val="0"/>
      <c:txPr>
        <a:bodyPr/>
        <a:lstStyle/>
        <a:p>
          <a:pPr lvl="0">
            <a:defRPr b="0" i="0" sz="900">
              <a:solidFill>
                <a:srgbClr val="000000"/>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Prison Population</a:t>
            </a:r>
          </a:p>
        </c:rich>
      </c:tx>
      <c:layout>
        <c:manualLayout>
          <c:xMode val="edge"/>
          <c:yMode val="edge"/>
          <c:x val="0.4054488188976378"/>
          <c:y val="0.040293028671503944"/>
        </c:manualLayout>
      </c:layout>
      <c:overlay val="0"/>
    </c:title>
    <c:plotArea>
      <c:layout>
        <c:manualLayout>
          <c:xMode val="edge"/>
          <c:yMode val="edge"/>
          <c:x val="0.1435365579302587"/>
          <c:y val="0.1651647875271012"/>
          <c:w val="0.8310665712240516"/>
          <c:h val="0.6721857828773952"/>
        </c:manualLayout>
      </c:layout>
      <c:lineChart>
        <c:ser>
          <c:idx val="0"/>
          <c:order val="0"/>
          <c:spPr>
            <a:ln cmpd="sng" w="19050">
              <a:solidFill>
                <a:srgbClr val="FB9BF9">
                  <a:alpha val="100000"/>
                </a:srgbClr>
              </a:solidFill>
            </a:ln>
          </c:spPr>
          <c:marker>
            <c:symbol val="none"/>
          </c:marker>
          <c:cat>
            <c:strRef>
              <c:f>Prisons!$B$12</c:f>
            </c:strRef>
          </c:cat>
          <c:val>
            <c:numRef>
              <c:f>Prisons!$B$14</c:f>
              <c:numCache/>
            </c:numRef>
          </c:val>
          <c:smooth val="0"/>
        </c:ser>
        <c:ser>
          <c:idx val="1"/>
          <c:order val="1"/>
          <c:spPr>
            <a:ln cmpd="sng">
              <a:solidFill>
                <a:srgbClr val="EA4335"/>
              </a:solidFill>
            </a:ln>
          </c:spPr>
          <c:marker>
            <c:symbol val="none"/>
          </c:marker>
          <c:cat>
            <c:strRef>
              <c:f>Prisons!$B$12</c:f>
            </c:strRef>
          </c:cat>
          <c:val>
            <c:numRef>
              <c:f>Prisons!$B$18</c:f>
              <c:numCache/>
            </c:numRef>
          </c:val>
          <c:smooth val="0"/>
        </c:ser>
        <c:ser>
          <c:idx val="2"/>
          <c:order val="2"/>
          <c:spPr>
            <a:ln cmpd="sng">
              <a:solidFill>
                <a:srgbClr val="FBBC04"/>
              </a:solidFill>
            </a:ln>
          </c:spPr>
          <c:marker>
            <c:symbol val="none"/>
          </c:marker>
          <c:cat>
            <c:strRef>
              <c:f>Prisons!$B$12</c:f>
            </c:strRef>
          </c:cat>
          <c:val>
            <c:numRef>
              <c:f>Prisons!$B$22</c:f>
              <c:numCache/>
            </c:numRef>
          </c:val>
          <c:smooth val="0"/>
        </c:ser>
        <c:ser>
          <c:idx val="3"/>
          <c:order val="3"/>
          <c:spPr>
            <a:ln cmpd="sng">
              <a:solidFill>
                <a:srgbClr val="34A853"/>
              </a:solidFill>
            </a:ln>
          </c:spPr>
          <c:marker>
            <c:symbol val="none"/>
          </c:marker>
          <c:cat>
            <c:strRef>
              <c:f>Prisons!$B$12</c:f>
            </c:strRef>
          </c:cat>
          <c:val>
            <c:numRef>
              <c:f>Prisons!$B$26</c:f>
              <c:numCache/>
            </c:numRef>
          </c:val>
          <c:smooth val="0"/>
        </c:ser>
        <c:ser>
          <c:idx val="4"/>
          <c:order val="4"/>
          <c:spPr>
            <a:ln cmpd="sng">
              <a:solidFill>
                <a:srgbClr val="FF6D01"/>
              </a:solidFill>
            </a:ln>
          </c:spPr>
          <c:marker>
            <c:symbol val="none"/>
          </c:marker>
          <c:cat>
            <c:strRef>
              <c:f>Prisons!$B$12</c:f>
            </c:strRef>
          </c:cat>
          <c:val>
            <c:numRef>
              <c:f>Prisons!$B$30</c:f>
              <c:numCache/>
            </c:numRef>
          </c:val>
          <c:smooth val="0"/>
        </c:ser>
        <c:ser>
          <c:idx val="5"/>
          <c:order val="5"/>
          <c:spPr>
            <a:ln cmpd="sng">
              <a:solidFill>
                <a:srgbClr val="46BDC6"/>
              </a:solidFill>
            </a:ln>
          </c:spPr>
          <c:marker>
            <c:symbol val="none"/>
          </c:marker>
          <c:cat>
            <c:strRef>
              <c:f>Prisons!$B$12</c:f>
            </c:strRef>
          </c:cat>
          <c:val>
            <c:numRef>
              <c:f>Prisons!$B$34</c:f>
              <c:numCache/>
            </c:numRef>
          </c:val>
          <c:smooth val="0"/>
        </c:ser>
        <c:ser>
          <c:idx val="6"/>
          <c:order val="6"/>
          <c:spPr>
            <a:ln cmpd="sng">
              <a:solidFill>
                <a:srgbClr val="7BAAF7"/>
              </a:solidFill>
            </a:ln>
          </c:spPr>
          <c:marker>
            <c:symbol val="none"/>
          </c:marker>
          <c:cat>
            <c:strRef>
              <c:f>Prisons!$B$12</c:f>
            </c:strRef>
          </c:cat>
          <c:val>
            <c:numRef>
              <c:f>Prisons!$B$38</c:f>
              <c:numCache/>
            </c:numRef>
          </c:val>
          <c:smooth val="0"/>
        </c:ser>
        <c:ser>
          <c:idx val="7"/>
          <c:order val="7"/>
          <c:spPr>
            <a:ln cmpd="sng">
              <a:solidFill>
                <a:srgbClr val="F07B72"/>
              </a:solidFill>
            </a:ln>
          </c:spPr>
          <c:marker>
            <c:symbol val="none"/>
          </c:marker>
          <c:cat>
            <c:strRef>
              <c:f>Prisons!$B$12</c:f>
            </c:strRef>
          </c:cat>
          <c:val>
            <c:numRef>
              <c:f>Prisons!$B$42</c:f>
              <c:numCache/>
            </c:numRef>
          </c:val>
          <c:smooth val="0"/>
        </c:ser>
        <c:ser>
          <c:idx val="8"/>
          <c:order val="8"/>
          <c:spPr>
            <a:ln cmpd="sng">
              <a:solidFill>
                <a:srgbClr val="FCD04F"/>
              </a:solidFill>
            </a:ln>
          </c:spPr>
          <c:marker>
            <c:symbol val="none"/>
          </c:marker>
          <c:cat>
            <c:strRef>
              <c:f>Prisons!$B$12</c:f>
            </c:strRef>
          </c:cat>
          <c:val>
            <c:numRef>
              <c:f>Prisons!$B$45:$B$46</c:f>
              <c:numCache/>
            </c:numRef>
          </c:val>
          <c:smooth val="0"/>
        </c:ser>
        <c:ser>
          <c:idx val="9"/>
          <c:order val="9"/>
          <c:spPr>
            <a:ln cmpd="sng">
              <a:solidFill>
                <a:srgbClr val="71C287"/>
              </a:solidFill>
            </a:ln>
          </c:spPr>
          <c:marker>
            <c:symbol val="none"/>
          </c:marker>
          <c:cat>
            <c:strRef>
              <c:f>Prisons!$B$12</c:f>
            </c:strRef>
          </c:cat>
          <c:val>
            <c:numRef>
              <c:f>Prisons!$H$12</c:f>
              <c:numCache/>
            </c:numRef>
          </c:val>
          <c:smooth val="0"/>
        </c:ser>
        <c:ser>
          <c:idx val="10"/>
          <c:order val="10"/>
          <c:spPr>
            <a:ln cmpd="sng">
              <a:solidFill>
                <a:srgbClr val="FF994D"/>
              </a:solidFill>
            </a:ln>
          </c:spPr>
          <c:marker>
            <c:symbol val="none"/>
          </c:marker>
          <c:cat>
            <c:strRef>
              <c:f>Prisons!$B$12</c:f>
            </c:strRef>
          </c:cat>
          <c:val>
            <c:numRef>
              <c:f>Prisons!$H$14</c:f>
              <c:numCache/>
            </c:numRef>
          </c:val>
          <c:smooth val="0"/>
        </c:ser>
        <c:ser>
          <c:idx val="11"/>
          <c:order val="11"/>
          <c:spPr>
            <a:ln cmpd="sng">
              <a:solidFill>
                <a:srgbClr val="7ED1D7"/>
              </a:solidFill>
            </a:ln>
          </c:spPr>
          <c:marker>
            <c:symbol val="none"/>
          </c:marker>
          <c:cat>
            <c:strRef>
              <c:f>Prisons!$B$12</c:f>
            </c:strRef>
          </c:cat>
          <c:val>
            <c:numRef>
              <c:f>Prisons!$H$18</c:f>
              <c:numCache/>
            </c:numRef>
          </c:val>
          <c:smooth val="0"/>
        </c:ser>
        <c:ser>
          <c:idx val="12"/>
          <c:order val="12"/>
          <c:spPr>
            <a:ln cmpd="sng">
              <a:solidFill>
                <a:srgbClr val="B3CEFB"/>
              </a:solidFill>
            </a:ln>
          </c:spPr>
          <c:marker>
            <c:symbol val="none"/>
          </c:marker>
          <c:cat>
            <c:strRef>
              <c:f>Prisons!$B$12</c:f>
            </c:strRef>
          </c:cat>
          <c:val>
            <c:numRef>
              <c:f>Prisons!$H$22</c:f>
              <c:numCache/>
            </c:numRef>
          </c:val>
          <c:smooth val="0"/>
        </c:ser>
        <c:ser>
          <c:idx val="13"/>
          <c:order val="13"/>
          <c:spPr>
            <a:ln cmpd="sng">
              <a:solidFill>
                <a:srgbClr val="F7B4AE"/>
              </a:solidFill>
            </a:ln>
          </c:spPr>
          <c:marker>
            <c:symbol val="none"/>
          </c:marker>
          <c:cat>
            <c:strRef>
              <c:f>Prisons!$B$12</c:f>
            </c:strRef>
          </c:cat>
          <c:val>
            <c:numRef>
              <c:f>Prisons!$H$26</c:f>
              <c:numCache/>
            </c:numRef>
          </c:val>
          <c:smooth val="0"/>
        </c:ser>
        <c:ser>
          <c:idx val="14"/>
          <c:order val="14"/>
          <c:spPr>
            <a:ln cmpd="sng">
              <a:solidFill>
                <a:srgbClr val="FDE49B"/>
              </a:solidFill>
            </a:ln>
          </c:spPr>
          <c:marker>
            <c:symbol val="none"/>
          </c:marker>
          <c:cat>
            <c:strRef>
              <c:f>Prisons!$B$12</c:f>
            </c:strRef>
          </c:cat>
          <c:val>
            <c:numRef>
              <c:f>Prisons!$H$30</c:f>
              <c:numCache/>
            </c:numRef>
          </c:val>
          <c:smooth val="0"/>
        </c:ser>
        <c:ser>
          <c:idx val="15"/>
          <c:order val="15"/>
          <c:spPr>
            <a:ln cmpd="sng">
              <a:solidFill>
                <a:srgbClr val="AEDCBA"/>
              </a:solidFill>
            </a:ln>
          </c:spPr>
          <c:marker>
            <c:symbol val="none"/>
          </c:marker>
          <c:cat>
            <c:strRef>
              <c:f>Prisons!$B$12</c:f>
            </c:strRef>
          </c:cat>
          <c:val>
            <c:numRef>
              <c:f>Prisons!$H$34</c:f>
              <c:numCache/>
            </c:numRef>
          </c:val>
          <c:smooth val="0"/>
        </c:ser>
        <c:ser>
          <c:idx val="16"/>
          <c:order val="16"/>
          <c:spPr>
            <a:ln cmpd="sng">
              <a:solidFill>
                <a:srgbClr val="FFC599"/>
              </a:solidFill>
            </a:ln>
          </c:spPr>
          <c:marker>
            <c:symbol val="none"/>
          </c:marker>
          <c:cat>
            <c:strRef>
              <c:f>Prisons!$B$12</c:f>
            </c:strRef>
          </c:cat>
          <c:val>
            <c:numRef>
              <c:f>Prisons!$H$38</c:f>
              <c:numCache/>
            </c:numRef>
          </c:val>
          <c:smooth val="0"/>
        </c:ser>
        <c:ser>
          <c:idx val="17"/>
          <c:order val="17"/>
          <c:spPr>
            <a:ln cmpd="sng">
              <a:solidFill>
                <a:srgbClr val="B5E5E8"/>
              </a:solidFill>
            </a:ln>
          </c:spPr>
          <c:marker>
            <c:symbol val="none"/>
          </c:marker>
          <c:cat>
            <c:strRef>
              <c:f>Prisons!$B$12</c:f>
            </c:strRef>
          </c:cat>
          <c:val>
            <c:numRef>
              <c:f>Prisons!$H$42</c:f>
              <c:numCache/>
            </c:numRef>
          </c:val>
          <c:smooth val="0"/>
        </c:ser>
        <c:ser>
          <c:idx val="18"/>
          <c:order val="18"/>
          <c:spPr>
            <a:ln cmpd="sng">
              <a:solidFill>
                <a:srgbClr val="ECF3FE"/>
              </a:solidFill>
            </a:ln>
          </c:spPr>
          <c:marker>
            <c:symbol val="none"/>
          </c:marker>
          <c:cat>
            <c:strRef>
              <c:f>Prisons!$B$12</c:f>
            </c:strRef>
          </c:cat>
          <c:val>
            <c:numRef>
              <c:f>Prisons!$H$45:$H$46</c:f>
              <c:numCache/>
            </c:numRef>
          </c:val>
          <c:smooth val="0"/>
        </c:ser>
        <c:axId val="1586644950"/>
        <c:axId val="1768488893"/>
      </c:lineChart>
      <c:catAx>
        <c:axId val="1586644950"/>
        <c:scaling>
          <c:orientation val="minMax"/>
        </c:scaling>
        <c:delete val="0"/>
        <c:axPos val="b"/>
        <c:title>
          <c:tx>
            <c:rich>
              <a:bodyPr/>
              <a:lstStyle/>
              <a:p>
                <a:pPr lvl="0">
                  <a:defRPr b="0" i="0" sz="1000">
                    <a:solidFill>
                      <a:srgbClr val="000000"/>
                    </a:solidFill>
                    <a:latin typeface="+mn-lt"/>
                  </a:defRPr>
                </a:pPr>
                <a:r>
                  <a:rPr b="0" i="0" sz="1000">
                    <a:solidFill>
                      <a:srgbClr val="000000"/>
                    </a:solidFill>
                    <a:latin typeface="+mn-lt"/>
                  </a:rPr>
                  <a:t>Year</a:t>
                </a:r>
              </a:p>
            </c:rich>
          </c:tx>
          <c:layout>
            <c:manualLayout>
              <c:xMode val="edge"/>
              <c:yMode val="edge"/>
              <c:x val="0.5369920157245813"/>
              <c:y val="0.9076738750904574"/>
            </c:manualLayout>
          </c:layout>
          <c:overlay val="0"/>
        </c:title>
        <c:numFmt formatCode="General" sourceLinked="1"/>
        <c:majorTickMark val="none"/>
        <c:minorTickMark val="none"/>
        <c:spPr/>
        <c:txPr>
          <a:bodyPr/>
          <a:lstStyle/>
          <a:p>
            <a:pPr lvl="0">
              <a:defRPr b="0" i="0" sz="900">
                <a:solidFill>
                  <a:srgbClr val="000000"/>
                </a:solidFill>
                <a:latin typeface="+mn-lt"/>
              </a:defRPr>
            </a:pPr>
          </a:p>
        </c:txPr>
        <c:crossAx val="1768488893"/>
      </c:catAx>
      <c:valAx>
        <c:axId val="1768488893"/>
        <c:scaling>
          <c:orientation val="minMax"/>
        </c:scaling>
        <c:delete val="0"/>
        <c:axPos val="l"/>
        <c:majorGridlines>
          <c:spPr>
            <a:ln>
              <a:solidFill>
                <a:srgbClr val="B7B7B7"/>
              </a:solidFill>
            </a:ln>
          </c:spPr>
        </c:majorGridlines>
        <c:title>
          <c:tx>
            <c:rich>
              <a:bodyPr/>
              <a:lstStyle/>
              <a:p>
                <a:pPr lvl="0">
                  <a:defRPr b="0" i="0" sz="1000">
                    <a:solidFill>
                      <a:srgbClr val="000000"/>
                    </a:solidFill>
                    <a:latin typeface="+mn-lt"/>
                  </a:defRPr>
                </a:pPr>
                <a:r>
                  <a:rPr b="0" i="0" sz="1000">
                    <a:solidFill>
                      <a:srgbClr val="000000"/>
                    </a:solidFill>
                    <a:latin typeface="+mn-lt"/>
                  </a:rPr>
                  <a:t>Number of Prisoners</a:t>
                </a:r>
              </a:p>
            </c:rich>
          </c:tx>
          <c:layout>
            <c:manualLayout>
              <c:xMode val="edge"/>
              <c:yMode val="edge"/>
              <c:x val="0.030689300201111224"/>
              <c:y val="0.3437208780476831"/>
            </c:manualLayout>
          </c:layout>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586644950"/>
      </c:valAx>
    </c:plotArea>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238125</xdr:colOff>
      <xdr:row>36</xdr:row>
      <xdr:rowOff>161925</xdr:rowOff>
    </xdr:from>
    <xdr:ext cx="6362700" cy="33909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19050</xdr:colOff>
      <xdr:row>36</xdr:row>
      <xdr:rowOff>161925</xdr:rowOff>
    </xdr:from>
    <xdr:ext cx="3543300" cy="33909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238125</xdr:colOff>
      <xdr:row>56</xdr:row>
      <xdr:rowOff>38100</xdr:rowOff>
    </xdr:from>
    <xdr:ext cx="3181350" cy="33909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19050</xdr:colOff>
      <xdr:row>56</xdr:row>
      <xdr:rowOff>38100</xdr:rowOff>
    </xdr:from>
    <xdr:ext cx="3543300" cy="339090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11</xdr:col>
      <xdr:colOff>676275</xdr:colOff>
      <xdr:row>36</xdr:row>
      <xdr:rowOff>161925</xdr:rowOff>
    </xdr:from>
    <xdr:ext cx="3543300" cy="3390900"/>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11</xdr:col>
      <xdr:colOff>676275</xdr:colOff>
      <xdr:row>56</xdr:row>
      <xdr:rowOff>38100</xdr:rowOff>
    </xdr:from>
    <xdr:ext cx="3543300" cy="3390900"/>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3</xdr:col>
      <xdr:colOff>371475</xdr:colOff>
      <xdr:row>56</xdr:row>
      <xdr:rowOff>38100</xdr:rowOff>
    </xdr:from>
    <xdr:ext cx="3181350" cy="3390900"/>
    <xdr:graphicFrame>
      <xdr:nvGraphicFramePr>
        <xdr:cNvPr id="7"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97</xdr:row>
      <xdr:rowOff>9525</xdr:rowOff>
    </xdr:from>
    <xdr:ext cx="6391275" cy="55435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0</xdr:colOff>
      <xdr:row>29</xdr:row>
      <xdr:rowOff>0</xdr:rowOff>
    </xdr:from>
    <xdr:ext cx="6972300" cy="3800475"/>
    <xdr:graphicFrame>
      <xdr:nvGraphicFramePr>
        <xdr:cNvPr id="8" name="Chart 8"/>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0</xdr:colOff>
      <xdr:row>10</xdr:row>
      <xdr:rowOff>0</xdr:rowOff>
    </xdr:from>
    <xdr:ext cx="6972300" cy="3438525"/>
    <xdr:graphicFrame>
      <xdr:nvGraphicFramePr>
        <xdr:cNvPr id="9" name="Chart 9"/>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drive/folders/1YLjfCbBx7Ou1wiKwlolS0E6RThSBV3ec?usp=sharing"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gov.uk/government/statistics/criminal-court-statistics-quarterly-july-to-september-2024" TargetMode="External"/><Relationship Id="rId2" Type="http://schemas.openxmlformats.org/officeDocument/2006/relationships/hyperlink" Target="https://www.gov.uk/government/statistics/criminal-justice-system-statistics-quarterly-december-2023" TargetMode="External"/><Relationship Id="rId3" Type="http://schemas.openxmlformats.org/officeDocument/2006/relationships/hyperlink" Target="https://www.gov.uk/government/statistics/criminal-justice-system-statistics-quarterly-march-2024"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gov.uk/government/collections/offender-management-statistics-quarterly" TargetMode="External"/><Relationship Id="rId2" Type="http://schemas.openxmlformats.org/officeDocument/2006/relationships/hyperlink" Target="https://assets.publishing.service.gov.uk/media/6799631cd4f0d327e77071ae/prison-population-31-Dec-2024.ods" TargetMode="External"/><Relationship Id="rId3" Type="http://schemas.openxmlformats.org/officeDocument/2006/relationships/hyperlink" Target="https://assets.publishing.service.gov.uk/media/6799631cd4f0d327e77071ae/prison-population-31-Dec-2024.ods" TargetMode="External"/><Relationship Id="rId4" Type="http://schemas.openxmlformats.org/officeDocument/2006/relationships/hyperlink" Target="https://assets.publishing.service.gov.uk/media/6799631cd4f0d327e77071ae/prison-population-31-Dec-2024.ods" TargetMode="External"/><Relationship Id="rId5" Type="http://schemas.openxmlformats.org/officeDocument/2006/relationships/hyperlink" Target="https://assets.publishing.service.gov.uk/media/6799631cd4f0d327e77071ae/prison-population-31-Dec-2024.ods" TargetMode="External"/><Relationship Id="rId6"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gov.uk/government/statistics/police-workforce-england-and-wales-30-september-2024" TargetMode="External"/><Relationship Id="rId2" Type="http://schemas.openxmlformats.org/officeDocument/2006/relationships/hyperlink" Target="https://www.gov.uk/government/statistics/crime-outcomes-in-england-and-wales-2023-to-2024" TargetMode="External"/><Relationship Id="rId3" Type="http://schemas.openxmlformats.org/officeDocument/2006/relationships/hyperlink" Target="https://www.ons.gov.uk/peoplepopulationandcommunity/crimeandjustice/bulletins/crimeinenglandandwales/yearendingjune2024" TargetMode="External"/><Relationship Id="rId4"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38"/>
    <col customWidth="1" min="2" max="2" width="3.25"/>
    <col customWidth="1" min="3" max="3" width="36.75"/>
    <col customWidth="1" min="4" max="4" width="11.25"/>
    <col customWidth="1" min="6" max="6" width="13.38"/>
    <col customWidth="1" min="8" max="8" width="27.38"/>
    <col customWidth="1" min="9" max="9" width="10.63"/>
    <col customWidth="1" min="11" max="11" width="13.25"/>
    <col customWidth="1" min="15" max="15" width="20.38"/>
  </cols>
  <sheetData>
    <row r="1">
      <c r="A1" s="1"/>
      <c r="B1" s="2"/>
      <c r="C1" s="3" t="s">
        <v>0</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row>
    <row r="2">
      <c r="A2" s="1"/>
      <c r="B2" s="2"/>
      <c r="C2" s="3"/>
      <c r="D2" s="3"/>
      <c r="E2" s="3"/>
      <c r="F2" s="3"/>
      <c r="G2" s="3"/>
      <c r="H2" s="3"/>
      <c r="I2" s="3"/>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row>
    <row r="4">
      <c r="C4" s="4" t="s">
        <v>1</v>
      </c>
    </row>
    <row r="5">
      <c r="C5" s="5" t="s">
        <v>2</v>
      </c>
    </row>
    <row r="7">
      <c r="C7" s="6" t="s">
        <v>3</v>
      </c>
      <c r="D7" s="7"/>
      <c r="E7" s="7"/>
      <c r="F7" s="7"/>
      <c r="G7" s="7"/>
      <c r="H7" s="7"/>
      <c r="I7" s="7"/>
      <c r="J7" s="7"/>
      <c r="K7" s="7"/>
      <c r="L7" s="7"/>
      <c r="M7" s="7"/>
      <c r="N7" s="7"/>
      <c r="O7" s="7"/>
    </row>
    <row r="8">
      <c r="D8" s="8"/>
      <c r="E8" s="8"/>
      <c r="F8" s="8"/>
    </row>
    <row r="9">
      <c r="C9" s="9" t="s">
        <v>3</v>
      </c>
      <c r="D9" s="9" t="s">
        <v>4</v>
      </c>
      <c r="E9" s="9" t="s">
        <v>5</v>
      </c>
      <c r="F9" s="4"/>
    </row>
    <row r="10">
      <c r="C10" s="4" t="s">
        <v>6</v>
      </c>
      <c r="D10" s="10">
        <f>'ANALYSIS - BASE'!M26</f>
        <v>6655105</v>
      </c>
      <c r="E10" s="11">
        <v>0.2</v>
      </c>
      <c r="F10" s="12"/>
    </row>
    <row r="11">
      <c r="C11" s="4" t="s">
        <v>7</v>
      </c>
      <c r="D11" s="13">
        <f>'ANALYSIS - BASE'!M100</f>
        <v>0.06826104663</v>
      </c>
      <c r="E11" s="11">
        <v>0.02</v>
      </c>
      <c r="F11" s="12"/>
    </row>
    <row r="12">
      <c r="C12" s="4" t="s">
        <v>8</v>
      </c>
      <c r="D12" s="13">
        <f>'ANALYSIS - BASE'!M106</f>
        <v>0.9579316021</v>
      </c>
      <c r="E12" s="11">
        <v>0.03</v>
      </c>
      <c r="F12" s="12"/>
    </row>
    <row r="13">
      <c r="C13" s="4" t="s">
        <v>9</v>
      </c>
      <c r="D13" s="13">
        <f>'ANALYSIS - BASE'!M108</f>
        <v>0.05459438558</v>
      </c>
      <c r="E13" s="11">
        <v>0.01</v>
      </c>
      <c r="F13" s="12"/>
    </row>
    <row r="14">
      <c r="C14" s="4" t="s">
        <v>10</v>
      </c>
      <c r="D14" s="13">
        <f>'ANALYSIS - BASE'!M127</f>
        <v>0.06259442364</v>
      </c>
      <c r="E14" s="14">
        <v>0.0</v>
      </c>
      <c r="F14" s="12"/>
    </row>
    <row r="15">
      <c r="C15" s="4" t="s">
        <v>11</v>
      </c>
      <c r="D15" s="13">
        <f>'ANALYSIS - BASE'!M128</f>
        <v>0.02647959231</v>
      </c>
      <c r="E15" s="14">
        <v>0.0</v>
      </c>
      <c r="F15" s="12"/>
    </row>
    <row r="17">
      <c r="C17" s="6" t="s">
        <v>12</v>
      </c>
      <c r="D17" s="7"/>
      <c r="E17" s="7"/>
      <c r="F17" s="7"/>
      <c r="G17" s="7"/>
      <c r="H17" s="7"/>
      <c r="I17" s="7"/>
      <c r="J17" s="7"/>
      <c r="K17" s="7"/>
      <c r="L17" s="7"/>
      <c r="M17" s="7"/>
      <c r="N17" s="7"/>
      <c r="O17" s="7"/>
    </row>
    <row r="19">
      <c r="C19" s="15" t="s">
        <v>13</v>
      </c>
      <c r="D19" s="16"/>
      <c r="E19" s="16"/>
      <c r="F19" s="17"/>
      <c r="H19" s="15" t="s">
        <v>14</v>
      </c>
      <c r="I19" s="16"/>
      <c r="J19" s="16"/>
      <c r="K19" s="17"/>
      <c r="W19" s="18" t="s">
        <v>15</v>
      </c>
      <c r="X19" s="18" t="s">
        <v>16</v>
      </c>
      <c r="Y19" s="18" t="s">
        <v>17</v>
      </c>
      <c r="Z19" s="18" t="s">
        <v>18</v>
      </c>
      <c r="AA19" s="18" t="s">
        <v>19</v>
      </c>
      <c r="AB19" s="18" t="s">
        <v>20</v>
      </c>
      <c r="AC19" s="18" t="s">
        <v>21</v>
      </c>
      <c r="AD19" s="18" t="s">
        <v>22</v>
      </c>
    </row>
    <row r="20">
      <c r="C20" s="19"/>
      <c r="D20" s="9" t="s">
        <v>23</v>
      </c>
      <c r="E20" s="9" t="s">
        <v>24</v>
      </c>
      <c r="F20" s="20" t="s">
        <v>25</v>
      </c>
      <c r="H20" s="19"/>
      <c r="I20" s="9" t="s">
        <v>23</v>
      </c>
      <c r="J20" s="9" t="s">
        <v>24</v>
      </c>
      <c r="K20" s="20" t="s">
        <v>25</v>
      </c>
      <c r="W20" s="10">
        <f>FORECAST!I61</f>
        <v>332875.9</v>
      </c>
      <c r="X20" s="10">
        <f>FORECAST!J61</f>
        <v>332875.9</v>
      </c>
      <c r="Y20" s="10">
        <f>FORECAST!K61</f>
        <v>332875.9</v>
      </c>
      <c r="Z20" s="10">
        <f>FORECAST!L61</f>
        <v>332875.9</v>
      </c>
      <c r="AA20" s="10">
        <f>FORECAST!M61</f>
        <v>732326.98</v>
      </c>
      <c r="AB20" s="10">
        <f>FORECAST!N61</f>
        <v>732326.98</v>
      </c>
      <c r="AC20" s="10">
        <f>FORECAST!O61</f>
        <v>732326.98</v>
      </c>
      <c r="AD20" s="10">
        <f>FORECAST!P61</f>
        <v>732326.98</v>
      </c>
    </row>
    <row r="21">
      <c r="C21" s="21" t="s">
        <v>26</v>
      </c>
      <c r="D21" s="10">
        <f t="shared" ref="D21:D23" si="1">SUM(W20:Z20)</f>
        <v>1331503.6</v>
      </c>
      <c r="E21" s="10">
        <f t="shared" ref="E21:E23" si="2">SUM(AA20:AD20)</f>
        <v>2929307.92</v>
      </c>
      <c r="F21" s="22">
        <f t="shared" ref="F21:F23" si="3">SUM(W20:AD20)</f>
        <v>4260811.52</v>
      </c>
      <c r="H21" s="23" t="s">
        <v>27</v>
      </c>
      <c r="I21" s="10">
        <f t="shared" ref="I21:I24" si="4">SUM(W26:Z26)</f>
        <v>9336.532734</v>
      </c>
      <c r="J21" s="10">
        <f t="shared" ref="J21:J24" si="5">SUM(AA26:AD26)</f>
        <v>25195.1183</v>
      </c>
      <c r="K21" s="22">
        <f t="shared" ref="K21:K24" si="6">SUM(W26:AD26)</f>
        <v>34531.65103</v>
      </c>
      <c r="W21" s="10">
        <f>FORECAST!I62</f>
        <v>44184.20007</v>
      </c>
      <c r="X21" s="10">
        <f>FORECAST!J62</f>
        <v>45657.41178</v>
      </c>
      <c r="Y21" s="10">
        <f>FORECAST!K62</f>
        <v>54276.14464</v>
      </c>
      <c r="Z21" s="10">
        <f>FORECAST!L62</f>
        <v>58121.99016</v>
      </c>
      <c r="AA21" s="10">
        <f>FORECAST!M62</f>
        <v>71234.55344</v>
      </c>
      <c r="AB21" s="10">
        <f>FORECAST!N62</f>
        <v>73320.64306</v>
      </c>
      <c r="AC21" s="10">
        <f>FORECAST!O62</f>
        <v>83453.07832</v>
      </c>
      <c r="AD21" s="10">
        <f>FORECAST!P62</f>
        <v>87923.27035</v>
      </c>
    </row>
    <row r="22">
      <c r="C22" s="21" t="s">
        <v>28</v>
      </c>
      <c r="D22" s="10">
        <f t="shared" si="1"/>
        <v>202239.7466</v>
      </c>
      <c r="E22" s="10">
        <f t="shared" si="2"/>
        <v>315931.5452</v>
      </c>
      <c r="F22" s="22">
        <f t="shared" si="3"/>
        <v>518171.2918</v>
      </c>
      <c r="H22" s="23" t="s">
        <v>29</v>
      </c>
      <c r="I22" s="10">
        <f t="shared" si="4"/>
        <v>4135.860245</v>
      </c>
      <c r="J22" s="10">
        <f t="shared" si="5"/>
        <v>8110.277264</v>
      </c>
      <c r="K22" s="22">
        <f t="shared" si="6"/>
        <v>12246.13751</v>
      </c>
      <c r="W22" s="10">
        <f>FORECAST!I63</f>
        <v>44184.20007</v>
      </c>
      <c r="X22" s="10">
        <f>FORECAST!J63</f>
        <v>45657.41178</v>
      </c>
      <c r="Y22" s="10">
        <f>FORECAST!K63</f>
        <v>54276.14464</v>
      </c>
      <c r="Z22" s="10">
        <f>FORECAST!L63</f>
        <v>58121.99016</v>
      </c>
      <c r="AA22" s="10">
        <f>FORECAST!M63</f>
        <v>71234.55344</v>
      </c>
      <c r="AB22" s="10">
        <f>FORECAST!N63</f>
        <v>73320.64306</v>
      </c>
      <c r="AC22" s="10">
        <f>FORECAST!O63</f>
        <v>83453.07832</v>
      </c>
      <c r="AD22" s="10">
        <f>FORECAST!P63</f>
        <v>87923.27035</v>
      </c>
    </row>
    <row r="23">
      <c r="C23" s="24" t="s">
        <v>30</v>
      </c>
      <c r="D23" s="25">
        <f t="shared" si="1"/>
        <v>202239.7466</v>
      </c>
      <c r="E23" s="25">
        <f t="shared" si="2"/>
        <v>315931.5452</v>
      </c>
      <c r="F23" s="26">
        <f t="shared" si="3"/>
        <v>518171.2918</v>
      </c>
      <c r="H23" s="23" t="s">
        <v>31</v>
      </c>
      <c r="I23" s="10">
        <f t="shared" si="4"/>
        <v>5200.672489</v>
      </c>
      <c r="J23" s="10">
        <f t="shared" si="5"/>
        <v>17084.84103</v>
      </c>
      <c r="K23" s="22">
        <f t="shared" si="6"/>
        <v>22285.51352</v>
      </c>
      <c r="W23" s="10">
        <f>FORECAST!I64</f>
        <v>18920.06047</v>
      </c>
      <c r="X23" s="10">
        <f>FORECAST!J64</f>
        <v>26413.55387</v>
      </c>
      <c r="Y23" s="10">
        <f>FORECAST!K64</f>
        <v>49940.85802</v>
      </c>
      <c r="Z23" s="10">
        <f>FORECAST!L64</f>
        <v>58114.38091</v>
      </c>
      <c r="AA23" s="10">
        <f>FORECAST!M64</f>
        <v>67007.79601</v>
      </c>
      <c r="AB23" s="10">
        <f>FORECAST!N64</f>
        <v>72481.65279</v>
      </c>
      <c r="AC23" s="10">
        <f>FORECAST!O64</f>
        <v>82063.63968</v>
      </c>
      <c r="AD23" s="10">
        <f>FORECAST!P64</f>
        <v>87175.46824</v>
      </c>
    </row>
    <row r="24">
      <c r="H24" s="21" t="s">
        <v>32</v>
      </c>
      <c r="I24" s="10">
        <f t="shared" si="4"/>
        <v>4469.886148</v>
      </c>
      <c r="J24" s="10">
        <f t="shared" si="5"/>
        <v>10795.8602</v>
      </c>
      <c r="K24" s="22">
        <f t="shared" si="6"/>
        <v>15265.74635</v>
      </c>
      <c r="W24" s="10">
        <f>FORECAST!I65</f>
        <v>18640.46944</v>
      </c>
      <c r="X24" s="10">
        <f>FORECAST!J65</f>
        <v>25396.20739</v>
      </c>
      <c r="Y24" s="10">
        <f>FORECAST!K65</f>
        <v>47974.09112</v>
      </c>
      <c r="Z24" s="10">
        <f>FORECAST!L65</f>
        <v>55464.6231</v>
      </c>
      <c r="AA24" s="10">
        <f>FORECAST!M65</f>
        <v>62884.00736</v>
      </c>
      <c r="AB24" s="10">
        <f>FORECAST!N65</f>
        <v>67893.30822</v>
      </c>
      <c r="AC24" s="10">
        <f>FORECAST!O65</f>
        <v>76836.63443</v>
      </c>
      <c r="AD24" s="10">
        <f>FORECAST!P65</f>
        <v>81580.13302</v>
      </c>
    </row>
    <row r="25">
      <c r="H25" s="21"/>
      <c r="K25" s="27"/>
      <c r="W25" s="10">
        <f>FORECAST!I66</f>
        <v>279.5910278</v>
      </c>
      <c r="X25" s="10">
        <f>FORECAST!J66</f>
        <v>1017.34648</v>
      </c>
      <c r="Y25" s="10">
        <f>FORECAST!K66</f>
        <v>1966.766897</v>
      </c>
      <c r="Z25" s="10">
        <f>FORECAST!L66</f>
        <v>2649.757808</v>
      </c>
      <c r="AA25" s="10">
        <f>FORECAST!M66</f>
        <v>4123.788644</v>
      </c>
      <c r="AB25" s="10">
        <f>FORECAST!N66</f>
        <v>4588.34457</v>
      </c>
      <c r="AC25" s="10">
        <f>FORECAST!O66</f>
        <v>5227.005258</v>
      </c>
      <c r="AD25" s="10">
        <f>FORECAST!P66</f>
        <v>5595.335221</v>
      </c>
    </row>
    <row r="26">
      <c r="C26" s="15" t="s">
        <v>33</v>
      </c>
      <c r="D26" s="16"/>
      <c r="E26" s="16"/>
      <c r="F26" s="17"/>
      <c r="H26" s="28" t="s">
        <v>34</v>
      </c>
      <c r="I26" s="10">
        <f t="shared" ref="I26:I28" si="7">SUM(W31:Z31)</f>
        <v>8122.696208</v>
      </c>
      <c r="J26" s="10">
        <f t="shared" ref="J26:J28" si="8">SUM(AA31:AD31)</f>
        <v>50850.1261</v>
      </c>
      <c r="K26" s="22">
        <f t="shared" ref="K26:K28" si="9">SUM(I26:J26)</f>
        <v>58972.82231</v>
      </c>
      <c r="W26" s="10">
        <f>FORECAST!I67</f>
        <v>774.250458</v>
      </c>
      <c r="X26" s="10">
        <f>FORECAST!J67</f>
        <v>1606.952288</v>
      </c>
      <c r="Y26" s="10">
        <f>FORECAST!K67</f>
        <v>3074.588307</v>
      </c>
      <c r="Z26" s="10">
        <f>FORECAST!L67</f>
        <v>3880.741681</v>
      </c>
      <c r="AA26" s="10">
        <f>FORECAST!M67</f>
        <v>5371.088622</v>
      </c>
      <c r="AB26" s="10">
        <f>FORECAST!N67</f>
        <v>5916.975359</v>
      </c>
      <c r="AC26" s="10">
        <f>FORECAST!O67</f>
        <v>6726.112464</v>
      </c>
      <c r="AD26" s="10">
        <f>FORECAST!P67</f>
        <v>7180.941853</v>
      </c>
    </row>
    <row r="27">
      <c r="C27" s="19"/>
      <c r="D27" s="9" t="s">
        <v>23</v>
      </c>
      <c r="E27" s="9" t="s">
        <v>24</v>
      </c>
      <c r="F27" s="20" t="s">
        <v>25</v>
      </c>
      <c r="H27" s="23" t="s">
        <v>35</v>
      </c>
      <c r="I27" s="10">
        <f t="shared" si="7"/>
        <v>2560.821525</v>
      </c>
      <c r="J27" s="10">
        <f t="shared" si="8"/>
        <v>14484.58633</v>
      </c>
      <c r="K27" s="22">
        <f t="shared" si="9"/>
        <v>17045.40785</v>
      </c>
      <c r="W27" s="10">
        <f>FORECAST!I68</f>
        <v>522.7609566</v>
      </c>
      <c r="X27" s="10">
        <f>FORECAST!J68</f>
        <v>712.2216376</v>
      </c>
      <c r="Y27" s="10">
        <f>FORECAST!K68</f>
        <v>1345.405053</v>
      </c>
      <c r="Z27" s="10">
        <f>FORECAST!L68</f>
        <v>1555.472598</v>
      </c>
      <c r="AA27" s="10">
        <f>FORECAST!M68</f>
        <v>1763.544848</v>
      </c>
      <c r="AB27" s="10">
        <f>FORECAST!N68</f>
        <v>1904.027732</v>
      </c>
      <c r="AC27" s="10">
        <f>FORECAST!O68</f>
        <v>2154.838034</v>
      </c>
      <c r="AD27" s="10">
        <f>FORECAST!P68</f>
        <v>2287.86665</v>
      </c>
    </row>
    <row r="28">
      <c r="C28" s="21" t="s">
        <v>36</v>
      </c>
      <c r="D28" s="10">
        <f t="shared" ref="D28:D30" si="10">SUM(W23:Z23)</f>
        <v>153388.8533</v>
      </c>
      <c r="E28" s="10">
        <f t="shared" ref="E28:E30" si="11">SUM(AA23:AD23)</f>
        <v>308728.5567</v>
      </c>
      <c r="F28" s="22">
        <f t="shared" ref="F28:F30" si="12">SUM(W23:AD23)</f>
        <v>462117.41</v>
      </c>
      <c r="H28" s="29" t="s">
        <v>37</v>
      </c>
      <c r="I28" s="25">
        <f t="shared" si="7"/>
        <v>5561.874683</v>
      </c>
      <c r="J28" s="25">
        <f t="shared" si="8"/>
        <v>36365.53977</v>
      </c>
      <c r="K28" s="26">
        <f t="shared" si="9"/>
        <v>41927.41445</v>
      </c>
      <c r="W28" s="10">
        <f>FORECAST!I69</f>
        <v>251.4895014</v>
      </c>
      <c r="X28" s="10">
        <f>FORECAST!J69</f>
        <v>894.7306501</v>
      </c>
      <c r="Y28" s="10">
        <f>FORECAST!K69</f>
        <v>1729.183254</v>
      </c>
      <c r="Z28" s="10">
        <f>FORECAST!L69</f>
        <v>2325.269083</v>
      </c>
      <c r="AA28" s="10">
        <f>FORECAST!M69</f>
        <v>3607.543774</v>
      </c>
      <c r="AB28" s="10">
        <f>FORECAST!N69</f>
        <v>4012.947627</v>
      </c>
      <c r="AC28" s="10">
        <f>FORECAST!O69</f>
        <v>4571.27443</v>
      </c>
      <c r="AD28" s="10">
        <f>FORECAST!P69</f>
        <v>4893.075202</v>
      </c>
    </row>
    <row r="29">
      <c r="C29" s="23" t="s">
        <v>38</v>
      </c>
      <c r="D29" s="10">
        <f t="shared" si="10"/>
        <v>147475.391</v>
      </c>
      <c r="E29" s="10">
        <f t="shared" si="11"/>
        <v>289194.083</v>
      </c>
      <c r="F29" s="22">
        <f t="shared" si="12"/>
        <v>436669.4741</v>
      </c>
      <c r="W29" s="10">
        <f>FORECAST!I70</f>
        <v>445.3079009</v>
      </c>
      <c r="X29" s="10">
        <f>FORECAST!J70</f>
        <v>769.4899056</v>
      </c>
      <c r="Y29" s="10">
        <f>FORECAST!K70</f>
        <v>1465.090033</v>
      </c>
      <c r="Z29" s="10">
        <f>FORECAST!L70</f>
        <v>1789.998309</v>
      </c>
      <c r="AA29" s="10">
        <f>FORECAST!M70</f>
        <v>2315.821114</v>
      </c>
      <c r="AB29" s="10">
        <f>FORECAST!N70</f>
        <v>2535.100321</v>
      </c>
      <c r="AC29" s="10">
        <f>FORECAST!O70</f>
        <v>2877.801688</v>
      </c>
      <c r="AD29" s="10">
        <f>FORECAST!P70</f>
        <v>3067.137078</v>
      </c>
    </row>
    <row r="30">
      <c r="C30" s="29" t="s">
        <v>31</v>
      </c>
      <c r="D30" s="25">
        <f t="shared" si="10"/>
        <v>5913.462213</v>
      </c>
      <c r="E30" s="25">
        <f t="shared" si="11"/>
        <v>19534.47369</v>
      </c>
      <c r="F30" s="26">
        <f t="shared" si="12"/>
        <v>25447.93591</v>
      </c>
      <c r="W30" s="10"/>
      <c r="X30" s="10"/>
      <c r="Y30" s="10"/>
      <c r="Z30" s="10"/>
      <c r="AA30" s="10"/>
      <c r="AB30" s="10"/>
      <c r="AC30" s="10"/>
      <c r="AD30" s="10"/>
    </row>
    <row r="31">
      <c r="W31" s="30">
        <f>SUM(FORECAST!I72:I73)</f>
        <v>0</v>
      </c>
      <c r="X31" s="30">
        <f>SUM(FORECAST!J72:J73)</f>
        <v>513.9949164</v>
      </c>
      <c r="Y31" s="30">
        <f>SUM(FORECAST!K72:K73)</f>
        <v>2350.278259</v>
      </c>
      <c r="Z31" s="30">
        <f>SUM(FORECAST!L72:L73)</f>
        <v>5258.423033</v>
      </c>
      <c r="AA31" s="30">
        <f>SUM(FORECAST!M72:M73)</f>
        <v>8116.759349</v>
      </c>
      <c r="AB31" s="30">
        <f>SUM(FORECAST!N72:N73)</f>
        <v>11485.50389</v>
      </c>
      <c r="AC31" s="30">
        <f>SUM(FORECAST!O72:O73)</f>
        <v>14315.37395</v>
      </c>
      <c r="AD31" s="30">
        <f>SUM(FORECAST!P72:P73)</f>
        <v>16932.48891</v>
      </c>
    </row>
    <row r="32">
      <c r="W32" s="10">
        <f>FORECAST!I72</f>
        <v>0</v>
      </c>
      <c r="X32" s="10">
        <f>FORECAST!J72</f>
        <v>0</v>
      </c>
      <c r="Y32" s="10">
        <f>FORECAST!K72</f>
        <v>769.4899056</v>
      </c>
      <c r="Z32" s="10">
        <f>FORECAST!L72</f>
        <v>1791.331619</v>
      </c>
      <c r="AA32" s="10">
        <f>FORECAST!M72</f>
        <v>2549.471389</v>
      </c>
      <c r="AB32" s="10">
        <f>FORECAST!N72</f>
        <v>3396.72365</v>
      </c>
      <c r="AC32" s="10">
        <f>FORECAST!O72</f>
        <v>3975.213445</v>
      </c>
      <c r="AD32" s="10">
        <f>FORECAST!P72</f>
        <v>4563.177845</v>
      </c>
    </row>
    <row r="33">
      <c r="C33" s="6" t="s">
        <v>0</v>
      </c>
      <c r="D33" s="7"/>
      <c r="E33" s="7"/>
      <c r="F33" s="7"/>
      <c r="G33" s="7"/>
      <c r="H33" s="7"/>
      <c r="I33" s="7"/>
      <c r="J33" s="7"/>
      <c r="K33" s="7"/>
      <c r="L33" s="7"/>
      <c r="M33" s="7"/>
      <c r="N33" s="7"/>
      <c r="O33" s="7"/>
      <c r="W33" s="10">
        <f>FORECAST!I73</f>
        <v>0</v>
      </c>
      <c r="X33" s="10">
        <f>FORECAST!J73</f>
        <v>513.9949164</v>
      </c>
      <c r="Y33" s="10">
        <f>FORECAST!K73</f>
        <v>1580.788353</v>
      </c>
      <c r="Z33" s="10">
        <f>FORECAST!L73</f>
        <v>3467.091413</v>
      </c>
      <c r="AA33" s="10">
        <f>FORECAST!M73</f>
        <v>5567.28796</v>
      </c>
      <c r="AB33" s="10">
        <f>FORECAST!N73</f>
        <v>8088.78024</v>
      </c>
      <c r="AC33" s="10">
        <f>FORECAST!O73</f>
        <v>10340.1605</v>
      </c>
      <c r="AD33" s="10">
        <f>FORECAST!P73</f>
        <v>12369.31107</v>
      </c>
    </row>
    <row r="35">
      <c r="A35" s="31"/>
      <c r="B35" s="31"/>
      <c r="C35" s="32" t="s">
        <v>39</v>
      </c>
      <c r="D35" s="31"/>
      <c r="E35" s="31"/>
      <c r="F35" s="31"/>
      <c r="G35" s="31"/>
      <c r="H35" s="31"/>
      <c r="I35" s="32" t="s">
        <v>40</v>
      </c>
      <c r="J35" s="31"/>
      <c r="K35" s="32"/>
      <c r="L35" s="31"/>
      <c r="M35" s="31"/>
      <c r="N35" s="31"/>
      <c r="O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row>
    <row r="36">
      <c r="A36" s="31"/>
      <c r="B36" s="31"/>
      <c r="C36" s="33" t="s">
        <v>41</v>
      </c>
      <c r="D36" s="31"/>
      <c r="E36" s="31"/>
      <c r="F36" s="31"/>
      <c r="G36" s="31"/>
      <c r="H36" s="31"/>
      <c r="I36" s="33" t="s">
        <v>41</v>
      </c>
      <c r="J36" s="31"/>
      <c r="K36" s="31"/>
      <c r="L36" s="31"/>
      <c r="M36" s="31"/>
      <c r="N36" s="31"/>
      <c r="O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row>
    <row r="37">
      <c r="C37" s="8"/>
    </row>
    <row r="38">
      <c r="C38" s="8"/>
      <c r="G38" s="4"/>
      <c r="H38" s="34">
        <f>FORECAST!R45</f>
        <v>518171.2918</v>
      </c>
      <c r="P38" s="34">
        <f>FORECAST!R47</f>
        <v>462117.41</v>
      </c>
    </row>
    <row r="39">
      <c r="C39" s="8"/>
      <c r="H39" s="35" t="s">
        <v>42</v>
      </c>
      <c r="P39" s="35" t="s">
        <v>43</v>
      </c>
    </row>
    <row r="40">
      <c r="C40" s="8"/>
      <c r="H40" s="36"/>
      <c r="P40" s="36"/>
    </row>
    <row r="41">
      <c r="H41" s="37">
        <f>FORECAST!S45</f>
        <v>0.4165275941</v>
      </c>
      <c r="P41" s="37">
        <f>FORECAST!S47</f>
        <v>0.159059306</v>
      </c>
    </row>
    <row r="42">
      <c r="H42" s="35" t="s">
        <v>44</v>
      </c>
      <c r="P42" s="35" t="s">
        <v>44</v>
      </c>
    </row>
    <row r="46">
      <c r="A46" s="38"/>
      <c r="G46" s="36"/>
      <c r="O46" s="36"/>
    </row>
    <row r="47">
      <c r="G47" s="36"/>
      <c r="O47" s="36"/>
    </row>
    <row r="48">
      <c r="C48" s="4"/>
      <c r="G48" s="36"/>
      <c r="I48" s="4"/>
      <c r="O48" s="36"/>
    </row>
    <row r="49">
      <c r="C49" s="4"/>
      <c r="G49" s="36"/>
      <c r="I49" s="4"/>
      <c r="O49" s="36"/>
    </row>
    <row r="50">
      <c r="C50" s="4"/>
      <c r="G50" s="36"/>
      <c r="I50" s="4"/>
      <c r="O50" s="36"/>
    </row>
    <row r="51">
      <c r="C51" s="4"/>
      <c r="G51" s="36"/>
      <c r="I51" s="4"/>
      <c r="O51" s="36"/>
    </row>
    <row r="52">
      <c r="C52" s="4"/>
      <c r="G52" s="36"/>
      <c r="I52" s="4"/>
      <c r="O52" s="36"/>
    </row>
    <row r="53">
      <c r="A53" s="39"/>
      <c r="B53" s="39"/>
      <c r="C53" s="40"/>
      <c r="D53" s="39"/>
      <c r="E53" s="39"/>
      <c r="F53" s="39"/>
      <c r="G53" s="41"/>
      <c r="H53" s="39"/>
      <c r="I53" s="40"/>
      <c r="J53" s="39"/>
      <c r="K53" s="40"/>
      <c r="L53" s="39"/>
      <c r="M53" s="39"/>
      <c r="N53" s="39"/>
      <c r="O53" s="41"/>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row>
    <row r="54">
      <c r="A54" s="31"/>
      <c r="B54" s="31"/>
      <c r="C54" s="32" t="s">
        <v>45</v>
      </c>
      <c r="D54" s="31"/>
      <c r="E54" s="31"/>
      <c r="F54" s="31"/>
      <c r="G54" s="42"/>
      <c r="H54" s="31"/>
      <c r="I54" s="32" t="s">
        <v>46</v>
      </c>
      <c r="J54" s="31"/>
      <c r="K54" s="32"/>
      <c r="L54" s="31"/>
      <c r="M54" s="31"/>
      <c r="N54" s="31"/>
      <c r="O54" s="42"/>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row>
    <row r="55">
      <c r="A55" s="31"/>
      <c r="B55" s="31"/>
      <c r="C55" s="33" t="s">
        <v>41</v>
      </c>
      <c r="D55" s="31"/>
      <c r="E55" s="31"/>
      <c r="F55" s="31"/>
      <c r="G55" s="42"/>
      <c r="H55" s="31"/>
      <c r="I55" s="33" t="s">
        <v>41</v>
      </c>
      <c r="J55" s="31"/>
      <c r="K55" s="31"/>
      <c r="L55" s="31"/>
      <c r="M55" s="31"/>
      <c r="N55" s="31"/>
      <c r="O55" s="42"/>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row>
    <row r="56">
      <c r="C56" s="4"/>
      <c r="G56" s="36"/>
      <c r="O56" s="36"/>
    </row>
    <row r="57">
      <c r="G57" s="36"/>
      <c r="O57" s="36"/>
    </row>
    <row r="58">
      <c r="G58" s="36"/>
      <c r="O58" s="36"/>
    </row>
    <row r="59">
      <c r="G59" s="36"/>
      <c r="O59" s="36"/>
    </row>
    <row r="60">
      <c r="H60" s="34">
        <f>FORECAST!R50</f>
        <v>34531.65103</v>
      </c>
      <c r="P60" s="34">
        <f>FORECAST!R55+FORECAST!R56</f>
        <v>16932.48891</v>
      </c>
    </row>
    <row r="61">
      <c r="H61" s="35" t="s">
        <v>47</v>
      </c>
      <c r="P61" s="35" t="s">
        <v>48</v>
      </c>
    </row>
    <row r="64">
      <c r="H64" s="37">
        <f>FORECAST!S50</f>
        <v>0.1766933841</v>
      </c>
      <c r="P64" s="37">
        <f>FORECAST!S58</f>
        <v>0.2009948951</v>
      </c>
    </row>
    <row r="65">
      <c r="H65" s="35" t="s">
        <v>44</v>
      </c>
      <c r="P65" s="35" t="s">
        <v>44</v>
      </c>
    </row>
  </sheetData>
  <mergeCells count="3">
    <mergeCell ref="C19:F19"/>
    <mergeCell ref="H19:K19"/>
    <mergeCell ref="C26:F2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3.0" ySplit="5.0" topLeftCell="D6" activePane="bottomRight" state="frozen"/>
      <selection activeCell="D1" sqref="D1" pane="topRight"/>
      <selection activeCell="A6" sqref="A6" pane="bottomLeft"/>
      <selection activeCell="D6" sqref="D6" pane="bottomRight"/>
    </sheetView>
  </sheetViews>
  <sheetFormatPr customHeight="1" defaultColWidth="12.63" defaultRowHeight="15.75" outlineLevelCol="1"/>
  <cols>
    <col customWidth="1" min="1" max="1" width="2.0"/>
    <col customWidth="1" min="2" max="2" width="2.88"/>
    <col customWidth="1" min="3" max="3" width="33.75"/>
    <col collapsed="1" min="4" max="4" width="12.63"/>
    <col hidden="1" min="5" max="7" width="12.63" outlineLevel="1"/>
    <col customWidth="1" min="22" max="22" width="3.63"/>
  </cols>
  <sheetData>
    <row r="1">
      <c r="A1" s="1"/>
      <c r="B1" s="2"/>
      <c r="C1" s="3" t="s">
        <v>49</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c r="A2" s="1"/>
      <c r="B2" s="2"/>
      <c r="C2" s="3"/>
      <c r="D2" s="3"/>
      <c r="E2" s="3"/>
      <c r="F2" s="3"/>
      <c r="G2" s="3"/>
      <c r="H2" s="3"/>
      <c r="I2" s="3"/>
      <c r="J2" s="3"/>
      <c r="K2" s="3"/>
      <c r="L2" s="3"/>
      <c r="M2" s="3"/>
      <c r="N2" s="3"/>
      <c r="O2" s="43"/>
      <c r="P2" s="43"/>
      <c r="Q2" s="43"/>
      <c r="R2" s="43"/>
      <c r="S2" s="43"/>
      <c r="T2" s="3"/>
      <c r="U2" s="3"/>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4">
      <c r="C4" s="4" t="s">
        <v>50</v>
      </c>
      <c r="D4" s="44"/>
      <c r="E4" s="44"/>
      <c r="F4" s="44"/>
      <c r="G4" s="44"/>
      <c r="H4" s="44"/>
      <c r="I4" s="44" t="s">
        <v>51</v>
      </c>
      <c r="J4" s="45" t="s">
        <v>52</v>
      </c>
      <c r="K4" s="46" t="s">
        <v>53</v>
      </c>
      <c r="W4" s="4" t="s">
        <v>54</v>
      </c>
    </row>
    <row r="7" hidden="1">
      <c r="C7" s="4" t="s">
        <v>55</v>
      </c>
    </row>
    <row r="8" hidden="1"/>
    <row r="9">
      <c r="C9" s="6" t="s">
        <v>56</v>
      </c>
      <c r="D9" s="7"/>
      <c r="E9" s="7"/>
      <c r="F9" s="7"/>
      <c r="G9" s="7"/>
      <c r="H9" s="7"/>
      <c r="I9" s="7"/>
      <c r="J9" s="7"/>
      <c r="K9" s="7"/>
      <c r="L9" s="7"/>
      <c r="M9" s="7"/>
      <c r="N9" s="7"/>
      <c r="O9" s="7"/>
      <c r="P9" s="7"/>
      <c r="Q9" s="7"/>
      <c r="R9" s="7"/>
      <c r="S9" s="7"/>
      <c r="T9" s="7"/>
      <c r="U9" s="7"/>
    </row>
    <row r="11">
      <c r="C11" s="4"/>
      <c r="D11" s="4"/>
      <c r="E11" s="4"/>
      <c r="F11" s="47"/>
      <c r="G11" s="4"/>
      <c r="H11" s="4"/>
      <c r="I11" s="4" t="s">
        <v>57</v>
      </c>
      <c r="J11" s="4" t="s">
        <v>58</v>
      </c>
      <c r="K11" s="4" t="s">
        <v>59</v>
      </c>
      <c r="L11" s="4" t="s">
        <v>60</v>
      </c>
      <c r="M11" s="4" t="s">
        <v>61</v>
      </c>
      <c r="N11" s="4" t="s">
        <v>62</v>
      </c>
      <c r="O11" s="4" t="s">
        <v>63</v>
      </c>
      <c r="P11" s="4" t="s">
        <v>64</v>
      </c>
      <c r="Q11" s="4" t="s">
        <v>65</v>
      </c>
    </row>
    <row r="12">
      <c r="C12" s="8" t="s">
        <v>66</v>
      </c>
      <c r="D12" s="48"/>
      <c r="E12" s="48"/>
      <c r="F12" s="48"/>
      <c r="G12" s="48"/>
      <c r="H12" s="48"/>
      <c r="I12" s="49">
        <v>0.44</v>
      </c>
      <c r="J12" s="49">
        <v>0.07</v>
      </c>
      <c r="K12" s="50">
        <v>0.34</v>
      </c>
      <c r="L12" s="50">
        <v>0.15</v>
      </c>
      <c r="M12" s="50">
        <v>0.0</v>
      </c>
      <c r="N12" s="50">
        <v>0.0</v>
      </c>
      <c r="O12" s="50">
        <v>0.0</v>
      </c>
      <c r="P12" s="50">
        <v>0.0</v>
      </c>
      <c r="Q12" s="50">
        <v>0.0</v>
      </c>
      <c r="T12" s="13">
        <f t="shared" ref="T12:T14" si="1">SUM(I12:Q12)</f>
        <v>1</v>
      </c>
      <c r="W12" s="8" t="s">
        <v>67</v>
      </c>
    </row>
    <row r="13">
      <c r="C13" s="8" t="s">
        <v>68</v>
      </c>
      <c r="D13" s="48"/>
      <c r="E13" s="48"/>
      <c r="F13" s="48"/>
      <c r="G13" s="48"/>
      <c r="H13" s="48"/>
      <c r="I13" s="47">
        <v>0.22</v>
      </c>
      <c r="J13" s="48">
        <v>0.15</v>
      </c>
      <c r="K13" s="48">
        <v>0.51</v>
      </c>
      <c r="L13" s="48">
        <v>0.12</v>
      </c>
      <c r="M13" s="12">
        <v>0.0</v>
      </c>
      <c r="N13" s="12">
        <v>0.0</v>
      </c>
      <c r="O13" s="12">
        <v>0.0</v>
      </c>
      <c r="P13" s="12">
        <v>0.0</v>
      </c>
      <c r="Q13" s="12">
        <v>0.0</v>
      </c>
      <c r="T13" s="51">
        <f t="shared" si="1"/>
        <v>1</v>
      </c>
      <c r="W13" s="8" t="s">
        <v>69</v>
      </c>
    </row>
    <row r="14">
      <c r="C14" s="8" t="s">
        <v>70</v>
      </c>
      <c r="D14" s="48"/>
      <c r="E14" s="48"/>
      <c r="F14" s="48"/>
      <c r="G14" s="48"/>
      <c r="H14" s="48"/>
      <c r="I14" s="48">
        <v>0.093</v>
      </c>
      <c r="J14" s="48">
        <v>0.232</v>
      </c>
      <c r="K14" s="12">
        <v>0.246</v>
      </c>
      <c r="L14" s="12">
        <v>0.089</v>
      </c>
      <c r="M14" s="48">
        <v>0.339</v>
      </c>
      <c r="N14" s="48">
        <v>0.0</v>
      </c>
      <c r="O14" s="48">
        <v>0.0</v>
      </c>
      <c r="P14" s="48">
        <v>0.0</v>
      </c>
      <c r="Q14" s="48">
        <v>0.0</v>
      </c>
      <c r="T14" s="52">
        <f t="shared" si="1"/>
        <v>0.999</v>
      </c>
      <c r="W14" s="8" t="s">
        <v>71</v>
      </c>
    </row>
    <row r="15">
      <c r="B15" s="8"/>
      <c r="F15" s="12"/>
      <c r="G15" s="12"/>
    </row>
    <row r="16">
      <c r="B16" s="8"/>
      <c r="C16" s="4" t="s">
        <v>72</v>
      </c>
      <c r="F16" s="12"/>
      <c r="G16" s="12"/>
    </row>
    <row r="17">
      <c r="C17" s="8" t="s">
        <v>73</v>
      </c>
      <c r="D17" s="48"/>
      <c r="E17" s="48"/>
      <c r="F17" s="48"/>
      <c r="G17" s="48"/>
      <c r="H17" s="48"/>
      <c r="I17" s="49">
        <v>0.44</v>
      </c>
      <c r="J17" s="49">
        <v>0.07</v>
      </c>
      <c r="K17" s="50">
        <v>0.34</v>
      </c>
      <c r="L17" s="50">
        <v>0.15</v>
      </c>
      <c r="M17" s="50">
        <v>0.0</v>
      </c>
      <c r="N17" s="50">
        <v>0.0</v>
      </c>
      <c r="O17" s="50">
        <v>0.0</v>
      </c>
      <c r="P17" s="50">
        <v>0.0</v>
      </c>
      <c r="Q17" s="50">
        <v>0.0</v>
      </c>
      <c r="T17" s="13">
        <f>SUM(I17:Q17)</f>
        <v>1</v>
      </c>
      <c r="W17" s="8" t="s">
        <v>67</v>
      </c>
    </row>
    <row r="18">
      <c r="C18" s="8" t="s">
        <v>74</v>
      </c>
      <c r="D18" s="48"/>
      <c r="E18" s="48"/>
      <c r="F18" s="48"/>
      <c r="G18" s="48"/>
      <c r="H18" s="48"/>
      <c r="I18" s="48">
        <v>0.42</v>
      </c>
      <c r="J18" s="48">
        <v>0.0</v>
      </c>
      <c r="K18" s="48">
        <v>0.21</v>
      </c>
      <c r="L18" s="12">
        <v>0.0</v>
      </c>
      <c r="M18" s="12">
        <v>0.02</v>
      </c>
      <c r="N18" s="48">
        <v>0.33</v>
      </c>
      <c r="O18" s="48">
        <v>0.02</v>
      </c>
      <c r="P18" s="48">
        <v>0.0</v>
      </c>
      <c r="Q18" s="48">
        <v>0.0</v>
      </c>
      <c r="W18" s="8"/>
    </row>
    <row r="19">
      <c r="C19" s="8" t="s">
        <v>68</v>
      </c>
      <c r="D19" s="48"/>
      <c r="E19" s="48"/>
      <c r="F19" s="48"/>
      <c r="G19" s="48"/>
      <c r="H19" s="48"/>
      <c r="I19" s="47">
        <v>0.22</v>
      </c>
      <c r="J19" s="48">
        <v>0.15</v>
      </c>
      <c r="K19" s="48">
        <v>0.51</v>
      </c>
      <c r="L19" s="48">
        <v>0.12</v>
      </c>
      <c r="M19" s="12">
        <v>0.0</v>
      </c>
      <c r="N19" s="12">
        <v>0.0</v>
      </c>
      <c r="O19" s="12">
        <v>0.0</v>
      </c>
      <c r="P19" s="12">
        <v>0.0</v>
      </c>
      <c r="Q19" s="12">
        <v>0.0</v>
      </c>
      <c r="T19" s="51">
        <f t="shared" ref="T19:T20" si="2">SUM(I19:Q19)</f>
        <v>1</v>
      </c>
      <c r="W19" s="8" t="s">
        <v>69</v>
      </c>
    </row>
    <row r="20">
      <c r="C20" s="8" t="s">
        <v>70</v>
      </c>
      <c r="D20" s="48"/>
      <c r="E20" s="48"/>
      <c r="F20" s="48"/>
      <c r="G20" s="48"/>
      <c r="H20" s="48"/>
      <c r="I20" s="48">
        <v>0.093</v>
      </c>
      <c r="J20" s="48">
        <v>0.232</v>
      </c>
      <c r="K20" s="12">
        <v>0.246</v>
      </c>
      <c r="L20" s="12">
        <v>0.089</v>
      </c>
      <c r="M20" s="48">
        <v>0.339</v>
      </c>
      <c r="N20" s="48">
        <v>0.0</v>
      </c>
      <c r="O20" s="48">
        <v>0.0</v>
      </c>
      <c r="P20" s="48">
        <v>0.0</v>
      </c>
      <c r="Q20" s="48">
        <v>0.0</v>
      </c>
      <c r="T20" s="52">
        <f t="shared" si="2"/>
        <v>0.999</v>
      </c>
      <c r="W20" s="8" t="s">
        <v>71</v>
      </c>
    </row>
    <row r="21">
      <c r="B21" s="8" t="s">
        <v>75</v>
      </c>
    </row>
    <row r="22">
      <c r="C22" s="6" t="s">
        <v>76</v>
      </c>
      <c r="D22" s="7"/>
      <c r="E22" s="7"/>
      <c r="F22" s="7"/>
      <c r="G22" s="7"/>
      <c r="H22" s="7"/>
      <c r="I22" s="7"/>
      <c r="J22" s="7"/>
      <c r="K22" s="7"/>
      <c r="L22" s="7"/>
      <c r="M22" s="7"/>
      <c r="N22" s="7"/>
      <c r="O22" s="7"/>
      <c r="P22" s="7"/>
      <c r="Q22" s="7"/>
      <c r="R22" s="7"/>
      <c r="S22" s="7"/>
      <c r="T22" s="7"/>
      <c r="U22" s="7"/>
    </row>
    <row r="24">
      <c r="C24" s="4" t="s">
        <v>77</v>
      </c>
      <c r="D24" s="53"/>
      <c r="E24" s="53" t="s">
        <v>78</v>
      </c>
      <c r="F24" s="53" t="s">
        <v>78</v>
      </c>
      <c r="G24" s="53" t="s">
        <v>78</v>
      </c>
      <c r="H24" s="53" t="s">
        <v>78</v>
      </c>
      <c r="I24" s="53" t="s">
        <v>23</v>
      </c>
      <c r="J24" s="53" t="s">
        <v>23</v>
      </c>
      <c r="K24" s="53" t="s">
        <v>23</v>
      </c>
      <c r="L24" s="53" t="s">
        <v>23</v>
      </c>
      <c r="M24" s="53" t="s">
        <v>24</v>
      </c>
      <c r="N24" s="53" t="s">
        <v>24</v>
      </c>
      <c r="O24" s="53" t="s">
        <v>24</v>
      </c>
      <c r="P24" s="53" t="s">
        <v>24</v>
      </c>
      <c r="Q24" s="4" t="s">
        <v>79</v>
      </c>
    </row>
    <row r="25">
      <c r="C25" s="9"/>
      <c r="D25" s="18"/>
      <c r="E25" s="18">
        <v>1.0</v>
      </c>
      <c r="F25" s="18">
        <v>2.0</v>
      </c>
      <c r="G25" s="18">
        <v>3.0</v>
      </c>
      <c r="H25" s="18">
        <v>4.0</v>
      </c>
      <c r="I25" s="18">
        <v>1.0</v>
      </c>
      <c r="J25" s="18">
        <v>2.0</v>
      </c>
      <c r="K25" s="18">
        <v>3.0</v>
      </c>
      <c r="L25" s="18">
        <v>4.0</v>
      </c>
      <c r="M25" s="18">
        <v>1.0</v>
      </c>
      <c r="N25" s="18">
        <v>2.0</v>
      </c>
      <c r="O25" s="18">
        <v>3.0</v>
      </c>
      <c r="P25" s="18">
        <v>4.0</v>
      </c>
    </row>
    <row r="26">
      <c r="C26" s="4" t="s">
        <v>80</v>
      </c>
      <c r="I26" s="54"/>
      <c r="J26" s="54"/>
      <c r="K26" s="54"/>
      <c r="L26" s="54"/>
      <c r="M26" s="54"/>
      <c r="N26" s="54"/>
      <c r="O26" s="54"/>
      <c r="P26" s="54"/>
    </row>
    <row r="27">
      <c r="C27" s="55" t="s">
        <v>26</v>
      </c>
      <c r="D27" s="8" t="s">
        <v>77</v>
      </c>
      <c r="E27" s="10">
        <f>'ANALYSIS - BASE'!AL27</f>
        <v>1686650</v>
      </c>
      <c r="F27" s="10">
        <f>'ANALYSIS - BASE'!AM27</f>
        <v>1689727</v>
      </c>
      <c r="G27" s="10">
        <f>'ANALYSIS - BASE'!AN27</f>
        <v>1656990</v>
      </c>
      <c r="H27" s="10">
        <f>'ANALYSIS - BASE'!AO27</f>
        <v>1624151</v>
      </c>
      <c r="I27" s="56">
        <f>'ANALYSIS - BASE'!AP27</f>
        <v>1664379.5</v>
      </c>
      <c r="J27" s="56">
        <f>'ANALYSIS - BASE'!AQ27</f>
        <v>1664379.5</v>
      </c>
      <c r="K27" s="56">
        <f>'ANALYSIS - BASE'!AR27</f>
        <v>1664379.5</v>
      </c>
      <c r="L27" s="56">
        <f>'ANALYSIS - BASE'!AS27</f>
        <v>1664379.5</v>
      </c>
      <c r="M27" s="56">
        <f>'ANALYSIS - BASE'!AT27</f>
        <v>1664379.5</v>
      </c>
      <c r="N27" s="56">
        <f>'ANALYSIS - BASE'!AU27</f>
        <v>1664379.5</v>
      </c>
      <c r="O27" s="56">
        <f>'ANALYSIS - BASE'!AV27</f>
        <v>1664379.5</v>
      </c>
      <c r="P27" s="56">
        <f>'ANALYSIS - BASE'!AW27</f>
        <v>1664379.5</v>
      </c>
      <c r="Q27" s="10">
        <f t="shared" ref="Q27:Q36" si="3">SUM(I27:P27)</f>
        <v>13315036</v>
      </c>
    </row>
    <row r="28">
      <c r="C28" s="55" t="s">
        <v>28</v>
      </c>
      <c r="D28" s="8" t="s">
        <v>77</v>
      </c>
      <c r="E28" s="10">
        <f>'ANALYSIS - BASE'!AL30</f>
        <v>86424.55927</v>
      </c>
      <c r="F28" s="10">
        <f>'ANALYSIS - BASE'!AM30</f>
        <v>86582.22587</v>
      </c>
      <c r="G28" s="10">
        <f>'ANALYSIS - BASE'!AN30</f>
        <v>84904.77008</v>
      </c>
      <c r="H28" s="10">
        <f>'ANALYSIS - BASE'!AO30</f>
        <v>83222.08778</v>
      </c>
      <c r="I28" s="56">
        <f>'ANALYSIS - BASE'!AP30</f>
        <v>90801.06629</v>
      </c>
      <c r="J28" s="56">
        <f>'ANALYSIS - BASE'!AQ30</f>
        <v>90077.00638</v>
      </c>
      <c r="K28" s="56">
        <f>'ANALYSIS - BASE'!AR30</f>
        <v>90554.9057</v>
      </c>
      <c r="L28" s="56">
        <f>'ANALYSIS - BASE'!AS30</f>
        <v>90884.41079</v>
      </c>
      <c r="M28" s="56">
        <f>'ANALYSIS - BASE'!AT30</f>
        <v>90884.41079</v>
      </c>
      <c r="N28" s="56">
        <f>'ANALYSIS - BASE'!AU30</f>
        <v>90884.41079</v>
      </c>
      <c r="O28" s="56">
        <f>'ANALYSIS - BASE'!AV30</f>
        <v>90884.41079</v>
      </c>
      <c r="P28" s="56">
        <f>'ANALYSIS - BASE'!AW30</f>
        <v>90884.41079</v>
      </c>
      <c r="Q28" s="10">
        <f t="shared" si="3"/>
        <v>725855.0323</v>
      </c>
      <c r="R28" s="8"/>
      <c r="S28" s="8" t="s">
        <v>81</v>
      </c>
    </row>
    <row r="29">
      <c r="C29" s="57" t="s">
        <v>30</v>
      </c>
      <c r="D29" s="8" t="s">
        <v>77</v>
      </c>
      <c r="E29" s="30">
        <f>'ANALYSIS - BASE'!AL32</f>
        <v>310365</v>
      </c>
      <c r="F29" s="30">
        <f>'ANALYSIS - BASE'!AM32</f>
        <v>311913</v>
      </c>
      <c r="G29" s="30">
        <f>'ANALYSIS - BASE'!AN32</f>
        <v>316964</v>
      </c>
      <c r="H29" s="30">
        <f>'ANALYSIS - BASE'!AO32</f>
        <v>343454</v>
      </c>
      <c r="I29" s="58">
        <f>'ANALYSIS - BASE'!AP32</f>
        <v>326222.5663</v>
      </c>
      <c r="J29" s="58">
        <f>'ANALYSIS - BASE'!AQ32</f>
        <v>325498.5064</v>
      </c>
      <c r="K29" s="58">
        <f>'ANALYSIS - BASE'!AR32</f>
        <v>325976.4057</v>
      </c>
      <c r="L29" s="58">
        <f>'ANALYSIS - BASE'!AS32</f>
        <v>326305.9108</v>
      </c>
      <c r="M29" s="58">
        <f>'ANALYSIS - BASE'!AT32</f>
        <v>326305.9108</v>
      </c>
      <c r="N29" s="58">
        <f>'ANALYSIS - BASE'!AU32</f>
        <v>326305.9108</v>
      </c>
      <c r="O29" s="58">
        <f>'ANALYSIS - BASE'!AV32</f>
        <v>326305.9108</v>
      </c>
      <c r="P29" s="58">
        <f>'ANALYSIS - BASE'!AW32</f>
        <v>326305.9108</v>
      </c>
      <c r="Q29" s="10">
        <f t="shared" si="3"/>
        <v>2609227.032</v>
      </c>
    </row>
    <row r="30">
      <c r="A30" s="59"/>
      <c r="B30" s="59"/>
      <c r="C30" s="57" t="s">
        <v>36</v>
      </c>
      <c r="D30" s="8" t="s">
        <v>77</v>
      </c>
      <c r="E30" s="30">
        <f t="shared" ref="E30:P30" si="4">SUM(E31:E32)</f>
        <v>273847</v>
      </c>
      <c r="F30" s="30">
        <f t="shared" si="4"/>
        <v>275382</v>
      </c>
      <c r="G30" s="30">
        <f t="shared" si="4"/>
        <v>280380</v>
      </c>
      <c r="H30" s="30">
        <f t="shared" si="4"/>
        <v>303522</v>
      </c>
      <c r="I30" s="58">
        <f t="shared" si="4"/>
        <v>301374.6872</v>
      </c>
      <c r="J30" s="58">
        <f t="shared" si="4"/>
        <v>311545.423</v>
      </c>
      <c r="K30" s="58">
        <f t="shared" si="4"/>
        <v>306780.2188</v>
      </c>
      <c r="L30" s="58">
        <f t="shared" si="4"/>
        <v>304136.8644</v>
      </c>
      <c r="M30" s="58">
        <f t="shared" si="4"/>
        <v>304631.095</v>
      </c>
      <c r="N30" s="58">
        <f t="shared" si="4"/>
        <v>304951.4668</v>
      </c>
      <c r="O30" s="58">
        <f t="shared" si="4"/>
        <v>304903.4489</v>
      </c>
      <c r="P30" s="58">
        <f t="shared" si="4"/>
        <v>304874.5261</v>
      </c>
      <c r="Q30" s="10">
        <f t="shared" si="3"/>
        <v>2443197.73</v>
      </c>
      <c r="R30" s="4"/>
      <c r="S30" s="4" t="s">
        <v>82</v>
      </c>
      <c r="T30" s="59"/>
      <c r="U30" s="59"/>
      <c r="V30" s="59"/>
      <c r="W30" s="59"/>
      <c r="X30" s="59"/>
      <c r="Y30" s="59"/>
      <c r="Z30" s="59"/>
      <c r="AA30" s="59"/>
      <c r="AB30" s="59"/>
      <c r="AC30" s="59"/>
      <c r="AD30" s="59"/>
      <c r="AE30" s="59"/>
      <c r="AF30" s="59"/>
      <c r="AG30" s="59"/>
      <c r="AH30" s="59"/>
      <c r="AI30" s="59"/>
      <c r="AJ30" s="59"/>
      <c r="AK30" s="59"/>
      <c r="AL30" s="59"/>
      <c r="AM30" s="59"/>
      <c r="AN30" s="59"/>
      <c r="AO30" s="59"/>
      <c r="AP30" s="59"/>
      <c r="AQ30" s="59"/>
      <c r="AR30" s="59"/>
      <c r="AS30" s="59"/>
      <c r="AT30" s="59"/>
      <c r="AU30" s="59"/>
      <c r="AV30" s="59"/>
      <c r="AW30" s="59"/>
      <c r="AX30" s="59"/>
      <c r="AY30" s="59"/>
      <c r="AZ30" s="59"/>
      <c r="BA30" s="59"/>
      <c r="BB30" s="59"/>
      <c r="BC30" s="59"/>
    </row>
    <row r="31">
      <c r="C31" s="8" t="s">
        <v>83</v>
      </c>
      <c r="D31" s="8" t="s">
        <v>84</v>
      </c>
      <c r="E31" s="10">
        <f>'ANALYSIS - BASE'!AL53</f>
        <v>261585</v>
      </c>
      <c r="F31" s="10">
        <f>'ANALYSIS - BASE'!AM53</f>
        <v>262642</v>
      </c>
      <c r="G31" s="10">
        <f>'ANALYSIS - BASE'!AN53</f>
        <v>267586</v>
      </c>
      <c r="H31" s="10">
        <f>'ANALYSIS - BASE'!AO53</f>
        <v>289397</v>
      </c>
      <c r="I31" s="56">
        <f>'ANALYSIS - BASE'!AP53</f>
        <v>287787.8997</v>
      </c>
      <c r="J31" s="56">
        <f>'ANALYSIS - BASE'!AQ53</f>
        <v>297940.0385</v>
      </c>
      <c r="K31" s="56">
        <f>'ANALYSIS - BASE'!AR53</f>
        <v>292929.4094</v>
      </c>
      <c r="L31" s="56">
        <f>'ANALYSIS - BASE'!AS53</f>
        <v>290882.498</v>
      </c>
      <c r="M31" s="56">
        <f>'ANALYSIS - BASE'!AT53</f>
        <v>291066.639</v>
      </c>
      <c r="N31" s="56">
        <f>'ANALYSIS - BASE'!AU53</f>
        <v>291267.8564</v>
      </c>
      <c r="O31" s="56">
        <f>'ANALYSIS - BASE'!AV53</f>
        <v>291303.1555</v>
      </c>
      <c r="P31" s="56">
        <f>'ANALYSIS - BASE'!AW53</f>
        <v>291303.1555</v>
      </c>
      <c r="Q31" s="10">
        <f t="shared" si="3"/>
        <v>2334480.652</v>
      </c>
      <c r="R31" s="8"/>
      <c r="S31" s="8" t="s">
        <v>85</v>
      </c>
    </row>
    <row r="32">
      <c r="C32" s="8" t="s">
        <v>86</v>
      </c>
      <c r="D32" s="8" t="s">
        <v>87</v>
      </c>
      <c r="E32" s="10">
        <f>'ANALYSIS - BASE'!AL55</f>
        <v>12262</v>
      </c>
      <c r="F32" s="10">
        <f>'ANALYSIS - BASE'!AM55</f>
        <v>12740</v>
      </c>
      <c r="G32" s="10">
        <f>'ANALYSIS - BASE'!AN55</f>
        <v>12794</v>
      </c>
      <c r="H32" s="10">
        <f>'ANALYSIS - BASE'!AO55</f>
        <v>14125</v>
      </c>
      <c r="I32" s="56">
        <f>'ANALYSIS - BASE'!AP55</f>
        <v>13586.78754</v>
      </c>
      <c r="J32" s="56">
        <f>'ANALYSIS - BASE'!AQ55</f>
        <v>13605.38451</v>
      </c>
      <c r="K32" s="56">
        <f>'ANALYSIS - BASE'!AR55</f>
        <v>13850.80946</v>
      </c>
      <c r="L32" s="56">
        <f>'ANALYSIS - BASE'!AS55</f>
        <v>13254.36636</v>
      </c>
      <c r="M32" s="56">
        <f>'ANALYSIS - BASE'!AT55</f>
        <v>13564.45598</v>
      </c>
      <c r="N32" s="56">
        <f>'ANALYSIS - BASE'!AU55</f>
        <v>13683.61036</v>
      </c>
      <c r="O32" s="56">
        <f>'ANALYSIS - BASE'!AV55</f>
        <v>13600.29336</v>
      </c>
      <c r="P32" s="56">
        <f>'ANALYSIS - BASE'!AW55</f>
        <v>13571.37059</v>
      </c>
      <c r="Q32" s="10">
        <f t="shared" si="3"/>
        <v>108717.0782</v>
      </c>
    </row>
    <row r="33">
      <c r="C33" s="8" t="s">
        <v>27</v>
      </c>
      <c r="D33" s="8" t="s">
        <v>77</v>
      </c>
      <c r="E33" s="30">
        <f t="shared" ref="E33:P33" si="5">SUM(E34:E35)</f>
        <v>17049</v>
      </c>
      <c r="F33" s="30">
        <f t="shared" si="5"/>
        <v>18743</v>
      </c>
      <c r="G33" s="30">
        <f t="shared" si="5"/>
        <v>18091</v>
      </c>
      <c r="H33" s="30">
        <f t="shared" si="5"/>
        <v>18830</v>
      </c>
      <c r="I33" s="58">
        <f t="shared" si="5"/>
        <v>19995.42119</v>
      </c>
      <c r="J33" s="58">
        <f t="shared" si="5"/>
        <v>20301.13681</v>
      </c>
      <c r="K33" s="58">
        <f t="shared" si="5"/>
        <v>20371.11689</v>
      </c>
      <c r="L33" s="58">
        <f t="shared" si="5"/>
        <v>19795.31886</v>
      </c>
      <c r="M33" s="58">
        <f t="shared" si="5"/>
        <v>20069.57248</v>
      </c>
      <c r="N33" s="58">
        <f t="shared" si="5"/>
        <v>20178.67788</v>
      </c>
      <c r="O33" s="58">
        <f t="shared" si="5"/>
        <v>20107.40769</v>
      </c>
      <c r="P33" s="58">
        <f t="shared" si="5"/>
        <v>20082.31735</v>
      </c>
      <c r="Q33" s="10">
        <f t="shared" si="3"/>
        <v>160900.9691</v>
      </c>
      <c r="R33" s="8"/>
      <c r="S33" s="8" t="s">
        <v>88</v>
      </c>
    </row>
    <row r="34">
      <c r="C34" s="55" t="s">
        <v>89</v>
      </c>
      <c r="D34" s="8" t="s">
        <v>84</v>
      </c>
      <c r="E34" s="10">
        <f>'ANALYSIS - BASE'!AL61</f>
        <v>6445</v>
      </c>
      <c r="F34" s="10">
        <f>'ANALYSIS - BASE'!AM61</f>
        <v>7439</v>
      </c>
      <c r="G34" s="10">
        <f>'ANALYSIS - BASE'!AN61</f>
        <v>7050</v>
      </c>
      <c r="H34" s="10">
        <f>'ANALYSIS - BASE'!AO61</f>
        <v>7696</v>
      </c>
      <c r="I34" s="56">
        <f>'ANALYSIS - BASE'!AP61</f>
        <v>8070.841682</v>
      </c>
      <c r="J34" s="56">
        <f>'ANALYSIS - BASE'!AQ61</f>
        <v>8355.55242</v>
      </c>
      <c r="K34" s="56">
        <f>'ANALYSIS - BASE'!AR61</f>
        <v>8215.032286</v>
      </c>
      <c r="L34" s="56">
        <f>'ANALYSIS - BASE'!AS61</f>
        <v>8157.627866</v>
      </c>
      <c r="M34" s="56">
        <f>'ANALYSIS - BASE'!AT61</f>
        <v>8162.791991</v>
      </c>
      <c r="N34" s="56">
        <f>'ANALYSIS - BASE'!AU61</f>
        <v>8168.435014</v>
      </c>
      <c r="O34" s="56">
        <f>'ANALYSIS - BASE'!AV61</f>
        <v>8169.424957</v>
      </c>
      <c r="P34" s="56">
        <f>'ANALYSIS - BASE'!AW61</f>
        <v>8169.424957</v>
      </c>
      <c r="Q34" s="10">
        <f t="shared" si="3"/>
        <v>65469.13117</v>
      </c>
      <c r="R34" s="8"/>
      <c r="S34" s="8" t="s">
        <v>90</v>
      </c>
    </row>
    <row r="35">
      <c r="C35" s="55" t="s">
        <v>86</v>
      </c>
      <c r="D35" s="8" t="s">
        <v>87</v>
      </c>
      <c r="E35" s="10">
        <f>'ANALYSIS - BASE'!AL62</f>
        <v>10604</v>
      </c>
      <c r="F35" s="10">
        <f>'ANALYSIS - BASE'!AM62</f>
        <v>11304</v>
      </c>
      <c r="G35" s="10">
        <f>'ANALYSIS - BASE'!AN62</f>
        <v>11041</v>
      </c>
      <c r="H35" s="10">
        <f>'ANALYSIS - BASE'!AO62</f>
        <v>11134</v>
      </c>
      <c r="I35" s="56">
        <f>'ANALYSIS - BASE'!AP62</f>
        <v>11924.57951</v>
      </c>
      <c r="J35" s="56">
        <f>'ANALYSIS - BASE'!AQ62</f>
        <v>11945.58439</v>
      </c>
      <c r="K35" s="56">
        <f>'ANALYSIS - BASE'!AR62</f>
        <v>12156.0846</v>
      </c>
      <c r="L35" s="56">
        <f>'ANALYSIS - BASE'!AS62</f>
        <v>11637.691</v>
      </c>
      <c r="M35" s="56">
        <f>'ANALYSIS - BASE'!AT62</f>
        <v>11906.78049</v>
      </c>
      <c r="N35" s="56">
        <f>'ANALYSIS - BASE'!AU62</f>
        <v>12010.24286</v>
      </c>
      <c r="O35" s="56">
        <f>'ANALYSIS - BASE'!AV62</f>
        <v>11937.98273</v>
      </c>
      <c r="P35" s="56">
        <f>'ANALYSIS - BASE'!AW62</f>
        <v>11912.89239</v>
      </c>
      <c r="Q35" s="10">
        <f t="shared" si="3"/>
        <v>95431.83797</v>
      </c>
      <c r="R35" s="8"/>
      <c r="S35" s="8" t="s">
        <v>91</v>
      </c>
    </row>
    <row r="36">
      <c r="C36" s="55" t="s">
        <v>32</v>
      </c>
      <c r="D36" s="8" t="s">
        <v>77</v>
      </c>
      <c r="E36" s="10">
        <f>'ANALYSIS - BASE'!AL72</f>
        <v>9133</v>
      </c>
      <c r="F36" s="10">
        <f>'ANALYSIS - BASE'!AM72</f>
        <v>9660</v>
      </c>
      <c r="G36" s="10">
        <f>'ANALYSIS - BASE'!AN72</f>
        <v>8989</v>
      </c>
      <c r="H36" s="10">
        <f>'ANALYSIS - BASE'!AO72</f>
        <v>9392</v>
      </c>
      <c r="I36" s="56">
        <f>'ANALYSIS - BASE'!AP72</f>
        <v>9246.295376</v>
      </c>
      <c r="J36" s="56">
        <f>'ANALYSIS - BASE'!AQ72</f>
        <v>9454.629665</v>
      </c>
      <c r="K36" s="56">
        <f>'ANALYSIS - BASE'!AR72</f>
        <v>9416.930842</v>
      </c>
      <c r="L36" s="56">
        <f>'ANALYSIS - BASE'!AS72</f>
        <v>9223.319804</v>
      </c>
      <c r="M36" s="56">
        <f>'ANALYSIS - BASE'!AT72</f>
        <v>9306.330584</v>
      </c>
      <c r="N36" s="56">
        <f>'ANALYSIS - BASE'!AU72</f>
        <v>9340.844198</v>
      </c>
      <c r="O36" s="56">
        <f>'ANALYSIS - BASE'!AV72</f>
        <v>9320.240262</v>
      </c>
      <c r="P36" s="56">
        <f>'ANALYSIS - BASE'!AW72</f>
        <v>9312.842068</v>
      </c>
      <c r="Q36" s="10">
        <f t="shared" si="3"/>
        <v>74621.4328</v>
      </c>
    </row>
    <row r="37">
      <c r="C37" s="55"/>
      <c r="D37" s="8" t="s">
        <v>77</v>
      </c>
      <c r="I37" s="54"/>
      <c r="J37" s="54"/>
      <c r="K37" s="54"/>
      <c r="L37" s="54"/>
      <c r="M37" s="54"/>
      <c r="N37" s="54"/>
      <c r="O37" s="54"/>
      <c r="P37" s="54"/>
    </row>
    <row r="38">
      <c r="C38" s="8" t="s">
        <v>92</v>
      </c>
      <c r="D38" s="8" t="s">
        <v>93</v>
      </c>
      <c r="E38" s="10">
        <f>'ANALYSIS - BASE'!AL73</f>
        <v>15523</v>
      </c>
      <c r="F38" s="10">
        <f>'ANALYSIS - BASE'!AM73</f>
        <v>16196</v>
      </c>
      <c r="G38" s="10">
        <f>'ANALYSIS - BASE'!AN73</f>
        <v>16005</v>
      </c>
      <c r="H38" s="10">
        <f>'ANALYSIS - BASE'!AO73</f>
        <v>16458</v>
      </c>
      <c r="I38" s="56">
        <f>'ANALYSIS - BASE'!AP73</f>
        <v>17070</v>
      </c>
      <c r="J38" s="56">
        <f>'ANALYSIS - BASE'!AQ73</f>
        <v>17662</v>
      </c>
      <c r="K38" s="56">
        <f>'ANALYSIS - BASE'!AR73</f>
        <v>16942.80963</v>
      </c>
      <c r="L38" s="56">
        <f>'ANALYSIS - BASE'!AS73</f>
        <v>16600.19478</v>
      </c>
      <c r="M38" s="56">
        <f>'ANALYSIS - BASE'!AT73</f>
        <v>16261.3249</v>
      </c>
      <c r="N38" s="56">
        <f>'ANALYSIS - BASE'!AU73</f>
        <v>16200.6646</v>
      </c>
      <c r="O38" s="56">
        <f>'ANALYSIS - BASE'!AV73</f>
        <v>16209.45999</v>
      </c>
      <c r="P38" s="56">
        <f>'ANALYSIS - BASE'!AW73</f>
        <v>16192.58505</v>
      </c>
      <c r="Q38" s="10">
        <f t="shared" ref="Q38:Q39" si="6">P38</f>
        <v>16192.58505</v>
      </c>
      <c r="R38" s="8"/>
      <c r="S38" s="8" t="s">
        <v>94</v>
      </c>
    </row>
    <row r="39">
      <c r="C39" s="8" t="s">
        <v>95</v>
      </c>
      <c r="D39" s="8" t="s">
        <v>96</v>
      </c>
      <c r="E39" s="10">
        <f>'ANALYSIS - BASE'!AL80</f>
        <v>70328</v>
      </c>
      <c r="F39" s="10">
        <f>'ANALYSIS - BASE'!AM80</f>
        <v>71380</v>
      </c>
      <c r="G39" s="10">
        <f>'ANALYSIS - BASE'!AN80</f>
        <v>71484</v>
      </c>
      <c r="H39" s="10">
        <f>'ANALYSIS - BASE'!AO80</f>
        <v>71411</v>
      </c>
      <c r="I39" s="56">
        <f>'ANALYSIS - BASE'!AP80</f>
        <v>74642</v>
      </c>
      <c r="J39" s="56">
        <f>'ANALYSIS - BASE'!AQ80</f>
        <v>73580.71278</v>
      </c>
      <c r="K39" s="56">
        <f>'ANALYSIS - BASE'!AR80</f>
        <v>71749.31514</v>
      </c>
      <c r="L39" s="56">
        <f>'ANALYSIS - BASE'!AS80</f>
        <v>70283.99683</v>
      </c>
      <c r="M39" s="56">
        <f>'ANALYSIS - BASE'!AT80</f>
        <v>68987.98084</v>
      </c>
      <c r="N39" s="56">
        <f>'ANALYSIS - BASE'!AU80</f>
        <v>68315.33339</v>
      </c>
      <c r="O39" s="56">
        <f>'ANALYSIS - BASE'!AV80</f>
        <v>68105.43107</v>
      </c>
      <c r="P39" s="56">
        <f>'ANALYSIS - BASE'!AW80</f>
        <v>68050.79292</v>
      </c>
      <c r="Q39" s="10">
        <f t="shared" si="6"/>
        <v>68050.79292</v>
      </c>
      <c r="R39" s="8"/>
      <c r="S39" s="8" t="s">
        <v>97</v>
      </c>
    </row>
    <row r="41">
      <c r="C41" s="4" t="s">
        <v>98</v>
      </c>
      <c r="D41" s="53"/>
      <c r="E41" s="53" t="s">
        <v>78</v>
      </c>
      <c r="F41" s="53"/>
      <c r="G41" s="53"/>
      <c r="H41" s="53" t="s">
        <v>78</v>
      </c>
      <c r="I41" s="53" t="s">
        <v>23</v>
      </c>
      <c r="J41" s="53"/>
      <c r="K41" s="53"/>
      <c r="L41" s="53"/>
      <c r="M41" s="53" t="s">
        <v>24</v>
      </c>
      <c r="N41" s="53"/>
      <c r="O41" s="53"/>
      <c r="P41" s="53"/>
    </row>
    <row r="42">
      <c r="C42" s="9"/>
      <c r="D42" s="18"/>
      <c r="E42" s="18">
        <v>1.0</v>
      </c>
      <c r="F42" s="18">
        <v>2.0</v>
      </c>
      <c r="G42" s="18">
        <v>3.0</v>
      </c>
      <c r="H42" s="18">
        <v>4.0</v>
      </c>
      <c r="I42" s="18">
        <v>1.0</v>
      </c>
      <c r="J42" s="18">
        <v>2.0</v>
      </c>
      <c r="K42" s="18">
        <v>3.0</v>
      </c>
      <c r="L42" s="18">
        <v>4.0</v>
      </c>
      <c r="M42" s="18">
        <v>1.0</v>
      </c>
      <c r="N42" s="18">
        <v>2.0</v>
      </c>
      <c r="O42" s="18">
        <v>3.0</v>
      </c>
      <c r="P42" s="18">
        <v>4.0</v>
      </c>
    </row>
    <row r="43">
      <c r="C43" s="4" t="s">
        <v>80</v>
      </c>
      <c r="I43" s="54"/>
      <c r="J43" s="54"/>
      <c r="K43" s="54"/>
      <c r="L43" s="54"/>
      <c r="M43" s="54"/>
      <c r="N43" s="54"/>
      <c r="O43" s="54"/>
      <c r="P43" s="54"/>
    </row>
    <row r="44">
      <c r="C44" s="55" t="s">
        <v>26</v>
      </c>
      <c r="D44" s="8" t="s">
        <v>99</v>
      </c>
      <c r="E44" s="10">
        <v>1686650.0</v>
      </c>
      <c r="F44" s="10">
        <v>1689727.0</v>
      </c>
      <c r="G44" s="10">
        <v>1656990.0</v>
      </c>
      <c r="H44" s="10">
        <v>1624151.0</v>
      </c>
      <c r="I44" s="56">
        <f>'ANALYSIS - FORECAST'!AP27</f>
        <v>1997255.4</v>
      </c>
      <c r="J44" s="56">
        <f>'ANALYSIS - FORECAST'!AQ27</f>
        <v>1997255.4</v>
      </c>
      <c r="K44" s="56">
        <f>'ANALYSIS - FORECAST'!AR27</f>
        <v>1997255.4</v>
      </c>
      <c r="L44" s="56">
        <f>'ANALYSIS - FORECAST'!AS27</f>
        <v>1997255.4</v>
      </c>
      <c r="M44" s="56">
        <f>'ANALYSIS - FORECAST'!AT27</f>
        <v>2396706.48</v>
      </c>
      <c r="N44" s="56">
        <f>'ANALYSIS - FORECAST'!AU27</f>
        <v>2396706.48</v>
      </c>
      <c r="O44" s="56">
        <f>'ANALYSIS - FORECAST'!AV27</f>
        <v>2396706.48</v>
      </c>
      <c r="P44" s="56">
        <f>'ANALYSIS - FORECAST'!AW27</f>
        <v>2396706.48</v>
      </c>
      <c r="Q44" s="10">
        <f t="shared" ref="Q44:Q53" si="7">SUM(I44:P44)</f>
        <v>17575847.52</v>
      </c>
      <c r="R44" s="10">
        <f t="shared" ref="R44:R56" si="8">Q44-Q27</f>
        <v>4260811.52</v>
      </c>
      <c r="S44" s="52">
        <f t="shared" ref="S44:S56" si="9">R44/Q44</f>
        <v>0.2424242424</v>
      </c>
    </row>
    <row r="45">
      <c r="C45" s="55" t="s">
        <v>28</v>
      </c>
      <c r="D45" s="8" t="s">
        <v>99</v>
      </c>
      <c r="E45" s="10">
        <v>86424.55926690863</v>
      </c>
      <c r="F45" s="10">
        <v>86582.2258657076</v>
      </c>
      <c r="G45" s="10">
        <v>84904.7700825156</v>
      </c>
      <c r="H45" s="10">
        <v>83222.08778223634</v>
      </c>
      <c r="I45" s="56">
        <f>'ANALYSIS - FORECAST'!AP30</f>
        <v>134985.2664</v>
      </c>
      <c r="J45" s="56">
        <f>'ANALYSIS - FORECAST'!AQ30</f>
        <v>135734.4182</v>
      </c>
      <c r="K45" s="56">
        <f>'ANALYSIS - FORECAST'!AR30</f>
        <v>144831.0503</v>
      </c>
      <c r="L45" s="56">
        <f>'ANALYSIS - FORECAST'!AS30</f>
        <v>149006.401</v>
      </c>
      <c r="M45" s="56">
        <f>'ANALYSIS - FORECAST'!AT30</f>
        <v>162118.9642</v>
      </c>
      <c r="N45" s="56">
        <f>'ANALYSIS - FORECAST'!AU30</f>
        <v>164205.0539</v>
      </c>
      <c r="O45" s="56">
        <f>'ANALYSIS - FORECAST'!AV30</f>
        <v>174337.4891</v>
      </c>
      <c r="P45" s="56">
        <f>'ANALYSIS - FORECAST'!AW30</f>
        <v>178807.6811</v>
      </c>
      <c r="Q45" s="10">
        <f t="shared" si="7"/>
        <v>1244026.324</v>
      </c>
      <c r="R45" s="30">
        <f t="shared" si="8"/>
        <v>518171.2918</v>
      </c>
      <c r="S45" s="52">
        <f t="shared" si="9"/>
        <v>0.4165275941</v>
      </c>
    </row>
    <row r="46">
      <c r="C46" s="55" t="s">
        <v>30</v>
      </c>
      <c r="D46" s="8" t="s">
        <v>99</v>
      </c>
      <c r="E46" s="10">
        <v>310365.0</v>
      </c>
      <c r="F46" s="10">
        <v>311913.0</v>
      </c>
      <c r="G46" s="10">
        <v>316964.0</v>
      </c>
      <c r="H46" s="10">
        <v>343454.0</v>
      </c>
      <c r="I46" s="58">
        <f>'ANALYSIS - FORECAST'!AP32</f>
        <v>370406.7664</v>
      </c>
      <c r="J46" s="58">
        <f>'ANALYSIS - FORECAST'!AQ32</f>
        <v>371155.9182</v>
      </c>
      <c r="K46" s="58">
        <f>'ANALYSIS - FORECAST'!AR32</f>
        <v>380252.5503</v>
      </c>
      <c r="L46" s="58">
        <f>'ANALYSIS - FORECAST'!AS32</f>
        <v>384427.901</v>
      </c>
      <c r="M46" s="58">
        <f>'ANALYSIS - FORECAST'!AT32</f>
        <v>397540.4642</v>
      </c>
      <c r="N46" s="58">
        <f>'ANALYSIS - FORECAST'!AU32</f>
        <v>399626.5539</v>
      </c>
      <c r="O46" s="58">
        <f>'ANALYSIS - FORECAST'!AV32</f>
        <v>409758.9891</v>
      </c>
      <c r="P46" s="58">
        <f>'ANALYSIS - FORECAST'!AW32</f>
        <v>414229.1811</v>
      </c>
      <c r="Q46" s="10">
        <f t="shared" si="7"/>
        <v>3127398.324</v>
      </c>
      <c r="R46" s="10">
        <f t="shared" si="8"/>
        <v>518171.2918</v>
      </c>
      <c r="S46" s="52">
        <f t="shared" si="9"/>
        <v>0.1656876541</v>
      </c>
    </row>
    <row r="47">
      <c r="C47" s="55" t="s">
        <v>36</v>
      </c>
      <c r="D47" s="8" t="s">
        <v>99</v>
      </c>
      <c r="E47" s="10">
        <v>273847.0</v>
      </c>
      <c r="F47" s="10">
        <v>275382.0</v>
      </c>
      <c r="G47" s="10">
        <v>280380.0</v>
      </c>
      <c r="H47" s="10">
        <v>303522.0</v>
      </c>
      <c r="I47" s="58">
        <f t="shared" ref="I47:P47" si="10">SUM(I48:I49)</f>
        <v>320294.7477</v>
      </c>
      <c r="J47" s="58">
        <f t="shared" si="10"/>
        <v>337958.9769</v>
      </c>
      <c r="K47" s="58">
        <f t="shared" si="10"/>
        <v>356721.0769</v>
      </c>
      <c r="L47" s="58">
        <f t="shared" si="10"/>
        <v>362251.2453</v>
      </c>
      <c r="M47" s="58">
        <f t="shared" si="10"/>
        <v>371638.891</v>
      </c>
      <c r="N47" s="58">
        <f t="shared" si="10"/>
        <v>377433.1196</v>
      </c>
      <c r="O47" s="58">
        <f t="shared" si="10"/>
        <v>386967.0886</v>
      </c>
      <c r="P47" s="58">
        <f t="shared" si="10"/>
        <v>392049.9944</v>
      </c>
      <c r="Q47" s="10">
        <f t="shared" si="7"/>
        <v>2905315.14</v>
      </c>
      <c r="R47" s="30">
        <f t="shared" si="8"/>
        <v>462117.41</v>
      </c>
      <c r="S47" s="52">
        <f t="shared" si="9"/>
        <v>0.159059306</v>
      </c>
    </row>
    <row r="48">
      <c r="C48" s="8" t="s">
        <v>100</v>
      </c>
      <c r="D48" s="8" t="s">
        <v>101</v>
      </c>
      <c r="E48" s="10">
        <v>261585.0</v>
      </c>
      <c r="F48" s="10">
        <v>262642.0</v>
      </c>
      <c r="G48" s="10">
        <v>267586.0</v>
      </c>
      <c r="H48" s="10">
        <v>289397.0</v>
      </c>
      <c r="I48" s="56">
        <f>'ANALYSIS - FORECAST'!AP53</f>
        <v>306428.3691</v>
      </c>
      <c r="J48" s="56">
        <f>'ANALYSIS - FORECAST'!AQ53</f>
        <v>323336.2459</v>
      </c>
      <c r="K48" s="56">
        <f>'ANALYSIS - FORECAST'!AR53</f>
        <v>340903.5005</v>
      </c>
      <c r="L48" s="56">
        <f>'ANALYSIS - FORECAST'!AS53</f>
        <v>346347.1211</v>
      </c>
      <c r="M48" s="56">
        <f>'ANALYSIS - FORECAST'!AT53</f>
        <v>353950.6464</v>
      </c>
      <c r="N48" s="56">
        <f>'ANALYSIS - FORECAST'!AU53</f>
        <v>359161.1646</v>
      </c>
      <c r="O48" s="56">
        <f>'ANALYSIS - FORECAST'!AV53</f>
        <v>368139.7899</v>
      </c>
      <c r="P48" s="56">
        <f>'ANALYSIS - FORECAST'!AW53</f>
        <v>372883.2885</v>
      </c>
      <c r="Q48" s="10">
        <f t="shared" si="7"/>
        <v>2771150.126</v>
      </c>
      <c r="R48" s="10">
        <f t="shared" si="8"/>
        <v>436669.4741</v>
      </c>
      <c r="S48" s="52">
        <f t="shared" si="9"/>
        <v>0.1575769822</v>
      </c>
    </row>
    <row r="49">
      <c r="C49" s="8" t="s">
        <v>86</v>
      </c>
      <c r="D49" s="8" t="s">
        <v>102</v>
      </c>
      <c r="E49" s="10">
        <v>12262.0</v>
      </c>
      <c r="F49" s="10">
        <v>12740.0</v>
      </c>
      <c r="G49" s="10">
        <v>12794.0</v>
      </c>
      <c r="H49" s="10">
        <v>14125.0</v>
      </c>
      <c r="I49" s="56">
        <f>'ANALYSIS - FORECAST'!AP55</f>
        <v>13866.37857</v>
      </c>
      <c r="J49" s="56">
        <f>'ANALYSIS - FORECAST'!AQ55</f>
        <v>14622.73099</v>
      </c>
      <c r="K49" s="56">
        <f>'ANALYSIS - FORECAST'!AR55</f>
        <v>15817.57636</v>
      </c>
      <c r="L49" s="56">
        <f>'ANALYSIS - FORECAST'!AS55</f>
        <v>15904.12417</v>
      </c>
      <c r="M49" s="56">
        <f>'ANALYSIS - FORECAST'!AT55</f>
        <v>17688.24462</v>
      </c>
      <c r="N49" s="56">
        <f>'ANALYSIS - FORECAST'!AU55</f>
        <v>18271.95493</v>
      </c>
      <c r="O49" s="56">
        <f>'ANALYSIS - FORECAST'!AV55</f>
        <v>18827.29861</v>
      </c>
      <c r="P49" s="56">
        <f>'ANALYSIS - FORECAST'!AW55</f>
        <v>19166.70582</v>
      </c>
      <c r="Q49" s="10">
        <f t="shared" si="7"/>
        <v>134165.0141</v>
      </c>
      <c r="R49" s="10">
        <f t="shared" si="8"/>
        <v>25447.93591</v>
      </c>
      <c r="S49" s="52">
        <f t="shared" si="9"/>
        <v>0.1896763928</v>
      </c>
    </row>
    <row r="50">
      <c r="C50" s="8" t="s">
        <v>27</v>
      </c>
      <c r="D50" s="8" t="s">
        <v>99</v>
      </c>
      <c r="E50" s="10">
        <v>17049.0</v>
      </c>
      <c r="F50" s="10">
        <v>18743.0</v>
      </c>
      <c r="G50" s="10">
        <v>18091.0</v>
      </c>
      <c r="H50" s="10">
        <v>18830.0</v>
      </c>
      <c r="I50" s="58">
        <f t="shared" ref="I50:P50" si="11">SUM(I51:I52)</f>
        <v>20769.67165</v>
      </c>
      <c r="J50" s="58">
        <f t="shared" si="11"/>
        <v>21908.0891</v>
      </c>
      <c r="K50" s="58">
        <f t="shared" si="11"/>
        <v>23445.70519</v>
      </c>
      <c r="L50" s="58">
        <f t="shared" si="11"/>
        <v>23676.06054</v>
      </c>
      <c r="M50" s="58">
        <f t="shared" si="11"/>
        <v>25440.6611</v>
      </c>
      <c r="N50" s="58">
        <f t="shared" si="11"/>
        <v>26095.65324</v>
      </c>
      <c r="O50" s="58">
        <f t="shared" si="11"/>
        <v>26833.52016</v>
      </c>
      <c r="P50" s="58">
        <f t="shared" si="11"/>
        <v>27263.2592</v>
      </c>
      <c r="Q50" s="10">
        <f t="shared" si="7"/>
        <v>195432.6202</v>
      </c>
      <c r="R50" s="10">
        <f t="shared" si="8"/>
        <v>34531.65103</v>
      </c>
      <c r="S50" s="52">
        <f t="shared" si="9"/>
        <v>0.1766933841</v>
      </c>
    </row>
    <row r="51">
      <c r="C51" s="55" t="s">
        <v>89</v>
      </c>
      <c r="D51" s="8" t="s">
        <v>101</v>
      </c>
      <c r="E51" s="10">
        <v>6445.0</v>
      </c>
      <c r="F51" s="10">
        <v>7439.0</v>
      </c>
      <c r="G51" s="10">
        <v>7050.0</v>
      </c>
      <c r="H51" s="10">
        <v>7696.0</v>
      </c>
      <c r="I51" s="56">
        <f>'ANALYSIS - FORECAST'!AP61</f>
        <v>8593.602639</v>
      </c>
      <c r="J51" s="56">
        <f>'ANALYSIS - FORECAST'!AQ61</f>
        <v>9067.774058</v>
      </c>
      <c r="K51" s="56">
        <f>'ANALYSIS - FORECAST'!AR61</f>
        <v>9560.437338</v>
      </c>
      <c r="L51" s="56">
        <f>'ANALYSIS - FORECAST'!AS61</f>
        <v>9713.100464</v>
      </c>
      <c r="M51" s="56">
        <f>'ANALYSIS - FORECAST'!AT61</f>
        <v>9926.336839</v>
      </c>
      <c r="N51" s="56">
        <f>'ANALYSIS - FORECAST'!AU61</f>
        <v>10072.46275</v>
      </c>
      <c r="O51" s="56">
        <f>'ANALYSIS - FORECAST'!AV61</f>
        <v>10324.26299</v>
      </c>
      <c r="P51" s="56">
        <f>'ANALYSIS - FORECAST'!AW61</f>
        <v>10457.29161</v>
      </c>
      <c r="Q51" s="10">
        <f t="shared" si="7"/>
        <v>77715.26868</v>
      </c>
      <c r="R51" s="10">
        <f t="shared" si="8"/>
        <v>12246.13751</v>
      </c>
      <c r="S51" s="52">
        <f t="shared" si="9"/>
        <v>0.1575769822</v>
      </c>
    </row>
    <row r="52">
      <c r="C52" s="55" t="s">
        <v>86</v>
      </c>
      <c r="D52" s="8" t="s">
        <v>102</v>
      </c>
      <c r="E52" s="10">
        <v>10604.0</v>
      </c>
      <c r="F52" s="10">
        <v>11304.0</v>
      </c>
      <c r="G52" s="10">
        <v>11041.0</v>
      </c>
      <c r="H52" s="10">
        <v>11134.0</v>
      </c>
      <c r="I52" s="56">
        <f>'ANALYSIS - FORECAST'!AP62</f>
        <v>12176.06901</v>
      </c>
      <c r="J52" s="56">
        <f>'ANALYSIS - FORECAST'!AQ62</f>
        <v>12840.31504</v>
      </c>
      <c r="K52" s="56">
        <f>'ANALYSIS - FORECAST'!AR62</f>
        <v>13885.26786</v>
      </c>
      <c r="L52" s="56">
        <f>'ANALYSIS - FORECAST'!AS62</f>
        <v>13962.96008</v>
      </c>
      <c r="M52" s="56">
        <f>'ANALYSIS - FORECAST'!AT62</f>
        <v>15514.32426</v>
      </c>
      <c r="N52" s="56">
        <f>'ANALYSIS - FORECAST'!AU62</f>
        <v>16023.19049</v>
      </c>
      <c r="O52" s="56">
        <f>'ANALYSIS - FORECAST'!AV62</f>
        <v>16509.25716</v>
      </c>
      <c r="P52" s="56">
        <f>'ANALYSIS - FORECAST'!AW62</f>
        <v>16805.96759</v>
      </c>
      <c r="Q52" s="10">
        <f t="shared" si="7"/>
        <v>117717.3515</v>
      </c>
      <c r="R52" s="10">
        <f t="shared" si="8"/>
        <v>22285.51352</v>
      </c>
      <c r="S52" s="52">
        <f t="shared" si="9"/>
        <v>0.1893137523</v>
      </c>
    </row>
    <row r="53">
      <c r="C53" s="55" t="s">
        <v>32</v>
      </c>
      <c r="D53" s="8" t="s">
        <v>99</v>
      </c>
      <c r="E53" s="10">
        <v>9133.0</v>
      </c>
      <c r="F53" s="10">
        <v>9660.0</v>
      </c>
      <c r="G53" s="10">
        <v>8989.0</v>
      </c>
      <c r="H53" s="10">
        <v>9392.0</v>
      </c>
      <c r="I53" s="56">
        <f>'ANALYSIS - FORECAST'!AP72</f>
        <v>9691.603277</v>
      </c>
      <c r="J53" s="56">
        <f>'ANALYSIS - FORECAST'!AQ72</f>
        <v>10224.11957</v>
      </c>
      <c r="K53" s="56">
        <f>'ANALYSIS - FORECAST'!AR72</f>
        <v>10882.02088</v>
      </c>
      <c r="L53" s="56">
        <f>'ANALYSIS - FORECAST'!AS72</f>
        <v>11013.31811</v>
      </c>
      <c r="M53" s="56">
        <f>'ANALYSIS - FORECAST'!AT72</f>
        <v>11622.1517</v>
      </c>
      <c r="N53" s="56">
        <f>'ANALYSIS - FORECAST'!AU72</f>
        <v>11875.94452</v>
      </c>
      <c r="O53" s="56">
        <f>'ANALYSIS - FORECAST'!AV72</f>
        <v>12198.04195</v>
      </c>
      <c r="P53" s="56">
        <f>'ANALYSIS - FORECAST'!AW72</f>
        <v>12379.97915</v>
      </c>
      <c r="Q53" s="10">
        <f t="shared" si="7"/>
        <v>89887.17915</v>
      </c>
      <c r="R53" s="10">
        <f t="shared" si="8"/>
        <v>15265.74635</v>
      </c>
      <c r="S53" s="52">
        <f t="shared" si="9"/>
        <v>0.1698322997</v>
      </c>
    </row>
    <row r="54">
      <c r="C54" s="55"/>
      <c r="D54" s="8" t="s">
        <v>99</v>
      </c>
      <c r="I54" s="54"/>
      <c r="J54" s="54"/>
      <c r="K54" s="54"/>
      <c r="L54" s="54"/>
      <c r="M54" s="54"/>
      <c r="N54" s="54"/>
      <c r="O54" s="54"/>
      <c r="P54" s="54"/>
      <c r="R54" s="60">
        <f t="shared" si="8"/>
        <v>0</v>
      </c>
      <c r="S54" s="52" t="str">
        <f t="shared" si="9"/>
        <v>#DIV/0!</v>
      </c>
    </row>
    <row r="55">
      <c r="C55" s="8" t="s">
        <v>92</v>
      </c>
      <c r="D55" s="8" t="s">
        <v>103</v>
      </c>
      <c r="E55" s="10">
        <v>15523.0</v>
      </c>
      <c r="F55" s="10">
        <v>16196.0</v>
      </c>
      <c r="G55" s="10">
        <v>16005.0</v>
      </c>
      <c r="H55" s="10">
        <v>16458.0</v>
      </c>
      <c r="I55" s="56">
        <f>'ANALYSIS - FORECAST'!AP73</f>
        <v>17070</v>
      </c>
      <c r="J55" s="56">
        <f>'ANALYSIS - FORECAST'!AQ73</f>
        <v>17662</v>
      </c>
      <c r="K55" s="56">
        <f>'ANALYSIS - FORECAST'!AR73</f>
        <v>17712.29954</v>
      </c>
      <c r="L55" s="56">
        <f>'ANALYSIS - FORECAST'!AS73</f>
        <v>18391.5264</v>
      </c>
      <c r="M55" s="56">
        <f>'ANALYSIS - FORECAST'!AT73</f>
        <v>18810.79629</v>
      </c>
      <c r="N55" s="56">
        <f>'ANALYSIS - FORECAST'!AU73</f>
        <v>19597.38825</v>
      </c>
      <c r="O55" s="56">
        <f>'ANALYSIS - FORECAST'!AV73</f>
        <v>20184.67343</v>
      </c>
      <c r="P55" s="56">
        <f>'ANALYSIS - FORECAST'!AW73</f>
        <v>20755.76289</v>
      </c>
      <c r="Q55" s="10">
        <f t="shared" ref="Q55:Q56" si="12">P55</f>
        <v>20755.76289</v>
      </c>
      <c r="R55" s="10">
        <f t="shared" si="8"/>
        <v>4563.177845</v>
      </c>
      <c r="S55" s="52">
        <f t="shared" si="9"/>
        <v>0.2198511261</v>
      </c>
    </row>
    <row r="56">
      <c r="C56" s="8" t="s">
        <v>95</v>
      </c>
      <c r="D56" s="8" t="s">
        <v>104</v>
      </c>
      <c r="E56" s="10">
        <v>70328.0</v>
      </c>
      <c r="F56" s="10">
        <v>71380.0</v>
      </c>
      <c r="G56" s="10">
        <v>71484.0</v>
      </c>
      <c r="H56" s="10">
        <v>71411.0</v>
      </c>
      <c r="I56" s="56">
        <f>'ANALYSIS - FORECAST'!AP80</f>
        <v>74642</v>
      </c>
      <c r="J56" s="56">
        <f>'ANALYSIS - FORECAST'!AQ80</f>
        <v>74094.7077</v>
      </c>
      <c r="K56" s="56">
        <f>'ANALYSIS - FORECAST'!AR80</f>
        <v>73330.1035</v>
      </c>
      <c r="L56" s="56">
        <f>'ANALYSIS - FORECAST'!AS80</f>
        <v>73751.08824</v>
      </c>
      <c r="M56" s="56">
        <f>'ANALYSIS - FORECAST'!AT80</f>
        <v>74555.2688</v>
      </c>
      <c r="N56" s="56">
        <f>'ANALYSIS - FORECAST'!AU80</f>
        <v>76404.11363</v>
      </c>
      <c r="O56" s="56">
        <f>'ANALYSIS - FORECAST'!AV80</f>
        <v>78445.59158</v>
      </c>
      <c r="P56" s="56">
        <f>'ANALYSIS - FORECAST'!AW80</f>
        <v>80420.10399</v>
      </c>
      <c r="Q56" s="10">
        <f t="shared" si="12"/>
        <v>80420.10399</v>
      </c>
      <c r="R56" s="10">
        <f t="shared" si="8"/>
        <v>12369.31107</v>
      </c>
      <c r="S56" s="52">
        <f t="shared" si="9"/>
        <v>0.1538086928</v>
      </c>
    </row>
    <row r="58">
      <c r="C58" s="4" t="s">
        <v>105</v>
      </c>
      <c r="D58" s="53"/>
      <c r="E58" s="53" t="s">
        <v>78</v>
      </c>
      <c r="F58" s="53" t="s">
        <v>78</v>
      </c>
      <c r="G58" s="53" t="s">
        <v>78</v>
      </c>
      <c r="H58" s="53" t="s">
        <v>78</v>
      </c>
      <c r="I58" s="53" t="s">
        <v>23</v>
      </c>
      <c r="J58" s="53" t="s">
        <v>23</v>
      </c>
      <c r="K58" s="53" t="s">
        <v>23</v>
      </c>
      <c r="L58" s="53" t="s">
        <v>23</v>
      </c>
      <c r="M58" s="53" t="s">
        <v>24</v>
      </c>
      <c r="N58" s="53" t="s">
        <v>24</v>
      </c>
      <c r="O58" s="53" t="s">
        <v>24</v>
      </c>
      <c r="P58" s="53" t="s">
        <v>24</v>
      </c>
      <c r="S58" s="52">
        <f>SUM(R55:R56)/SUM(Q38:Q39)</f>
        <v>0.2009948951</v>
      </c>
    </row>
    <row r="59">
      <c r="C59" s="9"/>
      <c r="D59" s="18"/>
      <c r="E59" s="18">
        <v>1.0</v>
      </c>
      <c r="F59" s="18">
        <v>2.0</v>
      </c>
      <c r="G59" s="18">
        <v>3.0</v>
      </c>
      <c r="H59" s="18">
        <v>4.0</v>
      </c>
      <c r="I59" s="18">
        <v>1.0</v>
      </c>
      <c r="J59" s="18">
        <v>2.0</v>
      </c>
      <c r="K59" s="18">
        <v>3.0</v>
      </c>
      <c r="L59" s="18">
        <v>4.0</v>
      </c>
      <c r="M59" s="18">
        <v>1.0</v>
      </c>
      <c r="N59" s="18">
        <v>2.0</v>
      </c>
      <c r="O59" s="18">
        <v>3.0</v>
      </c>
      <c r="P59" s="18">
        <v>4.0</v>
      </c>
    </row>
    <row r="60">
      <c r="C60" s="4" t="s">
        <v>80</v>
      </c>
      <c r="I60" s="54"/>
      <c r="J60" s="54"/>
      <c r="K60" s="54"/>
      <c r="L60" s="54"/>
      <c r="M60" s="54"/>
      <c r="N60" s="54"/>
      <c r="O60" s="54"/>
      <c r="P60" s="54"/>
    </row>
    <row r="61">
      <c r="C61" s="55" t="s">
        <v>26</v>
      </c>
      <c r="D61" s="8" t="s">
        <v>99</v>
      </c>
      <c r="E61" s="10">
        <f t="shared" ref="E61:P61" si="13">E44-E27</f>
        <v>0</v>
      </c>
      <c r="F61" s="10">
        <f t="shared" si="13"/>
        <v>0</v>
      </c>
      <c r="G61" s="10">
        <f t="shared" si="13"/>
        <v>0</v>
      </c>
      <c r="H61" s="10">
        <f t="shared" si="13"/>
        <v>0</v>
      </c>
      <c r="I61" s="10">
        <f t="shared" si="13"/>
        <v>332875.9</v>
      </c>
      <c r="J61" s="10">
        <f t="shared" si="13"/>
        <v>332875.9</v>
      </c>
      <c r="K61" s="10">
        <f t="shared" si="13"/>
        <v>332875.9</v>
      </c>
      <c r="L61" s="10">
        <f t="shared" si="13"/>
        <v>332875.9</v>
      </c>
      <c r="M61" s="10">
        <f t="shared" si="13"/>
        <v>732326.98</v>
      </c>
      <c r="N61" s="10">
        <f t="shared" si="13"/>
        <v>732326.98</v>
      </c>
      <c r="O61" s="10">
        <f t="shared" si="13"/>
        <v>732326.98</v>
      </c>
      <c r="P61" s="10">
        <f t="shared" si="13"/>
        <v>732326.98</v>
      </c>
      <c r="Q61" s="10">
        <f t="shared" ref="Q61:R61" si="14">SUM(I61:P61)</f>
        <v>4260811.52</v>
      </c>
      <c r="R61" s="10">
        <f t="shared" si="14"/>
        <v>8188747.14</v>
      </c>
      <c r="S61" s="52">
        <f t="shared" ref="S61:S73" si="17">R61/Q61</f>
        <v>1.921875</v>
      </c>
    </row>
    <row r="62">
      <c r="C62" s="55" t="s">
        <v>28</v>
      </c>
      <c r="D62" s="8" t="s">
        <v>99</v>
      </c>
      <c r="E62" s="10">
        <f t="shared" ref="E62:P62" si="15">E45-E28</f>
        <v>0</v>
      </c>
      <c r="F62" s="10">
        <f t="shared" si="15"/>
        <v>0</v>
      </c>
      <c r="G62" s="10">
        <f t="shared" si="15"/>
        <v>0</v>
      </c>
      <c r="H62" s="10">
        <f t="shared" si="15"/>
        <v>0</v>
      </c>
      <c r="I62" s="10">
        <f t="shared" si="15"/>
        <v>44184.20007</v>
      </c>
      <c r="J62" s="10">
        <f t="shared" si="15"/>
        <v>45657.41178</v>
      </c>
      <c r="K62" s="10">
        <f t="shared" si="15"/>
        <v>54276.14464</v>
      </c>
      <c r="L62" s="10">
        <f t="shared" si="15"/>
        <v>58121.99016</v>
      </c>
      <c r="M62" s="10">
        <f t="shared" si="15"/>
        <v>71234.55344</v>
      </c>
      <c r="N62" s="10">
        <f t="shared" si="15"/>
        <v>73320.64306</v>
      </c>
      <c r="O62" s="10">
        <f t="shared" si="15"/>
        <v>83453.07832</v>
      </c>
      <c r="P62" s="10">
        <f t="shared" si="15"/>
        <v>87923.27035</v>
      </c>
      <c r="Q62" s="10">
        <f t="shared" ref="Q62:R62" si="16">SUM(I62:P62)</f>
        <v>518171.2918</v>
      </c>
      <c r="R62" s="10">
        <f t="shared" si="16"/>
        <v>992158.3836</v>
      </c>
      <c r="S62" s="52">
        <f t="shared" si="17"/>
        <v>1.914730513</v>
      </c>
    </row>
    <row r="63">
      <c r="C63" s="55" t="s">
        <v>30</v>
      </c>
      <c r="D63" s="8" t="s">
        <v>99</v>
      </c>
      <c r="E63" s="10">
        <f t="shared" ref="E63:P63" si="18">E46-E29</f>
        <v>0</v>
      </c>
      <c r="F63" s="10">
        <f t="shared" si="18"/>
        <v>0</v>
      </c>
      <c r="G63" s="10">
        <f t="shared" si="18"/>
        <v>0</v>
      </c>
      <c r="H63" s="10">
        <f t="shared" si="18"/>
        <v>0</v>
      </c>
      <c r="I63" s="10">
        <f t="shared" si="18"/>
        <v>44184.20007</v>
      </c>
      <c r="J63" s="10">
        <f t="shared" si="18"/>
        <v>45657.41178</v>
      </c>
      <c r="K63" s="10">
        <f t="shared" si="18"/>
        <v>54276.14464</v>
      </c>
      <c r="L63" s="10">
        <f t="shared" si="18"/>
        <v>58121.99016</v>
      </c>
      <c r="M63" s="10">
        <f t="shared" si="18"/>
        <v>71234.55344</v>
      </c>
      <c r="N63" s="10">
        <f t="shared" si="18"/>
        <v>73320.64306</v>
      </c>
      <c r="O63" s="10">
        <f t="shared" si="18"/>
        <v>83453.07832</v>
      </c>
      <c r="P63" s="10">
        <f t="shared" si="18"/>
        <v>87923.27035</v>
      </c>
      <c r="Q63" s="10">
        <f t="shared" ref="Q63:R63" si="19">SUM(I63:P63)</f>
        <v>518171.2918</v>
      </c>
      <c r="R63" s="10">
        <f t="shared" si="19"/>
        <v>992158.3836</v>
      </c>
      <c r="S63" s="52">
        <f t="shared" si="17"/>
        <v>1.914730513</v>
      </c>
    </row>
    <row r="64">
      <c r="C64" s="55" t="s">
        <v>36</v>
      </c>
      <c r="D64" s="8" t="s">
        <v>99</v>
      </c>
      <c r="E64" s="10">
        <f t="shared" ref="E64:P64" si="20">E47-E30</f>
        <v>0</v>
      </c>
      <c r="F64" s="10">
        <f t="shared" si="20"/>
        <v>0</v>
      </c>
      <c r="G64" s="10">
        <f t="shared" si="20"/>
        <v>0</v>
      </c>
      <c r="H64" s="10">
        <f t="shared" si="20"/>
        <v>0</v>
      </c>
      <c r="I64" s="10">
        <f t="shared" si="20"/>
        <v>18920.06047</v>
      </c>
      <c r="J64" s="10">
        <f t="shared" si="20"/>
        <v>26413.55387</v>
      </c>
      <c r="K64" s="10">
        <f t="shared" si="20"/>
        <v>49940.85802</v>
      </c>
      <c r="L64" s="10">
        <f t="shared" si="20"/>
        <v>58114.38091</v>
      </c>
      <c r="M64" s="10">
        <f t="shared" si="20"/>
        <v>67007.79601</v>
      </c>
      <c r="N64" s="10">
        <f t="shared" si="20"/>
        <v>72481.65279</v>
      </c>
      <c r="O64" s="10">
        <f t="shared" si="20"/>
        <v>82063.63968</v>
      </c>
      <c r="P64" s="10">
        <f t="shared" si="20"/>
        <v>87175.46824</v>
      </c>
      <c r="Q64" s="10">
        <f t="shared" ref="Q64:R64" si="21">SUM(I64:P64)</f>
        <v>462117.41</v>
      </c>
      <c r="R64" s="10">
        <f t="shared" si="21"/>
        <v>905314.7595</v>
      </c>
      <c r="S64" s="52">
        <f t="shared" si="17"/>
        <v>1.959057893</v>
      </c>
    </row>
    <row r="65">
      <c r="C65" s="8" t="s">
        <v>106</v>
      </c>
      <c r="D65" s="8" t="s">
        <v>101</v>
      </c>
      <c r="E65" s="10">
        <f t="shared" ref="E65:P65" si="22">E48-E31</f>
        <v>0</v>
      </c>
      <c r="F65" s="10">
        <f t="shared" si="22"/>
        <v>0</v>
      </c>
      <c r="G65" s="10">
        <f t="shared" si="22"/>
        <v>0</v>
      </c>
      <c r="H65" s="10">
        <f t="shared" si="22"/>
        <v>0</v>
      </c>
      <c r="I65" s="10">
        <f t="shared" si="22"/>
        <v>18640.46944</v>
      </c>
      <c r="J65" s="10">
        <f t="shared" si="22"/>
        <v>25396.20739</v>
      </c>
      <c r="K65" s="10">
        <f t="shared" si="22"/>
        <v>47974.09112</v>
      </c>
      <c r="L65" s="10">
        <f t="shared" si="22"/>
        <v>55464.6231</v>
      </c>
      <c r="M65" s="10">
        <f t="shared" si="22"/>
        <v>62884.00736</v>
      </c>
      <c r="N65" s="10">
        <f t="shared" si="22"/>
        <v>67893.30822</v>
      </c>
      <c r="O65" s="10">
        <f t="shared" si="22"/>
        <v>76836.63443</v>
      </c>
      <c r="P65" s="10">
        <f t="shared" si="22"/>
        <v>81580.13302</v>
      </c>
      <c r="Q65" s="10">
        <f t="shared" ref="Q65:R65" si="23">SUM(I65:P65)</f>
        <v>436669.4741</v>
      </c>
      <c r="R65" s="10">
        <f t="shared" si="23"/>
        <v>854698.4787</v>
      </c>
      <c r="S65" s="52">
        <f t="shared" si="17"/>
        <v>1.957312176</v>
      </c>
    </row>
    <row r="66">
      <c r="C66" s="8" t="s">
        <v>86</v>
      </c>
      <c r="D66" s="8" t="s">
        <v>102</v>
      </c>
      <c r="E66" s="10">
        <f t="shared" ref="E66:P66" si="24">E49-E32</f>
        <v>0</v>
      </c>
      <c r="F66" s="10">
        <f t="shared" si="24"/>
        <v>0</v>
      </c>
      <c r="G66" s="10">
        <f t="shared" si="24"/>
        <v>0</v>
      </c>
      <c r="H66" s="10">
        <f t="shared" si="24"/>
        <v>0</v>
      </c>
      <c r="I66" s="10">
        <f t="shared" si="24"/>
        <v>279.5910278</v>
      </c>
      <c r="J66" s="10">
        <f t="shared" si="24"/>
        <v>1017.34648</v>
      </c>
      <c r="K66" s="10">
        <f t="shared" si="24"/>
        <v>1966.766897</v>
      </c>
      <c r="L66" s="10">
        <f t="shared" si="24"/>
        <v>2649.757808</v>
      </c>
      <c r="M66" s="10">
        <f t="shared" si="24"/>
        <v>4123.788644</v>
      </c>
      <c r="N66" s="10">
        <f t="shared" si="24"/>
        <v>4588.34457</v>
      </c>
      <c r="O66" s="10">
        <f t="shared" si="24"/>
        <v>5227.005258</v>
      </c>
      <c r="P66" s="10">
        <f t="shared" si="24"/>
        <v>5595.335221</v>
      </c>
      <c r="Q66" s="10">
        <f t="shared" ref="Q66:R66" si="25">SUM(I66:P66)</f>
        <v>25447.93591</v>
      </c>
      <c r="R66" s="10">
        <f t="shared" si="25"/>
        <v>50616.28079</v>
      </c>
      <c r="S66" s="52">
        <f t="shared" si="17"/>
        <v>1.989013214</v>
      </c>
    </row>
    <row r="67">
      <c r="C67" s="8" t="s">
        <v>27</v>
      </c>
      <c r="D67" s="8" t="s">
        <v>99</v>
      </c>
      <c r="E67" s="10">
        <f t="shared" ref="E67:P67" si="26">E50-E33</f>
        <v>0</v>
      </c>
      <c r="F67" s="10">
        <f t="shared" si="26"/>
        <v>0</v>
      </c>
      <c r="G67" s="10">
        <f t="shared" si="26"/>
        <v>0</v>
      </c>
      <c r="H67" s="10">
        <f t="shared" si="26"/>
        <v>0</v>
      </c>
      <c r="I67" s="10">
        <f t="shared" si="26"/>
        <v>774.250458</v>
      </c>
      <c r="J67" s="10">
        <f t="shared" si="26"/>
        <v>1606.952288</v>
      </c>
      <c r="K67" s="10">
        <f t="shared" si="26"/>
        <v>3074.588307</v>
      </c>
      <c r="L67" s="10">
        <f t="shared" si="26"/>
        <v>3880.741681</v>
      </c>
      <c r="M67" s="10">
        <f t="shared" si="26"/>
        <v>5371.088622</v>
      </c>
      <c r="N67" s="10">
        <f t="shared" si="26"/>
        <v>5916.975359</v>
      </c>
      <c r="O67" s="10">
        <f t="shared" si="26"/>
        <v>6726.112464</v>
      </c>
      <c r="P67" s="10">
        <f t="shared" si="26"/>
        <v>7180.941853</v>
      </c>
      <c r="Q67" s="10">
        <f t="shared" ref="Q67:R67" si="27">SUM(I67:P67)</f>
        <v>34531.65103</v>
      </c>
      <c r="R67" s="10">
        <f t="shared" si="27"/>
        <v>68289.05161</v>
      </c>
      <c r="S67" s="52">
        <f t="shared" si="17"/>
        <v>1.977578528</v>
      </c>
    </row>
    <row r="68">
      <c r="C68" s="55" t="s">
        <v>89</v>
      </c>
      <c r="D68" s="8" t="s">
        <v>101</v>
      </c>
      <c r="E68" s="10">
        <f t="shared" ref="E68:P68" si="28">E51-E34</f>
        <v>0</v>
      </c>
      <c r="F68" s="10">
        <f t="shared" si="28"/>
        <v>0</v>
      </c>
      <c r="G68" s="10">
        <f t="shared" si="28"/>
        <v>0</v>
      </c>
      <c r="H68" s="10">
        <f t="shared" si="28"/>
        <v>0</v>
      </c>
      <c r="I68" s="10">
        <f t="shared" si="28"/>
        <v>522.7609566</v>
      </c>
      <c r="J68" s="10">
        <f t="shared" si="28"/>
        <v>712.2216376</v>
      </c>
      <c r="K68" s="10">
        <f t="shared" si="28"/>
        <v>1345.405053</v>
      </c>
      <c r="L68" s="10">
        <f t="shared" si="28"/>
        <v>1555.472598</v>
      </c>
      <c r="M68" s="10">
        <f t="shared" si="28"/>
        <v>1763.544848</v>
      </c>
      <c r="N68" s="10">
        <f t="shared" si="28"/>
        <v>1904.027732</v>
      </c>
      <c r="O68" s="10">
        <f t="shared" si="28"/>
        <v>2154.838034</v>
      </c>
      <c r="P68" s="10">
        <f t="shared" si="28"/>
        <v>2287.86665</v>
      </c>
      <c r="Q68" s="10">
        <f t="shared" ref="Q68:R68" si="29">SUM(I68:P68)</f>
        <v>12246.13751</v>
      </c>
      <c r="R68" s="10">
        <f t="shared" si="29"/>
        <v>23969.51406</v>
      </c>
      <c r="S68" s="52">
        <f t="shared" si="17"/>
        <v>1.957312176</v>
      </c>
    </row>
    <row r="69">
      <c r="C69" s="55" t="s">
        <v>86</v>
      </c>
      <c r="D69" s="8" t="s">
        <v>102</v>
      </c>
      <c r="E69" s="10">
        <f t="shared" ref="E69:P69" si="30">E52-E35</f>
        <v>0</v>
      </c>
      <c r="F69" s="10">
        <f t="shared" si="30"/>
        <v>0</v>
      </c>
      <c r="G69" s="10">
        <f t="shared" si="30"/>
        <v>0</v>
      </c>
      <c r="H69" s="10">
        <f t="shared" si="30"/>
        <v>0</v>
      </c>
      <c r="I69" s="10">
        <f t="shared" si="30"/>
        <v>251.4895014</v>
      </c>
      <c r="J69" s="10">
        <f t="shared" si="30"/>
        <v>894.7306501</v>
      </c>
      <c r="K69" s="10">
        <f t="shared" si="30"/>
        <v>1729.183254</v>
      </c>
      <c r="L69" s="10">
        <f t="shared" si="30"/>
        <v>2325.269083</v>
      </c>
      <c r="M69" s="10">
        <f t="shared" si="30"/>
        <v>3607.543774</v>
      </c>
      <c r="N69" s="10">
        <f t="shared" si="30"/>
        <v>4012.947627</v>
      </c>
      <c r="O69" s="10">
        <f t="shared" si="30"/>
        <v>4571.27443</v>
      </c>
      <c r="P69" s="10">
        <f t="shared" si="30"/>
        <v>4893.075202</v>
      </c>
      <c r="Q69" s="10">
        <f t="shared" ref="Q69:R69" si="31">SUM(I69:P69)</f>
        <v>22285.51352</v>
      </c>
      <c r="R69" s="10">
        <f t="shared" si="31"/>
        <v>44319.53754</v>
      </c>
      <c r="S69" s="52">
        <f t="shared" si="17"/>
        <v>1.988715113</v>
      </c>
    </row>
    <row r="70">
      <c r="C70" s="55" t="s">
        <v>32</v>
      </c>
      <c r="D70" s="8" t="s">
        <v>99</v>
      </c>
      <c r="E70" s="10">
        <f t="shared" ref="E70:P70" si="32">E53-E36</f>
        <v>0</v>
      </c>
      <c r="F70" s="10">
        <f t="shared" si="32"/>
        <v>0</v>
      </c>
      <c r="G70" s="10">
        <f t="shared" si="32"/>
        <v>0</v>
      </c>
      <c r="H70" s="10">
        <f t="shared" si="32"/>
        <v>0</v>
      </c>
      <c r="I70" s="10">
        <f t="shared" si="32"/>
        <v>445.3079009</v>
      </c>
      <c r="J70" s="10">
        <f t="shared" si="32"/>
        <v>769.4899056</v>
      </c>
      <c r="K70" s="10">
        <f t="shared" si="32"/>
        <v>1465.090033</v>
      </c>
      <c r="L70" s="10">
        <f t="shared" si="32"/>
        <v>1789.998309</v>
      </c>
      <c r="M70" s="10">
        <f t="shared" si="32"/>
        <v>2315.821114</v>
      </c>
      <c r="N70" s="10">
        <f t="shared" si="32"/>
        <v>2535.100321</v>
      </c>
      <c r="O70" s="10">
        <f t="shared" si="32"/>
        <v>2877.801688</v>
      </c>
      <c r="P70" s="10">
        <f t="shared" si="32"/>
        <v>3067.137078</v>
      </c>
      <c r="Q70" s="10">
        <f t="shared" ref="Q70:R70" si="33">SUM(I70:P70)</f>
        <v>15265.74635</v>
      </c>
      <c r="R70" s="10">
        <f t="shared" si="33"/>
        <v>30086.1848</v>
      </c>
      <c r="S70" s="52">
        <f t="shared" si="17"/>
        <v>1.970829602</v>
      </c>
    </row>
    <row r="71">
      <c r="C71" s="55"/>
      <c r="D71" s="8" t="s">
        <v>99</v>
      </c>
      <c r="E71" s="10">
        <f t="shared" ref="E71:P71" si="34">E54-E37</f>
        <v>0</v>
      </c>
      <c r="F71" s="10">
        <f t="shared" si="34"/>
        <v>0</v>
      </c>
      <c r="G71" s="10">
        <f t="shared" si="34"/>
        <v>0</v>
      </c>
      <c r="H71" s="10">
        <f t="shared" si="34"/>
        <v>0</v>
      </c>
      <c r="I71" s="10">
        <f t="shared" si="34"/>
        <v>0</v>
      </c>
      <c r="J71" s="10">
        <f t="shared" si="34"/>
        <v>0</v>
      </c>
      <c r="K71" s="10">
        <f t="shared" si="34"/>
        <v>0</v>
      </c>
      <c r="L71" s="10">
        <f t="shared" si="34"/>
        <v>0</v>
      </c>
      <c r="M71" s="10">
        <f t="shared" si="34"/>
        <v>0</v>
      </c>
      <c r="N71" s="10">
        <f t="shared" si="34"/>
        <v>0</v>
      </c>
      <c r="O71" s="10">
        <f t="shared" si="34"/>
        <v>0</v>
      </c>
      <c r="P71" s="10">
        <f t="shared" si="34"/>
        <v>0</v>
      </c>
      <c r="S71" s="52" t="str">
        <f t="shared" si="17"/>
        <v>#DIV/0!</v>
      </c>
    </row>
    <row r="72">
      <c r="C72" s="8" t="s">
        <v>92</v>
      </c>
      <c r="D72" s="8" t="s">
        <v>103</v>
      </c>
      <c r="E72" s="10">
        <f t="shared" ref="E72:P72" si="35">E55-E38</f>
        <v>0</v>
      </c>
      <c r="F72" s="10">
        <f t="shared" si="35"/>
        <v>0</v>
      </c>
      <c r="G72" s="10">
        <f t="shared" si="35"/>
        <v>0</v>
      </c>
      <c r="H72" s="10">
        <f t="shared" si="35"/>
        <v>0</v>
      </c>
      <c r="I72" s="10">
        <f t="shared" si="35"/>
        <v>0</v>
      </c>
      <c r="J72" s="10">
        <f t="shared" si="35"/>
        <v>0</v>
      </c>
      <c r="K72" s="10">
        <f t="shared" si="35"/>
        <v>769.4899056</v>
      </c>
      <c r="L72" s="10">
        <f t="shared" si="35"/>
        <v>1791.331619</v>
      </c>
      <c r="M72" s="10">
        <f t="shared" si="35"/>
        <v>2549.471389</v>
      </c>
      <c r="N72" s="10">
        <f t="shared" si="35"/>
        <v>3396.72365</v>
      </c>
      <c r="O72" s="10">
        <f t="shared" si="35"/>
        <v>3975.213445</v>
      </c>
      <c r="P72" s="10">
        <f t="shared" si="35"/>
        <v>4563.177845</v>
      </c>
      <c r="Q72" s="10">
        <f t="shared" ref="Q72:R72" si="36">P72</f>
        <v>4563.177845</v>
      </c>
      <c r="R72" s="10">
        <f t="shared" si="36"/>
        <v>4563.177845</v>
      </c>
      <c r="S72" s="52">
        <f t="shared" si="17"/>
        <v>1</v>
      </c>
    </row>
    <row r="73">
      <c r="C73" s="8" t="s">
        <v>95</v>
      </c>
      <c r="D73" s="8" t="s">
        <v>104</v>
      </c>
      <c r="E73" s="10">
        <f t="shared" ref="E73:P73" si="37">E56-E39</f>
        <v>0</v>
      </c>
      <c r="F73" s="10">
        <f t="shared" si="37"/>
        <v>0</v>
      </c>
      <c r="G73" s="10">
        <f t="shared" si="37"/>
        <v>0</v>
      </c>
      <c r="H73" s="10">
        <f t="shared" si="37"/>
        <v>0</v>
      </c>
      <c r="I73" s="10">
        <f t="shared" si="37"/>
        <v>0</v>
      </c>
      <c r="J73" s="10">
        <f t="shared" si="37"/>
        <v>513.9949164</v>
      </c>
      <c r="K73" s="10">
        <f t="shared" si="37"/>
        <v>1580.788353</v>
      </c>
      <c r="L73" s="10">
        <f t="shared" si="37"/>
        <v>3467.091413</v>
      </c>
      <c r="M73" s="10">
        <f t="shared" si="37"/>
        <v>5567.28796</v>
      </c>
      <c r="N73" s="10">
        <f t="shared" si="37"/>
        <v>8088.78024</v>
      </c>
      <c r="O73" s="10">
        <f t="shared" si="37"/>
        <v>10340.1605</v>
      </c>
      <c r="P73" s="10">
        <f t="shared" si="37"/>
        <v>12369.31107</v>
      </c>
      <c r="Q73" s="10">
        <f t="shared" ref="Q73:R73" si="38">P73</f>
        <v>12369.31107</v>
      </c>
      <c r="R73" s="10">
        <f t="shared" si="38"/>
        <v>12369.31107</v>
      </c>
      <c r="S73" s="52">
        <f t="shared" si="17"/>
        <v>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xSplit="7.0" ySplit="6.0" topLeftCell="H7" activePane="bottomRight" state="frozen"/>
      <selection activeCell="H1" sqref="H1" pane="topRight"/>
      <selection activeCell="A7" sqref="A7" pane="bottomLeft"/>
      <selection activeCell="H7" sqref="H7" pane="bottomRight"/>
    </sheetView>
  </sheetViews>
  <sheetFormatPr customHeight="1" defaultColWidth="12.63" defaultRowHeight="15.75" outlineLevelRow="1"/>
  <cols>
    <col customWidth="1" min="1" max="1" width="3.88"/>
    <col customWidth="1" min="2" max="2" width="5.63"/>
    <col customWidth="1" min="3" max="3" width="8.88"/>
    <col customWidth="1" min="4" max="4" width="27.13"/>
    <col customWidth="1" min="16" max="16" width="30.75"/>
  </cols>
  <sheetData>
    <row r="1">
      <c r="A1" s="1"/>
      <c r="B1" s="2"/>
      <c r="C1" s="3" t="s">
        <v>107</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row>
    <row r="2">
      <c r="A2" s="1"/>
      <c r="B2" s="2"/>
      <c r="C2" s="3"/>
      <c r="D2" s="3"/>
      <c r="E2" s="3"/>
      <c r="F2" s="3"/>
      <c r="G2" s="3"/>
      <c r="H2" s="3"/>
      <c r="I2" s="3"/>
      <c r="J2" s="43"/>
      <c r="K2" s="43"/>
      <c r="L2" s="43"/>
      <c r="M2" s="43"/>
      <c r="N2" s="3"/>
      <c r="O2" s="3"/>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row>
    <row r="3">
      <c r="B3" s="61"/>
      <c r="C3" s="4"/>
      <c r="D3" s="4"/>
      <c r="E3" s="4"/>
      <c r="F3" s="4"/>
      <c r="G3" s="4"/>
      <c r="H3" s="4"/>
      <c r="I3" s="4"/>
      <c r="J3" s="59"/>
      <c r="K3" s="59"/>
      <c r="L3" s="59"/>
      <c r="M3" s="59"/>
      <c r="N3" s="4" t="s">
        <v>99</v>
      </c>
      <c r="O3" s="4" t="s">
        <v>99</v>
      </c>
    </row>
    <row r="4">
      <c r="B4" s="61"/>
      <c r="C4" s="4" t="s">
        <v>50</v>
      </c>
      <c r="D4" s="44" t="s">
        <v>51</v>
      </c>
      <c r="E4" s="45" t="s">
        <v>52</v>
      </c>
      <c r="F4" s="46" t="s">
        <v>53</v>
      </c>
      <c r="G4" s="4"/>
      <c r="H4" s="62" t="s">
        <v>108</v>
      </c>
      <c r="I4" s="62"/>
      <c r="J4" s="63"/>
      <c r="K4" s="63"/>
      <c r="L4" s="63"/>
      <c r="M4" s="63"/>
      <c r="N4" s="62"/>
      <c r="O4" s="62"/>
      <c r="R4" s="64" t="s">
        <v>109</v>
      </c>
      <c r="S4" s="64" t="s">
        <v>109</v>
      </c>
      <c r="T4" s="64" t="s">
        <v>109</v>
      </c>
      <c r="U4" s="64" t="s">
        <v>109</v>
      </c>
      <c r="V4" s="64"/>
      <c r="W4" s="64"/>
      <c r="X4" s="64"/>
      <c r="Y4" s="64"/>
      <c r="Z4" s="65"/>
      <c r="AA4" s="65"/>
      <c r="AB4" s="65"/>
      <c r="AC4" s="65"/>
      <c r="AD4" s="65"/>
      <c r="AE4" s="65"/>
      <c r="AF4" s="65"/>
      <c r="AG4" s="65"/>
      <c r="AH4" s="65"/>
      <c r="AI4" s="65"/>
      <c r="AJ4" s="65"/>
      <c r="AK4" s="65"/>
      <c r="AL4" s="65"/>
      <c r="AM4" s="65"/>
      <c r="AN4" s="65"/>
      <c r="AO4" s="65"/>
      <c r="AP4" s="65"/>
      <c r="AQ4" s="65"/>
      <c r="AR4" s="65"/>
      <c r="AS4" s="65"/>
      <c r="AT4" s="65"/>
      <c r="AU4" s="65"/>
      <c r="AV4" s="65"/>
      <c r="AW4" s="65"/>
    </row>
    <row r="5">
      <c r="B5" s="61"/>
      <c r="C5" s="4"/>
      <c r="D5" s="8" t="s">
        <v>110</v>
      </c>
      <c r="E5" s="4" t="s">
        <v>111</v>
      </c>
      <c r="F5" s="4" t="s">
        <v>112</v>
      </c>
      <c r="G5" s="4" t="s">
        <v>113</v>
      </c>
      <c r="H5" s="4" t="s">
        <v>114</v>
      </c>
      <c r="I5" s="4" t="s">
        <v>115</v>
      </c>
      <c r="J5" s="4" t="s">
        <v>116</v>
      </c>
      <c r="K5" s="4" t="s">
        <v>117</v>
      </c>
      <c r="L5" s="4" t="s">
        <v>118</v>
      </c>
      <c r="M5" s="4" t="s">
        <v>78</v>
      </c>
      <c r="N5" s="4" t="s">
        <v>23</v>
      </c>
      <c r="O5" s="4" t="s">
        <v>24</v>
      </c>
      <c r="R5" s="66" t="s">
        <v>114</v>
      </c>
      <c r="S5" s="66" t="s">
        <v>114</v>
      </c>
      <c r="T5" s="66" t="s">
        <v>114</v>
      </c>
      <c r="U5" s="66" t="s">
        <v>114</v>
      </c>
      <c r="V5" s="66" t="s">
        <v>115</v>
      </c>
      <c r="W5" s="66" t="s">
        <v>115</v>
      </c>
      <c r="X5" s="66" t="s">
        <v>115</v>
      </c>
      <c r="Y5" s="66" t="s">
        <v>115</v>
      </c>
      <c r="Z5" s="66" t="s">
        <v>116</v>
      </c>
      <c r="AA5" s="66" t="s">
        <v>116</v>
      </c>
      <c r="AB5" s="66" t="s">
        <v>116</v>
      </c>
      <c r="AC5" s="66" t="s">
        <v>116</v>
      </c>
      <c r="AD5" s="66" t="s">
        <v>117</v>
      </c>
      <c r="AE5" s="66" t="s">
        <v>117</v>
      </c>
      <c r="AF5" s="66" t="s">
        <v>117</v>
      </c>
      <c r="AG5" s="66" t="s">
        <v>117</v>
      </c>
      <c r="AH5" s="66" t="s">
        <v>118</v>
      </c>
      <c r="AI5" s="66" t="s">
        <v>118</v>
      </c>
      <c r="AJ5" s="66" t="s">
        <v>118</v>
      </c>
      <c r="AK5" s="66" t="s">
        <v>118</v>
      </c>
      <c r="AL5" s="66" t="s">
        <v>78</v>
      </c>
      <c r="AM5" s="66" t="s">
        <v>78</v>
      </c>
      <c r="AN5" s="66" t="s">
        <v>78</v>
      </c>
      <c r="AO5" s="66" t="s">
        <v>78</v>
      </c>
      <c r="AP5" s="66" t="s">
        <v>23</v>
      </c>
      <c r="AQ5" s="66" t="s">
        <v>23</v>
      </c>
      <c r="AR5" s="66" t="s">
        <v>23</v>
      </c>
      <c r="AS5" s="66" t="s">
        <v>23</v>
      </c>
      <c r="AT5" s="66" t="s">
        <v>24</v>
      </c>
      <c r="AU5" s="66" t="s">
        <v>24</v>
      </c>
      <c r="AV5" s="66" t="s">
        <v>24</v>
      </c>
      <c r="AW5" s="66" t="s">
        <v>24</v>
      </c>
    </row>
    <row r="6" collapsed="1">
      <c r="B6" s="61"/>
      <c r="C6" s="4"/>
      <c r="D6" s="4"/>
      <c r="E6" s="4"/>
      <c r="F6" s="4"/>
      <c r="G6" s="4"/>
      <c r="H6" s="4"/>
      <c r="I6" s="4"/>
      <c r="J6" s="59"/>
      <c r="K6" s="59"/>
      <c r="L6" s="59"/>
      <c r="M6" s="59"/>
      <c r="N6" s="4"/>
      <c r="O6" s="4"/>
      <c r="R6" s="66">
        <v>1.0</v>
      </c>
      <c r="S6" s="66">
        <v>2.0</v>
      </c>
      <c r="T6" s="66">
        <v>3.0</v>
      </c>
      <c r="U6" s="66">
        <v>4.0</v>
      </c>
      <c r="V6" s="66">
        <v>1.0</v>
      </c>
      <c r="W6" s="66">
        <v>2.0</v>
      </c>
      <c r="X6" s="66">
        <v>3.0</v>
      </c>
      <c r="Y6" s="66">
        <v>4.0</v>
      </c>
      <c r="Z6" s="66">
        <v>1.0</v>
      </c>
      <c r="AA6" s="66">
        <v>2.0</v>
      </c>
      <c r="AB6" s="66">
        <v>3.0</v>
      </c>
      <c r="AC6" s="66">
        <v>4.0</v>
      </c>
      <c r="AD6" s="66">
        <v>1.0</v>
      </c>
      <c r="AE6" s="66">
        <v>2.0</v>
      </c>
      <c r="AF6" s="66">
        <v>3.0</v>
      </c>
      <c r="AG6" s="66">
        <v>4.0</v>
      </c>
      <c r="AH6" s="66">
        <v>1.0</v>
      </c>
      <c r="AI6" s="66">
        <v>2.0</v>
      </c>
      <c r="AJ6" s="66">
        <v>3.0</v>
      </c>
      <c r="AK6" s="66">
        <v>4.0</v>
      </c>
      <c r="AL6" s="66">
        <v>1.0</v>
      </c>
      <c r="AM6" s="66">
        <v>2.0</v>
      </c>
      <c r="AN6" s="66">
        <v>3.0</v>
      </c>
      <c r="AO6" s="66">
        <v>4.0</v>
      </c>
      <c r="AP6" s="66">
        <v>1.0</v>
      </c>
      <c r="AQ6" s="66">
        <v>2.0</v>
      </c>
      <c r="AR6" s="66">
        <v>3.0</v>
      </c>
      <c r="AS6" s="66">
        <v>4.0</v>
      </c>
      <c r="AT6" s="66">
        <v>1.0</v>
      </c>
      <c r="AU6" s="66">
        <v>2.0</v>
      </c>
      <c r="AV6" s="66">
        <v>3.0</v>
      </c>
      <c r="AW6" s="66">
        <v>4.0</v>
      </c>
    </row>
    <row r="7" hidden="1" outlineLevel="1">
      <c r="B7" s="61"/>
      <c r="C7" s="4"/>
      <c r="E7" s="4"/>
      <c r="F7" s="4"/>
      <c r="G7" s="4"/>
      <c r="H7" s="4"/>
      <c r="I7" s="4"/>
      <c r="J7" s="59"/>
      <c r="K7" s="59"/>
      <c r="L7" s="59"/>
      <c r="N7" s="4"/>
      <c r="O7" s="4"/>
      <c r="R7" s="66" t="str">
        <f t="shared" ref="R7:AW7" si="1">CONCATENATE("Q",R11," ",R10)</f>
        <v>Q2 2018</v>
      </c>
      <c r="S7" s="66" t="str">
        <f t="shared" si="1"/>
        <v>Q3 2018</v>
      </c>
      <c r="T7" s="66" t="str">
        <f t="shared" si="1"/>
        <v>Q4 2018</v>
      </c>
      <c r="U7" s="66" t="str">
        <f t="shared" si="1"/>
        <v>Q1 2019</v>
      </c>
      <c r="V7" s="66" t="str">
        <f t="shared" si="1"/>
        <v>Q2 2019</v>
      </c>
      <c r="W7" s="66" t="str">
        <f t="shared" si="1"/>
        <v>Q3 2019</v>
      </c>
      <c r="X7" s="66" t="str">
        <f t="shared" si="1"/>
        <v>Q4 2019</v>
      </c>
      <c r="Y7" s="66" t="str">
        <f t="shared" si="1"/>
        <v>Q1 2020</v>
      </c>
      <c r="Z7" s="66" t="str">
        <f t="shared" si="1"/>
        <v>Q2 2020</v>
      </c>
      <c r="AA7" s="66" t="str">
        <f t="shared" si="1"/>
        <v>Q3 2020</v>
      </c>
      <c r="AB7" s="66" t="str">
        <f t="shared" si="1"/>
        <v>Q4 2020</v>
      </c>
      <c r="AC7" s="66" t="str">
        <f t="shared" si="1"/>
        <v>Q1 2021</v>
      </c>
      <c r="AD7" s="66" t="str">
        <f t="shared" si="1"/>
        <v>Q2 2021</v>
      </c>
      <c r="AE7" s="66" t="str">
        <f t="shared" si="1"/>
        <v>Q3 2021</v>
      </c>
      <c r="AF7" s="66" t="str">
        <f t="shared" si="1"/>
        <v>Q4 2021</v>
      </c>
      <c r="AG7" s="66" t="str">
        <f t="shared" si="1"/>
        <v>Q1 2022</v>
      </c>
      <c r="AH7" s="66" t="str">
        <f t="shared" si="1"/>
        <v>Q2 2022</v>
      </c>
      <c r="AI7" s="66" t="str">
        <f t="shared" si="1"/>
        <v>Q3 2022</v>
      </c>
      <c r="AJ7" s="66" t="str">
        <f t="shared" si="1"/>
        <v>Q4 2022</v>
      </c>
      <c r="AK7" s="66" t="str">
        <f t="shared" si="1"/>
        <v>Q1 2023</v>
      </c>
      <c r="AL7" s="66" t="str">
        <f t="shared" si="1"/>
        <v>Q2 2023</v>
      </c>
      <c r="AM7" s="66" t="str">
        <f t="shared" si="1"/>
        <v>Q3 2023</v>
      </c>
      <c r="AN7" s="66" t="str">
        <f t="shared" si="1"/>
        <v>Q4 2023</v>
      </c>
      <c r="AO7" s="66" t="str">
        <f t="shared" si="1"/>
        <v>Q1 2024</v>
      </c>
      <c r="AP7" s="66" t="str">
        <f t="shared" si="1"/>
        <v>Q2 2024</v>
      </c>
      <c r="AQ7" s="66" t="str">
        <f t="shared" si="1"/>
        <v>Q3 2024</v>
      </c>
      <c r="AR7" s="66" t="str">
        <f t="shared" si="1"/>
        <v>Q4 2024</v>
      </c>
      <c r="AS7" s="66" t="str">
        <f t="shared" si="1"/>
        <v>Q1 2025</v>
      </c>
      <c r="AT7" s="66" t="str">
        <f t="shared" si="1"/>
        <v>Q2 2025</v>
      </c>
      <c r="AU7" s="66" t="str">
        <f t="shared" si="1"/>
        <v>Q3 2025</v>
      </c>
      <c r="AV7" s="66" t="str">
        <f t="shared" si="1"/>
        <v>Q4 2025</v>
      </c>
      <c r="AW7" s="66" t="str">
        <f t="shared" si="1"/>
        <v>Q1 2026</v>
      </c>
    </row>
    <row r="8" hidden="1" outlineLevel="1">
      <c r="B8" s="61"/>
      <c r="C8" s="4"/>
      <c r="E8" s="4"/>
      <c r="F8" s="4"/>
      <c r="G8" s="4"/>
      <c r="H8" s="4"/>
      <c r="I8" s="4"/>
      <c r="J8" s="59"/>
      <c r="K8" s="59"/>
      <c r="L8" s="59"/>
      <c r="N8" s="4"/>
      <c r="O8" s="4"/>
      <c r="R8" s="67" t="str">
        <f t="shared" ref="R8:AW8" si="2">R10&amp;"Q"&amp;R11</f>
        <v>2018Q2</v>
      </c>
      <c r="S8" s="67" t="str">
        <f t="shared" si="2"/>
        <v>2018Q3</v>
      </c>
      <c r="T8" s="67" t="str">
        <f t="shared" si="2"/>
        <v>2018Q4</v>
      </c>
      <c r="U8" s="67" t="str">
        <f t="shared" si="2"/>
        <v>2019Q1</v>
      </c>
      <c r="V8" s="67" t="str">
        <f t="shared" si="2"/>
        <v>2019Q2</v>
      </c>
      <c r="W8" s="67" t="str">
        <f t="shared" si="2"/>
        <v>2019Q3</v>
      </c>
      <c r="X8" s="67" t="str">
        <f t="shared" si="2"/>
        <v>2019Q4</v>
      </c>
      <c r="Y8" s="67" t="str">
        <f t="shared" si="2"/>
        <v>2020Q1</v>
      </c>
      <c r="Z8" s="67" t="str">
        <f t="shared" si="2"/>
        <v>2020Q2</v>
      </c>
      <c r="AA8" s="67" t="str">
        <f t="shared" si="2"/>
        <v>2020Q3</v>
      </c>
      <c r="AB8" s="67" t="str">
        <f t="shared" si="2"/>
        <v>2020Q4</v>
      </c>
      <c r="AC8" s="67" t="str">
        <f t="shared" si="2"/>
        <v>2021Q1</v>
      </c>
      <c r="AD8" s="67" t="str">
        <f t="shared" si="2"/>
        <v>2021Q2</v>
      </c>
      <c r="AE8" s="67" t="str">
        <f t="shared" si="2"/>
        <v>2021Q3</v>
      </c>
      <c r="AF8" s="67" t="str">
        <f t="shared" si="2"/>
        <v>2021Q4</v>
      </c>
      <c r="AG8" s="67" t="str">
        <f t="shared" si="2"/>
        <v>2022Q1</v>
      </c>
      <c r="AH8" s="67" t="str">
        <f t="shared" si="2"/>
        <v>2022Q2</v>
      </c>
      <c r="AI8" s="67" t="str">
        <f t="shared" si="2"/>
        <v>2022Q3</v>
      </c>
      <c r="AJ8" s="67" t="str">
        <f t="shared" si="2"/>
        <v>2022Q4</v>
      </c>
      <c r="AK8" s="67" t="str">
        <f t="shared" si="2"/>
        <v>2023Q1</v>
      </c>
      <c r="AL8" s="67" t="str">
        <f t="shared" si="2"/>
        <v>2023Q2</v>
      </c>
      <c r="AM8" s="67" t="str">
        <f t="shared" si="2"/>
        <v>2023Q3</v>
      </c>
      <c r="AN8" s="67" t="str">
        <f t="shared" si="2"/>
        <v>2023Q4</v>
      </c>
      <c r="AO8" s="67" t="str">
        <f t="shared" si="2"/>
        <v>2024Q1</v>
      </c>
      <c r="AP8" s="67" t="str">
        <f t="shared" si="2"/>
        <v>2024Q2</v>
      </c>
      <c r="AQ8" s="67" t="str">
        <f t="shared" si="2"/>
        <v>2024Q3</v>
      </c>
      <c r="AR8" s="67" t="str">
        <f t="shared" si="2"/>
        <v>2024Q4</v>
      </c>
      <c r="AS8" s="67" t="str">
        <f t="shared" si="2"/>
        <v>2025Q1</v>
      </c>
      <c r="AT8" s="67" t="str">
        <f t="shared" si="2"/>
        <v>2025Q2</v>
      </c>
      <c r="AU8" s="67" t="str">
        <f t="shared" si="2"/>
        <v>2025Q3</v>
      </c>
      <c r="AV8" s="67" t="str">
        <f t="shared" si="2"/>
        <v>2025Q4</v>
      </c>
      <c r="AW8" s="67" t="str">
        <f t="shared" si="2"/>
        <v>2026Q1</v>
      </c>
    </row>
    <row r="9" hidden="1" outlineLevel="1">
      <c r="B9" s="61"/>
      <c r="C9" s="4"/>
      <c r="D9" s="4"/>
      <c r="E9" s="4"/>
      <c r="F9" s="4"/>
      <c r="G9" s="4"/>
      <c r="H9" s="4"/>
      <c r="I9" s="4"/>
      <c r="J9" s="59"/>
      <c r="K9" s="59"/>
      <c r="L9" s="59"/>
      <c r="M9" s="59"/>
      <c r="N9" s="4"/>
      <c r="O9" s="4"/>
      <c r="R9" s="67" t="str">
        <f t="shared" ref="R9:AW9" si="3">TEXT(R10,"0000") &amp; "-" &amp; TEXT((R11-1)*3+3,"00")
</f>
        <v>2018-06</v>
      </c>
      <c r="S9" s="67" t="str">
        <f t="shared" si="3"/>
        <v>2018-09</v>
      </c>
      <c r="T9" s="67" t="str">
        <f t="shared" si="3"/>
        <v>2018-12</v>
      </c>
      <c r="U9" s="67" t="str">
        <f t="shared" si="3"/>
        <v>2019-03</v>
      </c>
      <c r="V9" s="67" t="str">
        <f t="shared" si="3"/>
        <v>2019-06</v>
      </c>
      <c r="W9" s="67" t="str">
        <f t="shared" si="3"/>
        <v>2019-09</v>
      </c>
      <c r="X9" s="67" t="str">
        <f t="shared" si="3"/>
        <v>2019-12</v>
      </c>
      <c r="Y9" s="67" t="str">
        <f t="shared" si="3"/>
        <v>2020-03</v>
      </c>
      <c r="Z9" s="67" t="str">
        <f t="shared" si="3"/>
        <v>2020-06</v>
      </c>
      <c r="AA9" s="67" t="str">
        <f t="shared" si="3"/>
        <v>2020-09</v>
      </c>
      <c r="AB9" s="67" t="str">
        <f t="shared" si="3"/>
        <v>2020-12</v>
      </c>
      <c r="AC9" s="67" t="str">
        <f t="shared" si="3"/>
        <v>2021-03</v>
      </c>
      <c r="AD9" s="67" t="str">
        <f t="shared" si="3"/>
        <v>2021-06</v>
      </c>
      <c r="AE9" s="67" t="str">
        <f t="shared" si="3"/>
        <v>2021-09</v>
      </c>
      <c r="AF9" s="67" t="str">
        <f t="shared" si="3"/>
        <v>2021-12</v>
      </c>
      <c r="AG9" s="67" t="str">
        <f t="shared" si="3"/>
        <v>2022-03</v>
      </c>
      <c r="AH9" s="67" t="str">
        <f t="shared" si="3"/>
        <v>2022-06</v>
      </c>
      <c r="AI9" s="67" t="str">
        <f t="shared" si="3"/>
        <v>2022-09</v>
      </c>
      <c r="AJ9" s="67" t="str">
        <f t="shared" si="3"/>
        <v>2022-12</v>
      </c>
      <c r="AK9" s="67" t="str">
        <f t="shared" si="3"/>
        <v>2023-03</v>
      </c>
      <c r="AL9" s="67" t="str">
        <f t="shared" si="3"/>
        <v>2023-06</v>
      </c>
      <c r="AM9" s="67" t="str">
        <f t="shared" si="3"/>
        <v>2023-09</v>
      </c>
      <c r="AN9" s="67" t="str">
        <f t="shared" si="3"/>
        <v>2023-12</v>
      </c>
      <c r="AO9" s="67" t="str">
        <f t="shared" si="3"/>
        <v>2024-03</v>
      </c>
      <c r="AP9" s="67" t="str">
        <f t="shared" si="3"/>
        <v>2024-06</v>
      </c>
      <c r="AQ9" s="67" t="str">
        <f t="shared" si="3"/>
        <v>2024-09</v>
      </c>
      <c r="AR9" s="67" t="str">
        <f t="shared" si="3"/>
        <v>2024-12</v>
      </c>
      <c r="AS9" s="67" t="str">
        <f t="shared" si="3"/>
        <v>2025-03</v>
      </c>
      <c r="AT9" s="67" t="str">
        <f t="shared" si="3"/>
        <v>2025-06</v>
      </c>
      <c r="AU9" s="67" t="str">
        <f t="shared" si="3"/>
        <v>2025-09</v>
      </c>
      <c r="AV9" s="67" t="str">
        <f t="shared" si="3"/>
        <v>2025-12</v>
      </c>
      <c r="AW9" s="67" t="str">
        <f t="shared" si="3"/>
        <v>2026-03</v>
      </c>
    </row>
    <row r="10" hidden="1" outlineLevel="1">
      <c r="B10" s="61"/>
      <c r="C10" s="4"/>
      <c r="D10" s="4"/>
      <c r="E10" s="4"/>
      <c r="F10" s="4"/>
      <c r="G10" s="4"/>
      <c r="H10" s="4"/>
      <c r="I10" s="4"/>
      <c r="J10" s="59"/>
      <c r="K10" s="59"/>
      <c r="L10" s="59"/>
      <c r="M10" s="59"/>
      <c r="N10" s="4"/>
      <c r="O10" s="4"/>
      <c r="R10" s="66">
        <v>2018.0</v>
      </c>
      <c r="S10" s="66">
        <v>2018.0</v>
      </c>
      <c r="T10" s="66">
        <v>2018.0</v>
      </c>
      <c r="U10" s="66">
        <v>2019.0</v>
      </c>
      <c r="V10" s="66">
        <v>2019.0</v>
      </c>
      <c r="W10" s="66">
        <v>2019.0</v>
      </c>
      <c r="X10" s="66">
        <v>2019.0</v>
      </c>
      <c r="Y10" s="66">
        <v>2020.0</v>
      </c>
      <c r="Z10" s="66">
        <v>2020.0</v>
      </c>
      <c r="AA10" s="66">
        <v>2020.0</v>
      </c>
      <c r="AB10" s="66">
        <v>2020.0</v>
      </c>
      <c r="AC10" s="66">
        <v>2021.0</v>
      </c>
      <c r="AD10" s="66">
        <v>2021.0</v>
      </c>
      <c r="AE10" s="66">
        <v>2021.0</v>
      </c>
      <c r="AF10" s="66">
        <v>2021.0</v>
      </c>
      <c r="AG10" s="67">
        <f t="shared" ref="AG10:AV10" si="4">AC10+1</f>
        <v>2022</v>
      </c>
      <c r="AH10" s="67">
        <f t="shared" si="4"/>
        <v>2022</v>
      </c>
      <c r="AI10" s="67">
        <f t="shared" si="4"/>
        <v>2022</v>
      </c>
      <c r="AJ10" s="67">
        <f t="shared" si="4"/>
        <v>2022</v>
      </c>
      <c r="AK10" s="67">
        <f t="shared" si="4"/>
        <v>2023</v>
      </c>
      <c r="AL10" s="67">
        <f t="shared" si="4"/>
        <v>2023</v>
      </c>
      <c r="AM10" s="67">
        <f t="shared" si="4"/>
        <v>2023</v>
      </c>
      <c r="AN10" s="67">
        <f t="shared" si="4"/>
        <v>2023</v>
      </c>
      <c r="AO10" s="67">
        <f t="shared" si="4"/>
        <v>2024</v>
      </c>
      <c r="AP10" s="67">
        <f t="shared" si="4"/>
        <v>2024</v>
      </c>
      <c r="AQ10" s="67">
        <f t="shared" si="4"/>
        <v>2024</v>
      </c>
      <c r="AR10" s="67">
        <f t="shared" si="4"/>
        <v>2024</v>
      </c>
      <c r="AS10" s="67">
        <f t="shared" si="4"/>
        <v>2025</v>
      </c>
      <c r="AT10" s="67">
        <f t="shared" si="4"/>
        <v>2025</v>
      </c>
      <c r="AU10" s="67">
        <f t="shared" si="4"/>
        <v>2025</v>
      </c>
      <c r="AV10" s="67">
        <f t="shared" si="4"/>
        <v>2025</v>
      </c>
      <c r="AW10" s="66">
        <v>2026.0</v>
      </c>
    </row>
    <row r="11" hidden="1" outlineLevel="1">
      <c r="B11" s="68" t="s">
        <v>119</v>
      </c>
      <c r="C11" s="4"/>
      <c r="D11" s="4"/>
      <c r="E11" s="4" t="s">
        <v>111</v>
      </c>
      <c r="F11" s="4" t="s">
        <v>112</v>
      </c>
      <c r="G11" s="4" t="s">
        <v>113</v>
      </c>
      <c r="N11" s="30">
        <f>SUMIFS($R32:$AW32,$R$5:$AW$5,N$5)</f>
        <v>1506243.136</v>
      </c>
      <c r="P11" s="4" t="s">
        <v>120</v>
      </c>
      <c r="R11" s="66">
        <v>2.0</v>
      </c>
      <c r="S11" s="66">
        <v>3.0</v>
      </c>
      <c r="T11" s="66">
        <v>4.0</v>
      </c>
      <c r="U11" s="66">
        <v>1.0</v>
      </c>
      <c r="V11" s="66">
        <v>2.0</v>
      </c>
      <c r="W11" s="66">
        <v>3.0</v>
      </c>
      <c r="X11" s="66">
        <v>4.0</v>
      </c>
      <c r="Y11" s="66">
        <v>1.0</v>
      </c>
      <c r="Z11" s="66">
        <v>2.0</v>
      </c>
      <c r="AA11" s="66">
        <v>3.0</v>
      </c>
      <c r="AB11" s="66">
        <v>4.0</v>
      </c>
      <c r="AC11" s="66">
        <v>1.0</v>
      </c>
      <c r="AD11" s="66">
        <v>2.0</v>
      </c>
      <c r="AE11" s="66">
        <v>3.0</v>
      </c>
      <c r="AF11" s="66">
        <v>4.0</v>
      </c>
      <c r="AG11" s="66">
        <v>1.0</v>
      </c>
      <c r="AH11" s="66">
        <v>2.0</v>
      </c>
      <c r="AI11" s="66">
        <v>3.0</v>
      </c>
      <c r="AJ11" s="66">
        <v>4.0</v>
      </c>
      <c r="AK11" s="66">
        <v>1.0</v>
      </c>
      <c r="AL11" s="66">
        <v>2.0</v>
      </c>
      <c r="AM11" s="66">
        <v>3.0</v>
      </c>
      <c r="AN11" s="66">
        <v>4.0</v>
      </c>
      <c r="AO11" s="66">
        <v>1.0</v>
      </c>
      <c r="AP11" s="66">
        <v>2.0</v>
      </c>
      <c r="AQ11" s="66">
        <v>3.0</v>
      </c>
      <c r="AR11" s="66">
        <v>4.0</v>
      </c>
      <c r="AS11" s="66">
        <v>1.0</v>
      </c>
      <c r="AT11" s="66">
        <v>2.0</v>
      </c>
      <c r="AU11" s="66">
        <v>3.0</v>
      </c>
      <c r="AV11" s="66">
        <v>4.0</v>
      </c>
      <c r="AW11" s="66">
        <v>1.0</v>
      </c>
    </row>
    <row r="12">
      <c r="B12" s="69"/>
      <c r="C12" s="70" t="s">
        <v>121</v>
      </c>
      <c r="D12" s="71"/>
      <c r="E12" s="72"/>
      <c r="F12" s="72"/>
      <c r="G12" s="72"/>
      <c r="H12" s="72"/>
      <c r="I12" s="72"/>
      <c r="J12" s="72"/>
      <c r="K12" s="72"/>
      <c r="L12" s="72"/>
      <c r="M12" s="72"/>
      <c r="N12" s="72"/>
      <c r="O12" s="72"/>
    </row>
    <row r="13">
      <c r="B13" s="73"/>
      <c r="C13" s="8"/>
      <c r="D13" s="4"/>
    </row>
    <row r="14">
      <c r="B14" s="74"/>
      <c r="C14" s="75" t="s">
        <v>122</v>
      </c>
      <c r="D14" s="7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row>
    <row r="15">
      <c r="B15" s="73"/>
      <c r="C15" s="8"/>
      <c r="E15" s="4"/>
      <c r="F15" s="4"/>
      <c r="G15" s="4"/>
    </row>
    <row r="16">
      <c r="B16" s="73"/>
      <c r="C16" s="8"/>
      <c r="E16" s="4" t="s">
        <v>4</v>
      </c>
      <c r="F16" s="4" t="s">
        <v>123</v>
      </c>
      <c r="G16" s="4"/>
    </row>
    <row r="17">
      <c r="B17" s="73"/>
      <c r="C17" s="8"/>
      <c r="D17" s="4" t="s">
        <v>6</v>
      </c>
      <c r="E17" s="10">
        <f>M27</f>
        <v>6657518</v>
      </c>
      <c r="F17" s="14">
        <f>Dashboard!E10</f>
        <v>0.2</v>
      </c>
      <c r="G17" s="14"/>
    </row>
    <row r="18">
      <c r="B18" s="73"/>
      <c r="C18" s="8"/>
      <c r="D18" s="4" t="s">
        <v>7</v>
      </c>
      <c r="E18" s="13">
        <f>$M$101</f>
        <v>0.0512403636</v>
      </c>
      <c r="F18" s="14">
        <f>Dashboard!E11</f>
        <v>0.02</v>
      </c>
      <c r="G18" s="14"/>
    </row>
    <row r="19">
      <c r="B19" s="73"/>
      <c r="C19" s="8"/>
      <c r="D19" s="4" t="s">
        <v>8</v>
      </c>
      <c r="E19" s="13">
        <f>$M$107</f>
        <v>0.891596051</v>
      </c>
      <c r="F19" s="14">
        <f>Dashboard!E12</f>
        <v>0.03</v>
      </c>
      <c r="G19" s="14"/>
    </row>
    <row r="20">
      <c r="B20" s="73"/>
      <c r="C20" s="8"/>
      <c r="D20" s="4" t="s">
        <v>9</v>
      </c>
      <c r="E20" s="13">
        <f>$M$108</f>
        <v>0.05459438558</v>
      </c>
      <c r="F20" s="14">
        <f>Dashboard!E13</f>
        <v>0.01</v>
      </c>
      <c r="G20" s="14"/>
    </row>
    <row r="21">
      <c r="B21" s="73"/>
      <c r="C21" s="8"/>
      <c r="D21" s="4" t="s">
        <v>10</v>
      </c>
      <c r="E21" s="13">
        <f t="shared" ref="E21:E22" si="5">M128</f>
        <v>0.02647959231</v>
      </c>
      <c r="F21" s="14">
        <f>Dashboard!E14</f>
        <v>0</v>
      </c>
      <c r="G21" s="14"/>
    </row>
    <row r="22">
      <c r="B22" s="73"/>
      <c r="C22" s="8"/>
      <c r="D22" s="4" t="s">
        <v>11</v>
      </c>
      <c r="E22" s="13">
        <f t="shared" si="5"/>
        <v>0.8490398875</v>
      </c>
      <c r="F22" s="14">
        <f>Dashboard!E15</f>
        <v>0</v>
      </c>
      <c r="G22" s="14"/>
    </row>
    <row r="23">
      <c r="B23" s="73"/>
      <c r="C23" s="8"/>
      <c r="D23" s="4"/>
    </row>
    <row r="24">
      <c r="B24" s="73"/>
      <c r="C24" s="8"/>
      <c r="D24" s="4"/>
    </row>
    <row r="25">
      <c r="B25" s="74"/>
      <c r="C25" s="75" t="s">
        <v>124</v>
      </c>
      <c r="D25" s="7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row>
    <row r="26">
      <c r="B26" s="77"/>
      <c r="C26" s="78" t="s">
        <v>125</v>
      </c>
      <c r="D26" s="79" t="s">
        <v>126</v>
      </c>
      <c r="E26" s="80"/>
      <c r="F26" s="81" t="s">
        <v>127</v>
      </c>
      <c r="G26" s="78" t="s">
        <v>128</v>
      </c>
      <c r="H26" s="82">
        <f>'Police &amp; Crime'!L30</f>
        <v>5961358</v>
      </c>
      <c r="I26" s="82">
        <f>'Police &amp; Crime'!L31</f>
        <v>6079733</v>
      </c>
      <c r="J26" s="82">
        <f>'Police &amp; Crime'!L32</f>
        <v>5433564</v>
      </c>
      <c r="K26" s="82">
        <f>'Police &amp; Crime'!L33</f>
        <v>6341734</v>
      </c>
      <c r="L26" s="82">
        <f>'Police &amp; Crime'!L34</f>
        <v>6736894</v>
      </c>
      <c r="M26" s="82">
        <f>'Police &amp; Crime'!L35</f>
        <v>6655105</v>
      </c>
      <c r="N26" s="83">
        <f t="shared" ref="N26:O26" si="6">M26*(1+N99)</f>
        <v>7986126</v>
      </c>
      <c r="O26" s="83">
        <f t="shared" si="6"/>
        <v>9583351.2</v>
      </c>
      <c r="P26" s="10"/>
      <c r="Q26" s="10"/>
      <c r="R26" s="84" t="s">
        <v>129</v>
      </c>
      <c r="S26" s="84" t="s">
        <v>129</v>
      </c>
      <c r="T26" s="84" t="s">
        <v>129</v>
      </c>
      <c r="U26" s="84" t="s">
        <v>129</v>
      </c>
      <c r="V26" s="84" t="s">
        <v>129</v>
      </c>
      <c r="W26" s="84" t="s">
        <v>129</v>
      </c>
      <c r="X26" s="84" t="s">
        <v>129</v>
      </c>
      <c r="Y26" s="84" t="s">
        <v>129</v>
      </c>
      <c r="Z26" s="84" t="s">
        <v>129</v>
      </c>
      <c r="AA26" s="84" t="s">
        <v>129</v>
      </c>
      <c r="AB26" s="84" t="s">
        <v>129</v>
      </c>
      <c r="AC26" s="84" t="s">
        <v>129</v>
      </c>
      <c r="AD26" s="84" t="s">
        <v>129</v>
      </c>
      <c r="AE26" s="84" t="s">
        <v>129</v>
      </c>
      <c r="AF26" s="84" t="s">
        <v>129</v>
      </c>
      <c r="AG26" s="84" t="s">
        <v>129</v>
      </c>
      <c r="AH26" s="84" t="s">
        <v>129</v>
      </c>
      <c r="AI26" s="84" t="s">
        <v>129</v>
      </c>
      <c r="AJ26" s="84" t="s">
        <v>129</v>
      </c>
      <c r="AK26" s="84" t="s">
        <v>129</v>
      </c>
      <c r="AL26" s="84" t="s">
        <v>129</v>
      </c>
      <c r="AM26" s="84" t="s">
        <v>129</v>
      </c>
      <c r="AN26" s="84" t="s">
        <v>129</v>
      </c>
      <c r="AO26" s="84" t="s">
        <v>129</v>
      </c>
      <c r="AP26" s="85"/>
      <c r="AQ26" s="85"/>
      <c r="AR26" s="85"/>
      <c r="AS26" s="85"/>
      <c r="AT26" s="85"/>
      <c r="AU26" s="85"/>
      <c r="AV26" s="85"/>
      <c r="AW26" s="85"/>
    </row>
    <row r="27">
      <c r="B27" s="77"/>
      <c r="C27" s="8" t="s">
        <v>125</v>
      </c>
      <c r="D27" s="4" t="s">
        <v>126</v>
      </c>
      <c r="F27" s="55" t="s">
        <v>127</v>
      </c>
      <c r="G27" s="8" t="s">
        <v>130</v>
      </c>
      <c r="H27" s="30">
        <f t="shared" ref="H27:M27" si="7">SUMIFS($R27:$AW27,$R$5:$AW$5,H$5)</f>
        <v>5627579</v>
      </c>
      <c r="I27" s="30">
        <f t="shared" si="7"/>
        <v>5778098</v>
      </c>
      <c r="J27" s="30">
        <f t="shared" si="7"/>
        <v>5432386</v>
      </c>
      <c r="K27" s="30">
        <f t="shared" si="7"/>
        <v>6300968.159</v>
      </c>
      <c r="L27" s="30">
        <f t="shared" si="7"/>
        <v>6737117</v>
      </c>
      <c r="M27" s="30">
        <f t="shared" si="7"/>
        <v>6657518</v>
      </c>
      <c r="N27" s="58">
        <f t="shared" ref="N27:O27" si="8">M27*(1+N99)</f>
        <v>7989021.6</v>
      </c>
      <c r="O27" s="58">
        <f t="shared" si="8"/>
        <v>9586825.92</v>
      </c>
      <c r="P27" s="86"/>
      <c r="Q27" s="10"/>
      <c r="R27" s="87">
        <f>'18-20 POLICE'!B56</f>
        <v>1393591</v>
      </c>
      <c r="S27" s="87">
        <f>'18-20 POLICE'!C56</f>
        <v>1429708</v>
      </c>
      <c r="T27" s="87">
        <f>'18-20 POLICE'!D56</f>
        <v>1409970</v>
      </c>
      <c r="U27" s="87">
        <f>'18-20 POLICE'!E56</f>
        <v>1394310</v>
      </c>
      <c r="V27" s="87">
        <f>'18-20 POLICE'!F56</f>
        <v>1453889</v>
      </c>
      <c r="W27" s="87">
        <f>'18-20 POLICE'!G56</f>
        <v>1489207</v>
      </c>
      <c r="X27" s="87">
        <f>'18-20 POLICE'!H56</f>
        <v>1441806</v>
      </c>
      <c r="Y27" s="87">
        <f>'18-20 POLICE'!I56</f>
        <v>1393196</v>
      </c>
      <c r="Z27" s="87">
        <f>'20-22 POLICE'!B48</f>
        <v>1245756</v>
      </c>
      <c r="AA27" s="87">
        <f>'20-22 POLICE'!C48</f>
        <v>1489429</v>
      </c>
      <c r="AB27" s="87">
        <f>'20-22 POLICE'!D48</f>
        <v>1380439</v>
      </c>
      <c r="AC27" s="87">
        <f>'20-22 POLICE'!E48</f>
        <v>1316762</v>
      </c>
      <c r="AD27" s="87">
        <f>'20-22 POLICE'!F48</f>
        <v>1578153</v>
      </c>
      <c r="AE27" s="87">
        <f>'20-22 POLICE'!G48</f>
        <v>1557032.159</v>
      </c>
      <c r="AF27" s="87">
        <f>'20-22 POLICE'!H48</f>
        <v>1597471</v>
      </c>
      <c r="AG27" s="87">
        <f>'20-22 POLICE'!I48</f>
        <v>1568312</v>
      </c>
      <c r="AH27" s="87">
        <f>'22-24 POLICE'!B44</f>
        <v>1703761</v>
      </c>
      <c r="AI27" s="87">
        <f>'22-24 POLICE'!C44</f>
        <v>1721686</v>
      </c>
      <c r="AJ27" s="87">
        <f>'22-24 POLICE'!D44</f>
        <v>1664501</v>
      </c>
      <c r="AK27" s="87">
        <f>'22-24 POLICE'!E44</f>
        <v>1647169</v>
      </c>
      <c r="AL27" s="87">
        <f>'22-24 POLICE'!F44</f>
        <v>1686650</v>
      </c>
      <c r="AM27" s="87">
        <f>'22-24 POLICE'!G44</f>
        <v>1689727</v>
      </c>
      <c r="AN27" s="87">
        <f>'22-24 POLICE'!H44</f>
        <v>1656990</v>
      </c>
      <c r="AO27" s="87">
        <f>'22-24 POLICE'!I44</f>
        <v>1624151</v>
      </c>
      <c r="AP27" s="85">
        <f t="shared" ref="AP27:AS27" si="9">$E$17*(1+$N$99)/4</f>
        <v>1997255.4</v>
      </c>
      <c r="AQ27" s="85">
        <f t="shared" si="9"/>
        <v>1997255.4</v>
      </c>
      <c r="AR27" s="85">
        <f t="shared" si="9"/>
        <v>1997255.4</v>
      </c>
      <c r="AS27" s="85">
        <f t="shared" si="9"/>
        <v>1997255.4</v>
      </c>
      <c r="AT27" s="85">
        <f t="shared" ref="AT27:AW27" si="10">$E$17*(1+$N$99)*(1+$O$99)/4</f>
        <v>2396706.48</v>
      </c>
      <c r="AU27" s="85">
        <f t="shared" si="10"/>
        <v>2396706.48</v>
      </c>
      <c r="AV27" s="85">
        <f t="shared" si="10"/>
        <v>2396706.48</v>
      </c>
      <c r="AW27" s="85">
        <f t="shared" si="10"/>
        <v>2396706.48</v>
      </c>
    </row>
    <row r="28">
      <c r="B28" s="77"/>
      <c r="C28" s="8" t="s">
        <v>125</v>
      </c>
      <c r="D28" s="8" t="s">
        <v>131</v>
      </c>
      <c r="F28" s="55" t="s">
        <v>127</v>
      </c>
      <c r="G28" s="8" t="s">
        <v>128</v>
      </c>
      <c r="H28" s="10">
        <f>'Police &amp; Crime'!P27</f>
        <v>561836</v>
      </c>
      <c r="I28" s="10">
        <f>'Police &amp; Crime'!P28</f>
        <v>527076</v>
      </c>
      <c r="J28" s="10">
        <f>'Police &amp; Crime'!P29</f>
        <v>483932</v>
      </c>
      <c r="K28" s="10">
        <f>'Police &amp; Crime'!P30</f>
        <v>403221</v>
      </c>
      <c r="L28" s="10">
        <f>'Police &amp; Crime'!P31</f>
        <v>350863</v>
      </c>
      <c r="M28" s="10">
        <f>'Police &amp; Crime'!P32</f>
        <v>315158</v>
      </c>
      <c r="N28" s="58"/>
      <c r="O28" s="58"/>
      <c r="P28" s="86"/>
      <c r="Q28" s="10"/>
      <c r="R28" s="88">
        <f>SUMIFS('Charges_by_offence Code'!$G$2:$G$4900,'Charges_by_offence Code'!$I$2:$I$4900,R$10,'Charges_by_offence Code'!$J$2:$J$4900,R$11)</f>
        <v>113498</v>
      </c>
      <c r="S28" s="88">
        <f>SUMIFS('Charges_by_offence Code'!$G$2:$G$4900,'Charges_by_offence Code'!$I$2:$I$4900,S$10,'Charges_by_offence Code'!$J$2:$J$4900,S$11)</f>
        <v>116427</v>
      </c>
      <c r="T28" s="88">
        <f>SUMIFS('Charges_by_offence Code'!$G$2:$G$4900,'Charges_by_offence Code'!$I$2:$I$4900,T$10,'Charges_by_offence Code'!$J$2:$J$4900,T$11)</f>
        <v>118244</v>
      </c>
      <c r="U28" s="88">
        <f>SUMIFS('Charges_by_offence Code'!$G$2:$G$4900,'Charges_by_offence Code'!$I$2:$I$4900,U$10,'Charges_by_offence Code'!$J$2:$J$4900,U$11)</f>
        <v>116936</v>
      </c>
      <c r="V28" s="88">
        <f>SUMIFS('Charges_by_offence Code'!$G$2:$G$4900,'Charges_by_offence Code'!$I$2:$I$4900,V$10,'Charges_by_offence Code'!$J$2:$J$4900,V$11)</f>
        <v>110225</v>
      </c>
      <c r="W28" s="88">
        <f>SUMIFS('Charges_by_offence Code'!$G$2:$G$4900,'Charges_by_offence Code'!$I$2:$I$4900,W$10,'Charges_by_offence Code'!$J$2:$J$4900,W$11)</f>
        <v>102721</v>
      </c>
      <c r="X28" s="88">
        <f>SUMIFS('Charges_by_offence Code'!$G$2:$G$4900,'Charges_by_offence Code'!$I$2:$I$4900,X$10,'Charges_by_offence Code'!$J$2:$J$4900,X$11)</f>
        <v>100157</v>
      </c>
      <c r="Y28" s="88">
        <f>SUMIFS('Charges_by_offence Code'!$G$2:$G$4900,'Charges_by_offence Code'!$I$2:$I$4900,Y$10,'Charges_by_offence Code'!$J$2:$J$4900,Y$11)</f>
        <v>109728</v>
      </c>
      <c r="Z28" s="88">
        <f>SUMIFS('Charges_by_offence Code'!$G$2:$G$4900,'Charges_by_offence Code'!$I$2:$I$4900,Z$10,'Charges_by_offence Code'!$J$2:$J$4900,Z$11)</f>
        <v>120978</v>
      </c>
      <c r="AA28" s="88">
        <f>SUMIFS('Charges_by_offence Code'!$G$2:$G$4900,'Charges_by_offence Code'!$I$2:$I$4900,AA$10,'Charges_by_offence Code'!$J$2:$J$4900,AA$11)</f>
        <v>102620</v>
      </c>
      <c r="AB28" s="88">
        <f>SUMIFS('Charges_by_offence Code'!$G$2:$G$4900,'Charges_by_offence Code'!$I$2:$I$4900,AB$10,'Charges_by_offence Code'!$J$2:$J$4900,AB$11)</f>
        <v>100429</v>
      </c>
      <c r="AC28" s="88">
        <f>SUMIFS('Charges_by_offence Code'!$G$2:$G$4900,'Charges_by_offence Code'!$I$2:$I$4900,AC$10,'Charges_by_offence Code'!$J$2:$J$4900,AC$11)</f>
        <v>95112</v>
      </c>
      <c r="AD28" s="88">
        <f>SUMIFS('Charges_by_offence Code'!$G$2:$G$4900,'Charges_by_offence Code'!$I$2:$I$4900,AD$10,'Charges_by_offence Code'!$J$2:$J$4900,AD$11)</f>
        <v>86969</v>
      </c>
      <c r="AE28" s="88">
        <f>SUMIFS('Charges_by_offence Code'!$G$2:$G$4900,'Charges_by_offence Code'!$I$2:$I$4900,AE$10,'Charges_by_offence Code'!$J$2:$J$4900,AE$11)</f>
        <v>85800</v>
      </c>
      <c r="AF28" s="88">
        <f>SUMIFS('Charges_by_offence Code'!$G$2:$G$4900,'Charges_by_offence Code'!$I$2:$I$4900,AF$10,'Charges_by_offence Code'!$J$2:$J$4900,AF$11)</f>
        <v>93930</v>
      </c>
      <c r="AG28" s="88">
        <f>SUMIFS('Charges_by_offence Code'!$G$2:$G$4900,'Charges_by_offence Code'!$I$2:$I$4900,AG$10,'Charges_by_offence Code'!$J$2:$J$4900,AG$11)</f>
        <v>99016</v>
      </c>
      <c r="AH28" s="88">
        <f>SUMIFS('Charges_by_offence Code'!$G$2:$G$4900,'Charges_by_offence Code'!$I$2:$I$4900,AH$10,'Charges_by_offence Code'!$J$2:$J$4900,AH$11)</f>
        <v>94687</v>
      </c>
      <c r="AI28" s="88">
        <f>SUMIFS('Charges_by_offence Code'!$G$2:$G$4900,'Charges_by_offence Code'!$I$2:$I$4900,AI$10,'Charges_by_offence Code'!$J$2:$J$4900,AI$11)</f>
        <v>98199</v>
      </c>
      <c r="AJ28" s="88">
        <f>SUMIFS('Charges_by_offence Code'!$G$2:$G$4900,'Charges_by_offence Code'!$I$2:$I$4900,AJ$10,'Charges_by_offence Code'!$J$2:$J$4900,AJ$11)</f>
        <v>99766</v>
      </c>
      <c r="AK28" s="88">
        <f>SUMIFS('Charges_by_offence Code'!$G$2:$G$4900,'Charges_by_offence Code'!$I$2:$I$4900,AK$10,'Charges_by_offence Code'!$J$2:$J$4900,AK$11)</f>
        <v>105596</v>
      </c>
      <c r="AL28" s="88">
        <f>SUMIFS('Charges_by_offence Code'!$G$2:$G$4900,'Charges_by_offence Code'!$I$2:$I$4900,AL$10,'Charges_by_offence Code'!$J$2:$J$4900,AL$11)</f>
        <v>100241</v>
      </c>
      <c r="AM28" s="88">
        <f>SUMIFS('Charges_by_offence Code'!$G$2:$G$4900,'Charges_by_offence Code'!$I$2:$I$4900,AM$10,'Charges_by_offence Code'!$J$2:$J$4900,AM$11)</f>
        <v>105210</v>
      </c>
      <c r="AN28" s="88">
        <f>SUMIFS('Charges_by_offence Code'!$G$2:$G$4900,'Charges_by_offence Code'!$I$2:$I$4900,AN$10,'Charges_by_offence Code'!$J$2:$J$4900,AN$11)</f>
        <v>109504</v>
      </c>
      <c r="AO28" s="88">
        <f>SUMIFS('Charges_by_offence Code'!$G$2:$G$4900,'Charges_by_offence Code'!$I$2:$I$4900,AO$10,'Charges_by_offence Code'!$J$2:$J$4900,AO$11)</f>
        <v>113697</v>
      </c>
      <c r="AP28" s="85"/>
      <c r="AQ28" s="85"/>
      <c r="AR28" s="85"/>
      <c r="AS28" s="85"/>
      <c r="AT28" s="85"/>
      <c r="AU28" s="85"/>
      <c r="AV28" s="85"/>
      <c r="AW28" s="85"/>
    </row>
    <row r="29">
      <c r="B29" s="77"/>
      <c r="C29" s="8"/>
      <c r="D29" s="4"/>
      <c r="F29" s="8"/>
      <c r="H29" s="30"/>
      <c r="I29" s="30"/>
      <c r="J29" s="30"/>
      <c r="K29" s="30"/>
      <c r="L29" s="30"/>
      <c r="M29" s="30"/>
      <c r="N29" s="58"/>
      <c r="O29" s="58"/>
      <c r="P29" s="86"/>
      <c r="Q29" s="10"/>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5"/>
      <c r="AQ29" s="85"/>
      <c r="AR29" s="85"/>
      <c r="AS29" s="85"/>
      <c r="AT29" s="85"/>
      <c r="AU29" s="85"/>
      <c r="AV29" s="85"/>
      <c r="AW29" s="85"/>
    </row>
    <row r="30">
      <c r="B30" s="77"/>
      <c r="C30" s="8" t="s">
        <v>125</v>
      </c>
      <c r="D30" s="8" t="s">
        <v>132</v>
      </c>
      <c r="F30" s="8" t="s">
        <v>127</v>
      </c>
      <c r="G30" s="8" t="s">
        <v>128</v>
      </c>
      <c r="H30" s="10">
        <f>'Police &amp; Crime'!P30</f>
        <v>403221</v>
      </c>
      <c r="I30" s="10">
        <f>'Police &amp; Crime'!P31</f>
        <v>350863</v>
      </c>
      <c r="J30" s="10">
        <f>'Police &amp; Crime'!P32</f>
        <v>315158</v>
      </c>
      <c r="K30" s="10">
        <f>'Police &amp; Crime'!P33</f>
        <v>296189</v>
      </c>
      <c r="L30" s="10">
        <f>'Police &amp; Crime'!P34</f>
        <v>312167</v>
      </c>
      <c r="M30" s="10">
        <f>'Police &amp; Crime'!P35</f>
        <v>341010</v>
      </c>
      <c r="N30" s="56">
        <f t="shared" ref="N30:O30" si="11">N27*N101</f>
        <v>596025.6038</v>
      </c>
      <c r="O30" s="56">
        <f t="shared" si="11"/>
        <v>715230.7246</v>
      </c>
      <c r="P30" s="86"/>
      <c r="Q30" s="10"/>
      <c r="R30" s="84" t="s">
        <v>129</v>
      </c>
      <c r="S30" s="84" t="s">
        <v>129</v>
      </c>
      <c r="T30" s="84" t="s">
        <v>129</v>
      </c>
      <c r="U30" s="84" t="s">
        <v>129</v>
      </c>
      <c r="V30" s="84" t="s">
        <v>129</v>
      </c>
      <c r="W30" s="84" t="s">
        <v>129</v>
      </c>
      <c r="X30" s="84" t="s">
        <v>129</v>
      </c>
      <c r="Y30" s="84" t="s">
        <v>129</v>
      </c>
      <c r="Z30" s="84" t="s">
        <v>129</v>
      </c>
      <c r="AA30" s="84" t="s">
        <v>129</v>
      </c>
      <c r="AB30" s="84" t="s">
        <v>129</v>
      </c>
      <c r="AC30" s="84" t="s">
        <v>129</v>
      </c>
      <c r="AD30" s="84" t="s">
        <v>129</v>
      </c>
      <c r="AE30" s="84" t="s">
        <v>129</v>
      </c>
      <c r="AF30" s="84" t="s">
        <v>129</v>
      </c>
      <c r="AG30" s="84" t="s">
        <v>129</v>
      </c>
      <c r="AH30" s="84" t="s">
        <v>129</v>
      </c>
      <c r="AI30" s="84" t="s">
        <v>129</v>
      </c>
      <c r="AJ30" s="84" t="s">
        <v>129</v>
      </c>
      <c r="AK30" s="84" t="s">
        <v>129</v>
      </c>
      <c r="AL30" s="84">
        <f t="shared" ref="AL30:AO30" si="12">AL27*$M$101</f>
        <v>86424.55927</v>
      </c>
      <c r="AM30" s="84">
        <f t="shared" si="12"/>
        <v>86582.22587</v>
      </c>
      <c r="AN30" s="84">
        <f t="shared" si="12"/>
        <v>84904.77008</v>
      </c>
      <c r="AO30" s="84">
        <f t="shared" si="12"/>
        <v>83222.08778</v>
      </c>
      <c r="AP30" s="85">
        <f t="shared" ref="AP30:AW30" si="13">AP185</f>
        <v>134985.2664</v>
      </c>
      <c r="AQ30" s="85">
        <f t="shared" si="13"/>
        <v>135734.4182</v>
      </c>
      <c r="AR30" s="85">
        <f t="shared" si="13"/>
        <v>144831.0503</v>
      </c>
      <c r="AS30" s="85">
        <f t="shared" si="13"/>
        <v>149006.401</v>
      </c>
      <c r="AT30" s="85">
        <f t="shared" si="13"/>
        <v>162118.9642</v>
      </c>
      <c r="AU30" s="85">
        <f t="shared" si="13"/>
        <v>164205.0539</v>
      </c>
      <c r="AV30" s="85">
        <f t="shared" si="13"/>
        <v>174337.4891</v>
      </c>
      <c r="AW30" s="85">
        <f t="shared" si="13"/>
        <v>178807.6811</v>
      </c>
    </row>
    <row r="31">
      <c r="B31" s="73"/>
      <c r="C31" s="8" t="s">
        <v>133</v>
      </c>
      <c r="D31" s="8" t="s">
        <v>134</v>
      </c>
      <c r="F31" s="8" t="s">
        <v>127</v>
      </c>
      <c r="G31" s="89" t="s">
        <v>135</v>
      </c>
      <c r="H31" s="90">
        <f t="shared" ref="H31:M31" si="14">H32-H30</f>
        <v>942919</v>
      </c>
      <c r="I31" s="90">
        <f t="shared" si="14"/>
        <v>968247</v>
      </c>
      <c r="J31" s="90">
        <f t="shared" si="14"/>
        <v>563123</v>
      </c>
      <c r="K31" s="90">
        <f t="shared" si="14"/>
        <v>820962</v>
      </c>
      <c r="L31" s="90">
        <f t="shared" si="14"/>
        <v>881513</v>
      </c>
      <c r="M31" s="90">
        <f t="shared" si="14"/>
        <v>941686</v>
      </c>
      <c r="N31" s="56">
        <f t="shared" ref="N31:O31" si="15">M31*(1+N100)</f>
        <v>941686</v>
      </c>
      <c r="O31" s="56">
        <f t="shared" si="15"/>
        <v>941686</v>
      </c>
      <c r="P31" s="86" t="s">
        <v>136</v>
      </c>
      <c r="Q31" s="10"/>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5">
        <f t="shared" ref="AP31:AW31" si="16">$M$31/4</f>
        <v>235421.5</v>
      </c>
      <c r="AQ31" s="85">
        <f t="shared" si="16"/>
        <v>235421.5</v>
      </c>
      <c r="AR31" s="85">
        <f t="shared" si="16"/>
        <v>235421.5</v>
      </c>
      <c r="AS31" s="85">
        <f t="shared" si="16"/>
        <v>235421.5</v>
      </c>
      <c r="AT31" s="85">
        <f t="shared" si="16"/>
        <v>235421.5</v>
      </c>
      <c r="AU31" s="85">
        <f t="shared" si="16"/>
        <v>235421.5</v>
      </c>
      <c r="AV31" s="85">
        <f t="shared" si="16"/>
        <v>235421.5</v>
      </c>
      <c r="AW31" s="85">
        <f t="shared" si="16"/>
        <v>235421.5</v>
      </c>
    </row>
    <row r="32">
      <c r="B32" s="73" t="s">
        <v>137</v>
      </c>
      <c r="C32" s="8" t="s">
        <v>138</v>
      </c>
      <c r="D32" s="4" t="s">
        <v>139</v>
      </c>
      <c r="F32" s="8" t="s">
        <v>127</v>
      </c>
      <c r="G32" s="8" t="s">
        <v>128</v>
      </c>
      <c r="H32" s="30">
        <f t="shared" ref="H32:M32" si="17">SUMIFS($R32:$AW32,$R$5:$AW$5,H$5)</f>
        <v>1346140</v>
      </c>
      <c r="I32" s="30">
        <f t="shared" si="17"/>
        <v>1319110</v>
      </c>
      <c r="J32" s="30">
        <f t="shared" si="17"/>
        <v>878281</v>
      </c>
      <c r="K32" s="30">
        <f t="shared" si="17"/>
        <v>1117151</v>
      </c>
      <c r="L32" s="30">
        <f t="shared" si="17"/>
        <v>1193680</v>
      </c>
      <c r="M32" s="30">
        <f t="shared" si="17"/>
        <v>1282696</v>
      </c>
      <c r="N32" s="58">
        <f t="shared" ref="N32:O32" si="18">SUM(N30:N31)</f>
        <v>1537711.604</v>
      </c>
      <c r="O32" s="58">
        <f t="shared" si="18"/>
        <v>1656916.725</v>
      </c>
      <c r="P32" s="86" t="s">
        <v>140</v>
      </c>
      <c r="Q32" s="10"/>
      <c r="R32" s="86">
        <f t="array" ref="R32">IFERROR(INDEX('Crown &amp; Magistrates Courts'!$B$15:$CG$71,MATCH(R$7,'Crown &amp; Magistrates Courts'!$D$15:$D$71,0),MATCH($B32,'Crown &amp; Magistrates Courts'!$B$14:$CG$14,0),""))</f>
        <v>346227</v>
      </c>
      <c r="S32" s="86">
        <f t="array" ref="S32">IFERROR(INDEX('Crown &amp; Magistrates Courts'!$B$15:$CG$71,MATCH(S$7,'Crown &amp; Magistrates Courts'!$D$15:$D$71,0),MATCH($B32,'Crown &amp; Magistrates Courts'!$B$14:$CG$14,0),""))</f>
        <v>335541</v>
      </c>
      <c r="T32" s="86">
        <f t="array" ref="T32">IFERROR(INDEX('Crown &amp; Magistrates Courts'!$B$15:$CG$71,MATCH(T$7,'Crown &amp; Magistrates Courts'!$D$15:$D$71,0),MATCH($B32,'Crown &amp; Magistrates Courts'!$B$14:$CG$14,0),""))</f>
        <v>323071</v>
      </c>
      <c r="U32" s="86">
        <f t="array" ref="U32">IFERROR(INDEX('Crown &amp; Magistrates Courts'!$B$15:$CG$71,MATCH(U$7,'Crown &amp; Magistrates Courts'!$D$15:$D$71,0),MATCH($B32,'Crown &amp; Magistrates Courts'!$B$14:$CG$14,0),""))</f>
        <v>341301</v>
      </c>
      <c r="V32" s="86">
        <f t="array" ref="V32">IFERROR(INDEX('Crown &amp; Magistrates Courts'!$B$15:$CG$71,MATCH(V$7,'Crown &amp; Magistrates Courts'!$D$15:$D$71,0),MATCH($B32,'Crown &amp; Magistrates Courts'!$B$14:$CG$14,0),""))</f>
        <v>339940</v>
      </c>
      <c r="W32" s="86">
        <f t="array" ref="W32">IFERROR(INDEX('Crown &amp; Magistrates Courts'!$B$15:$CG$71,MATCH(W$7,'Crown &amp; Magistrates Courts'!$D$15:$D$71,0),MATCH($B32,'Crown &amp; Magistrates Courts'!$B$14:$CG$14,0),""))</f>
        <v>345281</v>
      </c>
      <c r="X32" s="86">
        <f t="array" ref="X32">IFERROR(INDEX('Crown &amp; Magistrates Courts'!$B$15:$CG$71,MATCH(X$7,'Crown &amp; Magistrates Courts'!$D$15:$D$71,0),MATCH($B32,'Crown &amp; Magistrates Courts'!$B$14:$CG$14,0),""))</f>
        <v>324165</v>
      </c>
      <c r="Y32" s="86">
        <f t="array" ref="Y32">IFERROR(INDEX('Crown &amp; Magistrates Courts'!$B$15:$CG$71,MATCH(Y$7,'Crown &amp; Magistrates Courts'!$D$15:$D$71,0),MATCH($B32,'Crown &amp; Magistrates Courts'!$B$14:$CG$14,0),""))</f>
        <v>309724</v>
      </c>
      <c r="Z32" s="86">
        <f t="array" ref="Z32">IFERROR(INDEX('Crown &amp; Magistrates Courts'!$B$15:$CG$71,MATCH(Z$7,'Crown &amp; Magistrates Courts'!$D$15:$D$71,0),MATCH($B32,'Crown &amp; Magistrates Courts'!$B$14:$CG$14,0),""))</f>
        <v>126022</v>
      </c>
      <c r="AA32" s="86">
        <f t="array" ref="AA32">IFERROR(INDEX('Crown &amp; Magistrates Courts'!$B$15:$CG$71,MATCH(AA$7,'Crown &amp; Magistrates Courts'!$D$15:$D$71,0),MATCH($B32,'Crown &amp; Magistrates Courts'!$B$14:$CG$14,0),""))</f>
        <v>244045</v>
      </c>
      <c r="AB32" s="86">
        <f t="array" ref="AB32">IFERROR(INDEX('Crown &amp; Magistrates Courts'!$B$15:$CG$71,MATCH(AB$7,'Crown &amp; Magistrates Courts'!$D$15:$D$71,0),MATCH($B32,'Crown &amp; Magistrates Courts'!$B$14:$CG$14,0),""))</f>
        <v>256187</v>
      </c>
      <c r="AC32" s="86">
        <f t="array" ref="AC32">IFERROR(INDEX('Crown &amp; Magistrates Courts'!$B$15:$CG$71,MATCH(AC$7,'Crown &amp; Magistrates Courts'!$D$15:$D$71,0),MATCH($B32,'Crown &amp; Magistrates Courts'!$B$14:$CG$14,0),""))</f>
        <v>252027</v>
      </c>
      <c r="AD32" s="86">
        <f t="array" ref="AD32">IFERROR(INDEX('Crown &amp; Magistrates Courts'!$B$15:$CG$71,MATCH(AD$7,'Crown &amp; Magistrates Courts'!$D$15:$D$71,0),MATCH($B32,'Crown &amp; Magistrates Courts'!$B$14:$CG$14,0),""))</f>
        <v>283465</v>
      </c>
      <c r="AE32" s="86">
        <f t="array" ref="AE32">IFERROR(INDEX('Crown &amp; Magistrates Courts'!$B$15:$CG$71,MATCH(AE$7,'Crown &amp; Magistrates Courts'!$D$15:$D$71,0),MATCH($B32,'Crown &amp; Magistrates Courts'!$B$14:$CG$14,0),""))</f>
        <v>275068</v>
      </c>
      <c r="AF32" s="86">
        <f t="array" ref="AF32">IFERROR(INDEX('Crown &amp; Magistrates Courts'!$B$15:$CG$71,MATCH(AF$7,'Crown &amp; Magistrates Courts'!$D$15:$D$71,0),MATCH($B32,'Crown &amp; Magistrates Courts'!$B$14:$CG$14,0),""))</f>
        <v>257647</v>
      </c>
      <c r="AG32" s="86">
        <f t="array" ref="AG32">IFERROR(INDEX('Crown &amp; Magistrates Courts'!$B$15:$CG$71,MATCH(AG$7,'Crown &amp; Magistrates Courts'!$D$15:$D$71,0),MATCH($B32,'Crown &amp; Magistrates Courts'!$B$14:$CG$14,0),""))</f>
        <v>300971</v>
      </c>
      <c r="AH32" s="86">
        <f t="array" ref="AH32">IFERROR(INDEX('Crown &amp; Magistrates Courts'!$B$15:$CG$71,MATCH(AH$7,'Crown &amp; Magistrates Courts'!$D$15:$D$71,0),MATCH($B32,'Crown &amp; Magistrates Courts'!$B$14:$CG$14,0),""))</f>
        <v>283153</v>
      </c>
      <c r="AI32" s="86">
        <f t="array" ref="AI32">IFERROR(INDEX('Crown &amp; Magistrates Courts'!$B$15:$CG$71,MATCH(AI$7,'Crown &amp; Magistrates Courts'!$D$15:$D$71,0),MATCH($B32,'Crown &amp; Magistrates Courts'!$B$14:$CG$14,0),""))</f>
        <v>282983</v>
      </c>
      <c r="AJ32" s="86">
        <f t="array" ref="AJ32">IFERROR(INDEX('Crown &amp; Magistrates Courts'!$B$15:$CG$71,MATCH(AJ$7,'Crown &amp; Magistrates Courts'!$D$15:$D$71,0),MATCH($B32,'Crown &amp; Magistrates Courts'!$B$14:$CG$14,0),""))</f>
        <v>305356</v>
      </c>
      <c r="AK32" s="86">
        <f t="array" ref="AK32">IFERROR(INDEX('Crown &amp; Magistrates Courts'!$B$15:$CG$71,MATCH(AK$7,'Crown &amp; Magistrates Courts'!$D$15:$D$71,0),MATCH($B32,'Crown &amp; Magistrates Courts'!$B$14:$CG$14,0),""))</f>
        <v>322188</v>
      </c>
      <c r="AL32" s="86">
        <f t="array" ref="AL32">IFERROR(INDEX('Crown &amp; Magistrates Courts'!$B$15:$CG$71,MATCH(AL$7,'Crown &amp; Magistrates Courts'!$D$15:$D$71,0),MATCH($B32,'Crown &amp; Magistrates Courts'!$B$14:$CG$14,0),""))</f>
        <v>310365</v>
      </c>
      <c r="AM32" s="86">
        <f t="array" ref="AM32">IFERROR(INDEX('Crown &amp; Magistrates Courts'!$B$15:$CG$71,MATCH(AM$7,'Crown &amp; Magistrates Courts'!$D$15:$D$71,0),MATCH($B32,'Crown &amp; Magistrates Courts'!$B$14:$CG$14,0),""))</f>
        <v>311913</v>
      </c>
      <c r="AN32" s="86">
        <f t="array" ref="AN32">IFERROR(INDEX('Crown &amp; Magistrates Courts'!$B$15:$CG$71,MATCH(AN$7,'Crown &amp; Magistrates Courts'!$D$15:$D$71,0),MATCH($B32,'Crown &amp; Magistrates Courts'!$B$14:$CG$14,0),""))</f>
        <v>316964</v>
      </c>
      <c r="AO32" s="86">
        <f t="array" ref="AO32">IFERROR(INDEX('Crown &amp; Magistrates Courts'!$B$15:$CG$71,MATCH(AO$7,'Crown &amp; Magistrates Courts'!$D$15:$D$71,0),MATCH($B32,'Crown &amp; Magistrates Courts'!$B$14:$CG$14,0),""))</f>
        <v>343454</v>
      </c>
      <c r="AP32" s="91">
        <f t="shared" ref="AP32:AW32" si="19">SUM(AP30:AP31)</f>
        <v>370406.7664</v>
      </c>
      <c r="AQ32" s="91">
        <f t="shared" si="19"/>
        <v>371155.9182</v>
      </c>
      <c r="AR32" s="91">
        <f t="shared" si="19"/>
        <v>380252.5503</v>
      </c>
      <c r="AS32" s="91">
        <f t="shared" si="19"/>
        <v>384427.901</v>
      </c>
      <c r="AT32" s="91">
        <f t="shared" si="19"/>
        <v>397540.4642</v>
      </c>
      <c r="AU32" s="91">
        <f t="shared" si="19"/>
        <v>399626.5539</v>
      </c>
      <c r="AV32" s="91">
        <f t="shared" si="19"/>
        <v>409758.9891</v>
      </c>
      <c r="AW32" s="91">
        <f t="shared" si="19"/>
        <v>414229.1811</v>
      </c>
    </row>
    <row r="33">
      <c r="B33" s="73" t="s">
        <v>141</v>
      </c>
      <c r="C33" s="8" t="s">
        <v>138</v>
      </c>
      <c r="D33" s="8" t="s">
        <v>142</v>
      </c>
      <c r="F33" s="8" t="s">
        <v>127</v>
      </c>
      <c r="G33" s="8" t="s">
        <v>128</v>
      </c>
      <c r="H33" s="10">
        <f t="shared" ref="H33:M33" si="20">SUMIFS($R33:$AW33,$R$5:$AW$5,H$5)</f>
        <v>15782</v>
      </c>
      <c r="I33" s="10">
        <f t="shared" si="20"/>
        <v>16324</v>
      </c>
      <c r="J33" s="10">
        <f t="shared" si="20"/>
        <v>18715</v>
      </c>
      <c r="K33" s="10">
        <f t="shared" si="20"/>
        <v>19794</v>
      </c>
      <c r="L33" s="10">
        <f t="shared" si="20"/>
        <v>16394</v>
      </c>
      <c r="M33" s="10">
        <f t="shared" si="20"/>
        <v>15412</v>
      </c>
      <c r="N33" s="56">
        <f t="shared" ref="N33:O33" si="21">N$32*N103</f>
        <v>22777.39783</v>
      </c>
      <c r="O33" s="56">
        <f t="shared" si="21"/>
        <v>24543.12715</v>
      </c>
      <c r="P33" s="10"/>
      <c r="Q33" s="10"/>
      <c r="R33" s="86">
        <f t="array" ref="R33">IFERROR(INDEX('Crown &amp; Magistrates Courts'!$B$15:$CG$71,MATCH(R$7,'Crown &amp; Magistrates Courts'!$D$15:$D$71,0),MATCH($B33,'Crown &amp; Magistrates Courts'!$B$14:$CG$14,0),""))</f>
        <v>3637</v>
      </c>
      <c r="S33" s="86">
        <f t="array" ref="S33">IFERROR(INDEX('Crown &amp; Magistrates Courts'!$B$15:$CG$71,MATCH(S$7,'Crown &amp; Magistrates Courts'!$D$15:$D$71,0),MATCH($B33,'Crown &amp; Magistrates Courts'!$B$14:$CG$14,0),""))</f>
        <v>3842</v>
      </c>
      <c r="T33" s="86">
        <f t="array" ref="T33">IFERROR(INDEX('Crown &amp; Magistrates Courts'!$B$15:$CG$71,MATCH(T$7,'Crown &amp; Magistrates Courts'!$D$15:$D$71,0),MATCH($B33,'Crown &amp; Magistrates Courts'!$B$14:$CG$14,0),""))</f>
        <v>4167</v>
      </c>
      <c r="U33" s="86">
        <f t="array" ref="U33">IFERROR(INDEX('Crown &amp; Magistrates Courts'!$B$15:$CG$71,MATCH(U$7,'Crown &amp; Magistrates Courts'!$D$15:$D$71,0),MATCH($B33,'Crown &amp; Magistrates Courts'!$B$14:$CG$14,0),""))</f>
        <v>4136</v>
      </c>
      <c r="V33" s="86">
        <f t="array" ref="V33">IFERROR(INDEX('Crown &amp; Magistrates Courts'!$B$15:$CG$71,MATCH(V$7,'Crown &amp; Magistrates Courts'!$D$15:$D$71,0),MATCH($B33,'Crown &amp; Magistrates Courts'!$B$14:$CG$14,0),""))</f>
        <v>3586</v>
      </c>
      <c r="W33" s="86">
        <f t="array" ref="W33">IFERROR(INDEX('Crown &amp; Magistrates Courts'!$B$15:$CG$71,MATCH(W$7,'Crown &amp; Magistrates Courts'!$D$15:$D$71,0),MATCH($B33,'Crown &amp; Magistrates Courts'!$B$14:$CG$14,0),""))</f>
        <v>4187</v>
      </c>
      <c r="X33" s="86">
        <f t="array" ref="X33">IFERROR(INDEX('Crown &amp; Magistrates Courts'!$B$15:$CG$71,MATCH(X$7,'Crown &amp; Magistrates Courts'!$D$15:$D$71,0),MATCH($B33,'Crown &amp; Magistrates Courts'!$B$14:$CG$14,0),""))</f>
        <v>4169</v>
      </c>
      <c r="Y33" s="86">
        <f t="array" ref="Y33">IFERROR(INDEX('Crown &amp; Magistrates Courts'!$B$15:$CG$71,MATCH(Y$7,'Crown &amp; Magistrates Courts'!$D$15:$D$71,0),MATCH($B33,'Crown &amp; Magistrates Courts'!$B$14:$CG$14,0),""))</f>
        <v>4382</v>
      </c>
      <c r="Z33" s="86">
        <f t="array" ref="Z33">IFERROR(INDEX('Crown &amp; Magistrates Courts'!$B$15:$CG$71,MATCH(Z$7,'Crown &amp; Magistrates Courts'!$D$15:$D$71,0),MATCH($B33,'Crown &amp; Magistrates Courts'!$B$14:$CG$14,0),""))</f>
        <v>3861</v>
      </c>
      <c r="AA33" s="86">
        <f t="array" ref="AA33">IFERROR(INDEX('Crown &amp; Magistrates Courts'!$B$15:$CG$71,MATCH(AA$7,'Crown &amp; Magistrates Courts'!$D$15:$D$71,0),MATCH($B33,'Crown &amp; Magistrates Courts'!$B$14:$CG$14,0),""))</f>
        <v>4651</v>
      </c>
      <c r="AB33" s="86">
        <f t="array" ref="AB33">IFERROR(INDEX('Crown &amp; Magistrates Courts'!$B$15:$CG$71,MATCH(AB$7,'Crown &amp; Magistrates Courts'!$D$15:$D$71,0),MATCH($B33,'Crown &amp; Magistrates Courts'!$B$14:$CG$14,0),""))</f>
        <v>4823</v>
      </c>
      <c r="AC33" s="86">
        <f t="array" ref="AC33">IFERROR(INDEX('Crown &amp; Magistrates Courts'!$B$15:$CG$71,MATCH(AC$7,'Crown &amp; Magistrates Courts'!$D$15:$D$71,0),MATCH($B33,'Crown &amp; Magistrates Courts'!$B$14:$CG$14,0),""))</f>
        <v>5380</v>
      </c>
      <c r="AD33" s="86">
        <f t="array" ref="AD33">IFERROR(INDEX('Crown &amp; Magistrates Courts'!$B$15:$CG$71,MATCH(AD$7,'Crown &amp; Magistrates Courts'!$D$15:$D$71,0),MATCH($B33,'Crown &amp; Magistrates Courts'!$B$14:$CG$14,0),""))</f>
        <v>5093</v>
      </c>
      <c r="AE33" s="86">
        <f t="array" ref="AE33">IFERROR(INDEX('Crown &amp; Magistrates Courts'!$B$15:$CG$71,MATCH(AE$7,'Crown &amp; Magistrates Courts'!$D$15:$D$71,0),MATCH($B33,'Crown &amp; Magistrates Courts'!$B$14:$CG$14,0),""))</f>
        <v>5252</v>
      </c>
      <c r="AF33" s="86">
        <f t="array" ref="AF33">IFERROR(INDEX('Crown &amp; Magistrates Courts'!$B$15:$CG$71,MATCH(AF$7,'Crown &amp; Magistrates Courts'!$D$15:$D$71,0),MATCH($B33,'Crown &amp; Magistrates Courts'!$B$14:$CG$14,0),""))</f>
        <v>4901</v>
      </c>
      <c r="AG33" s="86">
        <f t="array" ref="AG33">IFERROR(INDEX('Crown &amp; Magistrates Courts'!$B$15:$CG$71,MATCH(AG$7,'Crown &amp; Magistrates Courts'!$D$15:$D$71,0),MATCH($B33,'Crown &amp; Magistrates Courts'!$B$14:$CG$14,0),""))</f>
        <v>4548</v>
      </c>
      <c r="AH33" s="86">
        <f t="array" ref="AH33">IFERROR(INDEX('Crown &amp; Magistrates Courts'!$B$15:$CG$71,MATCH(AH$7,'Crown &amp; Magistrates Courts'!$D$15:$D$71,0),MATCH($B33,'Crown &amp; Magistrates Courts'!$B$14:$CG$14,0),""))</f>
        <v>3884</v>
      </c>
      <c r="AI33" s="86">
        <f t="array" ref="AI33">IFERROR(INDEX('Crown &amp; Magistrates Courts'!$B$15:$CG$71,MATCH(AI$7,'Crown &amp; Magistrates Courts'!$D$15:$D$71,0),MATCH($B33,'Crown &amp; Magistrates Courts'!$B$14:$CG$14,0),""))</f>
        <v>4270</v>
      </c>
      <c r="AJ33" s="86">
        <f t="array" ref="AJ33">IFERROR(INDEX('Crown &amp; Magistrates Courts'!$B$15:$CG$71,MATCH(AJ$7,'Crown &amp; Magistrates Courts'!$D$15:$D$71,0),MATCH($B33,'Crown &amp; Magistrates Courts'!$B$14:$CG$14,0),""))</f>
        <v>3849</v>
      </c>
      <c r="AK33" s="86">
        <f t="array" ref="AK33">IFERROR(INDEX('Crown &amp; Magistrates Courts'!$B$15:$CG$71,MATCH(AK$7,'Crown &amp; Magistrates Courts'!$D$15:$D$71,0),MATCH($B33,'Crown &amp; Magistrates Courts'!$B$14:$CG$14,0),""))</f>
        <v>4391</v>
      </c>
      <c r="AL33" s="86">
        <f t="array" ref="AL33">IFERROR(INDEX('Crown &amp; Magistrates Courts'!$B$15:$CG$71,MATCH(AL$7,'Crown &amp; Magistrates Courts'!$D$15:$D$71,0),MATCH($B33,'Crown &amp; Magistrates Courts'!$B$14:$CG$14,0),""))</f>
        <v>4047</v>
      </c>
      <c r="AM33" s="86">
        <f t="array" ref="AM33">IFERROR(INDEX('Crown &amp; Magistrates Courts'!$B$15:$CG$71,MATCH(AM$7,'Crown &amp; Magistrates Courts'!$D$15:$D$71,0),MATCH($B33,'Crown &amp; Magistrates Courts'!$B$14:$CG$14,0),""))</f>
        <v>3852</v>
      </c>
      <c r="AN33" s="86">
        <f t="array" ref="AN33">IFERROR(INDEX('Crown &amp; Magistrates Courts'!$B$15:$CG$71,MATCH(AN$7,'Crown &amp; Magistrates Courts'!$D$15:$D$71,0),MATCH($B33,'Crown &amp; Magistrates Courts'!$B$14:$CG$14,0),""))</f>
        <v>3718</v>
      </c>
      <c r="AO33" s="86">
        <f t="array" ref="AO33">IFERROR(INDEX('Crown &amp; Magistrates Courts'!$B$15:$CG$71,MATCH(AO$7,'Crown &amp; Magistrates Courts'!$D$15:$D$71,0),MATCH($B33,'Crown &amp; Magistrates Courts'!$B$14:$CG$14,0),""))</f>
        <v>3795</v>
      </c>
      <c r="AP33" s="85">
        <f t="shared" ref="AP33:AW33" si="22">AP214</f>
        <v>3990.152312</v>
      </c>
      <c r="AQ33" s="85">
        <f t="shared" si="22"/>
        <v>4210.31797</v>
      </c>
      <c r="AR33" s="85">
        <f t="shared" si="22"/>
        <v>4439.069707</v>
      </c>
      <c r="AS33" s="85">
        <f t="shared" si="22"/>
        <v>4509.95373</v>
      </c>
      <c r="AT33" s="85">
        <f t="shared" si="22"/>
        <v>4608.962917</v>
      </c>
      <c r="AU33" s="85">
        <f t="shared" si="22"/>
        <v>4676.811601</v>
      </c>
      <c r="AV33" s="85">
        <f t="shared" si="22"/>
        <v>4793.726633</v>
      </c>
      <c r="AW33" s="85">
        <f t="shared" si="22"/>
        <v>4855.494027</v>
      </c>
    </row>
    <row r="34">
      <c r="B34" s="73" t="s">
        <v>143</v>
      </c>
      <c r="C34" s="8" t="s">
        <v>138</v>
      </c>
      <c r="D34" s="8" t="s">
        <v>144</v>
      </c>
      <c r="F34" s="8" t="s">
        <v>127</v>
      </c>
      <c r="G34" s="8" t="s">
        <v>128</v>
      </c>
      <c r="H34" s="10">
        <f t="shared" ref="H34:M34" si="23">SUMIFS($R34:$AW34,$R$5:$AW$5,H$5)</f>
        <v>126807</v>
      </c>
      <c r="I34" s="10">
        <f t="shared" si="23"/>
        <v>124164</v>
      </c>
      <c r="J34" s="10">
        <f t="shared" si="23"/>
        <v>66953</v>
      </c>
      <c r="K34" s="10">
        <f t="shared" si="23"/>
        <v>90656</v>
      </c>
      <c r="L34" s="10">
        <f t="shared" si="23"/>
        <v>100621</v>
      </c>
      <c r="M34" s="10">
        <f t="shared" si="23"/>
        <v>111650</v>
      </c>
      <c r="N34" s="56">
        <f t="shared" ref="N34:O34" si="24">N$32*N104</f>
        <v>132511.4559</v>
      </c>
      <c r="O34" s="56">
        <f t="shared" si="24"/>
        <v>142783.8919</v>
      </c>
      <c r="P34" s="10"/>
      <c r="Q34" s="10"/>
      <c r="R34" s="86">
        <f t="array" ref="R34">IFERROR(INDEX('Crown &amp; Magistrates Courts'!$B$15:$CG$71,MATCH(R$7,'Crown &amp; Magistrates Courts'!$D$15:$D$71,0),MATCH($B34,'Crown &amp; Magistrates Courts'!$B$14:$CG$14,0),""))</f>
        <v>33994</v>
      </c>
      <c r="S34" s="86">
        <f t="array" ref="S34">IFERROR(INDEX('Crown &amp; Magistrates Courts'!$B$15:$CG$71,MATCH(S$7,'Crown &amp; Magistrates Courts'!$D$15:$D$71,0),MATCH($B34,'Crown &amp; Magistrates Courts'!$B$14:$CG$14,0),""))</f>
        <v>31190</v>
      </c>
      <c r="T34" s="86">
        <f t="array" ref="T34">IFERROR(INDEX('Crown &amp; Magistrates Courts'!$B$15:$CG$71,MATCH(T$7,'Crown &amp; Magistrates Courts'!$D$15:$D$71,0),MATCH($B34,'Crown &amp; Magistrates Courts'!$B$14:$CG$14,0),""))</f>
        <v>30382</v>
      </c>
      <c r="U34" s="86">
        <f t="array" ref="U34">IFERROR(INDEX('Crown &amp; Magistrates Courts'!$B$15:$CG$71,MATCH(U$7,'Crown &amp; Magistrates Courts'!$D$15:$D$71,0),MATCH($B34,'Crown &amp; Magistrates Courts'!$B$14:$CG$14,0),""))</f>
        <v>31241</v>
      </c>
      <c r="V34" s="86">
        <f t="array" ref="V34">IFERROR(INDEX('Crown &amp; Magistrates Courts'!$B$15:$CG$71,MATCH(V$7,'Crown &amp; Magistrates Courts'!$D$15:$D$71,0),MATCH($B34,'Crown &amp; Magistrates Courts'!$B$14:$CG$14,0),""))</f>
        <v>34821</v>
      </c>
      <c r="W34" s="86">
        <f t="array" ref="W34">IFERROR(INDEX('Crown &amp; Magistrates Courts'!$B$15:$CG$71,MATCH(W$7,'Crown &amp; Magistrates Courts'!$D$15:$D$71,0),MATCH($B34,'Crown &amp; Magistrates Courts'!$B$14:$CG$14,0),""))</f>
        <v>32382</v>
      </c>
      <c r="X34" s="86">
        <f t="array" ref="X34">IFERROR(INDEX('Crown &amp; Magistrates Courts'!$B$15:$CG$71,MATCH(X$7,'Crown &amp; Magistrates Courts'!$D$15:$D$71,0),MATCH($B34,'Crown &amp; Magistrates Courts'!$B$14:$CG$14,0),""))</f>
        <v>29253</v>
      </c>
      <c r="Y34" s="86">
        <f t="array" ref="Y34">IFERROR(INDEX('Crown &amp; Magistrates Courts'!$B$15:$CG$71,MATCH(Y$7,'Crown &amp; Magistrates Courts'!$D$15:$D$71,0),MATCH($B34,'Crown &amp; Magistrates Courts'!$B$14:$CG$14,0),""))</f>
        <v>27708</v>
      </c>
      <c r="Z34" s="86">
        <f t="array" ref="Z34">IFERROR(INDEX('Crown &amp; Magistrates Courts'!$B$15:$CG$71,MATCH(Z$7,'Crown &amp; Magistrates Courts'!$D$15:$D$71,0),MATCH($B34,'Crown &amp; Magistrates Courts'!$B$14:$CG$14,0),""))</f>
        <v>7131</v>
      </c>
      <c r="AA34" s="86">
        <f t="array" ref="AA34">IFERROR(INDEX('Crown &amp; Magistrates Courts'!$B$15:$CG$71,MATCH(AA$7,'Crown &amp; Magistrates Courts'!$D$15:$D$71,0),MATCH($B34,'Crown &amp; Magistrates Courts'!$B$14:$CG$14,0),""))</f>
        <v>19285</v>
      </c>
      <c r="AB34" s="86">
        <f t="array" ref="AB34">IFERROR(INDEX('Crown &amp; Magistrates Courts'!$B$15:$CG$71,MATCH(AB$7,'Crown &amp; Magistrates Courts'!$D$15:$D$71,0),MATCH($B34,'Crown &amp; Magistrates Courts'!$B$14:$CG$14,0),""))</f>
        <v>20517</v>
      </c>
      <c r="AC34" s="86">
        <f t="array" ref="AC34">IFERROR(INDEX('Crown &amp; Magistrates Courts'!$B$15:$CG$71,MATCH(AC$7,'Crown &amp; Magistrates Courts'!$D$15:$D$71,0),MATCH($B34,'Crown &amp; Magistrates Courts'!$B$14:$CG$14,0),""))</f>
        <v>20020</v>
      </c>
      <c r="AD34" s="86">
        <f t="array" ref="AD34">IFERROR(INDEX('Crown &amp; Magistrates Courts'!$B$15:$CG$71,MATCH(AD$7,'Crown &amp; Magistrates Courts'!$D$15:$D$71,0),MATCH($B34,'Crown &amp; Magistrates Courts'!$B$14:$CG$14,0),""))</f>
        <v>21900</v>
      </c>
      <c r="AE34" s="86">
        <f t="array" ref="AE34">IFERROR(INDEX('Crown &amp; Magistrates Courts'!$B$15:$CG$71,MATCH(AE$7,'Crown &amp; Magistrates Courts'!$D$15:$D$71,0),MATCH($B34,'Crown &amp; Magistrates Courts'!$B$14:$CG$14,0),""))</f>
        <v>22621</v>
      </c>
      <c r="AF34" s="86">
        <f t="array" ref="AF34">IFERROR(INDEX('Crown &amp; Magistrates Courts'!$B$15:$CG$71,MATCH(AF$7,'Crown &amp; Magistrates Courts'!$D$15:$D$71,0),MATCH($B34,'Crown &amp; Magistrates Courts'!$B$14:$CG$14,0),""))</f>
        <v>22213</v>
      </c>
      <c r="AG34" s="86">
        <f t="array" ref="AG34">IFERROR(INDEX('Crown &amp; Magistrates Courts'!$B$15:$CG$71,MATCH(AG$7,'Crown &amp; Magistrates Courts'!$D$15:$D$71,0),MATCH($B34,'Crown &amp; Magistrates Courts'!$B$14:$CG$14,0),""))</f>
        <v>23922</v>
      </c>
      <c r="AH34" s="86">
        <f t="array" ref="AH34">IFERROR(INDEX('Crown &amp; Magistrates Courts'!$B$15:$CG$71,MATCH(AH$7,'Crown &amp; Magistrates Courts'!$D$15:$D$71,0),MATCH($B34,'Crown &amp; Magistrates Courts'!$B$14:$CG$14,0),""))</f>
        <v>22863</v>
      </c>
      <c r="AI34" s="86">
        <f t="array" ref="AI34">IFERROR(INDEX('Crown &amp; Magistrates Courts'!$B$15:$CG$71,MATCH(AI$7,'Crown &amp; Magistrates Courts'!$D$15:$D$71,0),MATCH($B34,'Crown &amp; Magistrates Courts'!$B$14:$CG$14,0),""))</f>
        <v>25625</v>
      </c>
      <c r="AJ34" s="86">
        <f t="array" ref="AJ34">IFERROR(INDEX('Crown &amp; Magistrates Courts'!$B$15:$CG$71,MATCH(AJ$7,'Crown &amp; Magistrates Courts'!$D$15:$D$71,0),MATCH($B34,'Crown &amp; Magistrates Courts'!$B$14:$CG$14,0),""))</f>
        <v>23429</v>
      </c>
      <c r="AK34" s="86">
        <f t="array" ref="AK34">IFERROR(INDEX('Crown &amp; Magistrates Courts'!$B$15:$CG$71,MATCH(AK$7,'Crown &amp; Magistrates Courts'!$D$15:$D$71,0),MATCH($B34,'Crown &amp; Magistrates Courts'!$B$14:$CG$14,0),""))</f>
        <v>28704</v>
      </c>
      <c r="AL34" s="86">
        <f t="array" ref="AL34">IFERROR(INDEX('Crown &amp; Magistrates Courts'!$B$15:$CG$71,MATCH(AL$7,'Crown &amp; Magistrates Courts'!$D$15:$D$71,0),MATCH($B34,'Crown &amp; Magistrates Courts'!$B$14:$CG$14,0),""))</f>
        <v>27417</v>
      </c>
      <c r="AM34" s="86">
        <f t="array" ref="AM34">IFERROR(INDEX('Crown &amp; Magistrates Courts'!$B$15:$CG$71,MATCH(AM$7,'Crown &amp; Magistrates Courts'!$D$15:$D$71,0),MATCH($B34,'Crown &amp; Magistrates Courts'!$B$14:$CG$14,0),""))</f>
        <v>27167</v>
      </c>
      <c r="AN34" s="86">
        <f t="array" ref="AN34">IFERROR(INDEX('Crown &amp; Magistrates Courts'!$B$15:$CG$71,MATCH(AN$7,'Crown &amp; Magistrates Courts'!$D$15:$D$71,0),MATCH($B34,'Crown &amp; Magistrates Courts'!$B$14:$CG$14,0),""))</f>
        <v>27032</v>
      </c>
      <c r="AO34" s="86">
        <f t="array" ref="AO34">IFERROR(INDEX('Crown &amp; Magistrates Courts'!$B$15:$CG$71,MATCH(AO$7,'Crown &amp; Magistrates Courts'!$D$15:$D$71,0),MATCH($B34,'Crown &amp; Magistrates Courts'!$B$14:$CG$14,0),""))</f>
        <v>30034</v>
      </c>
      <c r="AP34" s="85">
        <f t="shared" ref="AP34:AW34" si="25">AP215</f>
        <v>28906.08004</v>
      </c>
      <c r="AQ34" s="85">
        <f t="shared" si="25"/>
        <v>30501.03824</v>
      </c>
      <c r="AR34" s="85">
        <f t="shared" si="25"/>
        <v>32158.19704</v>
      </c>
      <c r="AS34" s="85">
        <f t="shared" si="25"/>
        <v>32671.70607</v>
      </c>
      <c r="AT34" s="85">
        <f t="shared" si="25"/>
        <v>33388.96378</v>
      </c>
      <c r="AU34" s="85">
        <f t="shared" si="25"/>
        <v>33880.48373</v>
      </c>
      <c r="AV34" s="85">
        <f t="shared" si="25"/>
        <v>34727.45773</v>
      </c>
      <c r="AW34" s="85">
        <f t="shared" si="25"/>
        <v>35174.92266</v>
      </c>
    </row>
    <row r="35">
      <c r="B35" s="73" t="s">
        <v>145</v>
      </c>
      <c r="C35" s="8" t="s">
        <v>138</v>
      </c>
      <c r="D35" s="8" t="s">
        <v>146</v>
      </c>
      <c r="F35" s="8" t="s">
        <v>127</v>
      </c>
      <c r="G35" s="8" t="s">
        <v>128</v>
      </c>
      <c r="H35" s="10">
        <f t="shared" ref="H35:M35" si="26">SUMIFS($R35:$AW35,$R$5:$AW$5,H$5)</f>
        <v>28</v>
      </c>
      <c r="I35" s="10">
        <f t="shared" si="26"/>
        <v>25</v>
      </c>
      <c r="J35" s="10">
        <f t="shared" si="26"/>
        <v>38</v>
      </c>
      <c r="K35" s="10">
        <f t="shared" si="26"/>
        <v>27</v>
      </c>
      <c r="L35" s="10">
        <f t="shared" si="26"/>
        <v>12</v>
      </c>
      <c r="M35" s="10">
        <f t="shared" si="26"/>
        <v>4</v>
      </c>
      <c r="N35" s="56">
        <f t="shared" ref="N35:O35" si="27">N$32*N105</f>
        <v>30.84616683</v>
      </c>
      <c r="O35" s="56">
        <f t="shared" si="27"/>
        <v>33.23739612</v>
      </c>
      <c r="P35" s="10"/>
      <c r="Q35" s="10"/>
      <c r="R35" s="86">
        <f t="array" ref="R35">IFERROR(INDEX('Crown &amp; Magistrates Courts'!$B$15:$CG$71,MATCH(R$7,'Crown &amp; Magistrates Courts'!$D$15:$D$71,0),MATCH($B35,'Crown &amp; Magistrates Courts'!$B$14:$CG$14,0),""))</f>
        <v>7</v>
      </c>
      <c r="S35" s="86">
        <f t="array" ref="S35">IFERROR(INDEX('Crown &amp; Magistrates Courts'!$B$15:$CG$71,MATCH(S$7,'Crown &amp; Magistrates Courts'!$D$15:$D$71,0),MATCH($B35,'Crown &amp; Magistrates Courts'!$B$14:$CG$14,0),""))</f>
        <v>3</v>
      </c>
      <c r="T35" s="86">
        <f t="array" ref="T35">IFERROR(INDEX('Crown &amp; Magistrates Courts'!$B$15:$CG$71,MATCH(T$7,'Crown &amp; Magistrates Courts'!$D$15:$D$71,0),MATCH($B35,'Crown &amp; Magistrates Courts'!$B$14:$CG$14,0),""))</f>
        <v>6</v>
      </c>
      <c r="U35" s="86">
        <f t="array" ref="U35">IFERROR(INDEX('Crown &amp; Magistrates Courts'!$B$15:$CG$71,MATCH(U$7,'Crown &amp; Magistrates Courts'!$D$15:$D$71,0),MATCH($B35,'Crown &amp; Magistrates Courts'!$B$14:$CG$14,0),""))</f>
        <v>12</v>
      </c>
      <c r="V35" s="86">
        <f t="array" ref="V35">IFERROR(INDEX('Crown &amp; Magistrates Courts'!$B$15:$CG$71,MATCH(V$7,'Crown &amp; Magistrates Courts'!$D$15:$D$71,0),MATCH($B35,'Crown &amp; Magistrates Courts'!$B$14:$CG$14,0),""))</f>
        <v>9</v>
      </c>
      <c r="W35" s="86">
        <f t="array" ref="W35">IFERROR(INDEX('Crown &amp; Magistrates Courts'!$B$15:$CG$71,MATCH(W$7,'Crown &amp; Magistrates Courts'!$D$15:$D$71,0),MATCH($B35,'Crown &amp; Magistrates Courts'!$B$14:$CG$14,0),""))</f>
        <v>8</v>
      </c>
      <c r="X35" s="86">
        <f t="array" ref="X35">IFERROR(INDEX('Crown &amp; Magistrates Courts'!$B$15:$CG$71,MATCH(X$7,'Crown &amp; Magistrates Courts'!$D$15:$D$71,0),MATCH($B35,'Crown &amp; Magistrates Courts'!$B$14:$CG$14,0),""))</f>
        <v>6</v>
      </c>
      <c r="Y35" s="86">
        <f t="array" ref="Y35">IFERROR(INDEX('Crown &amp; Magistrates Courts'!$B$15:$CG$71,MATCH(Y$7,'Crown &amp; Magistrates Courts'!$D$15:$D$71,0),MATCH($B35,'Crown &amp; Magistrates Courts'!$B$14:$CG$14,0),""))</f>
        <v>2</v>
      </c>
      <c r="Z35" s="86">
        <f t="array" ref="Z35">IFERROR(INDEX('Crown &amp; Magistrates Courts'!$B$15:$CG$71,MATCH(Z$7,'Crown &amp; Magistrates Courts'!$D$15:$D$71,0),MATCH($B35,'Crown &amp; Magistrates Courts'!$B$14:$CG$14,0),""))</f>
        <v>3</v>
      </c>
      <c r="AA35" s="86">
        <f t="array" ref="AA35">IFERROR(INDEX('Crown &amp; Magistrates Courts'!$B$15:$CG$71,MATCH(AA$7,'Crown &amp; Magistrates Courts'!$D$15:$D$71,0),MATCH($B35,'Crown &amp; Magistrates Courts'!$B$14:$CG$14,0),""))</f>
        <v>12</v>
      </c>
      <c r="AB35" s="86">
        <f t="array" ref="AB35">IFERROR(INDEX('Crown &amp; Magistrates Courts'!$B$15:$CG$71,MATCH(AB$7,'Crown &amp; Magistrates Courts'!$D$15:$D$71,0),MATCH($B35,'Crown &amp; Magistrates Courts'!$B$14:$CG$14,0),""))</f>
        <v>11</v>
      </c>
      <c r="AC35" s="86">
        <f t="array" ref="AC35">IFERROR(INDEX('Crown &amp; Magistrates Courts'!$B$15:$CG$71,MATCH(AC$7,'Crown &amp; Magistrates Courts'!$D$15:$D$71,0),MATCH($B35,'Crown &amp; Magistrates Courts'!$B$14:$CG$14,0),""))</f>
        <v>12</v>
      </c>
      <c r="AD35" s="86">
        <f t="array" ref="AD35">IFERROR(INDEX('Crown &amp; Magistrates Courts'!$B$15:$CG$71,MATCH(AD$7,'Crown &amp; Magistrates Courts'!$D$15:$D$71,0),MATCH($B35,'Crown &amp; Magistrates Courts'!$B$14:$CG$14,0),""))</f>
        <v>12</v>
      </c>
      <c r="AE35" s="86">
        <f t="array" ref="AE35">IFERROR(INDEX('Crown &amp; Magistrates Courts'!$B$15:$CG$71,MATCH(AE$7,'Crown &amp; Magistrates Courts'!$D$15:$D$71,0),MATCH($B35,'Crown &amp; Magistrates Courts'!$B$14:$CG$14,0),""))</f>
        <v>7</v>
      </c>
      <c r="AF35" s="86">
        <f t="array" ref="AF35">IFERROR(INDEX('Crown &amp; Magistrates Courts'!$B$15:$CG$71,MATCH(AF$7,'Crown &amp; Magistrates Courts'!$D$15:$D$71,0),MATCH($B35,'Crown &amp; Magistrates Courts'!$B$14:$CG$14,0),""))</f>
        <v>5</v>
      </c>
      <c r="AG35" s="86">
        <f t="array" ref="AG35">IFERROR(INDEX('Crown &amp; Magistrates Courts'!$B$15:$CG$71,MATCH(AG$7,'Crown &amp; Magistrates Courts'!$D$15:$D$71,0),MATCH($B35,'Crown &amp; Magistrates Courts'!$B$14:$CG$14,0),""))</f>
        <v>3</v>
      </c>
      <c r="AH35" s="86">
        <f t="array" ref="AH35">IFERROR(INDEX('Crown &amp; Magistrates Courts'!$B$15:$CG$71,MATCH(AH$7,'Crown &amp; Magistrates Courts'!$D$15:$D$71,0),MATCH($B35,'Crown &amp; Magistrates Courts'!$B$14:$CG$14,0),""))</f>
        <v>4</v>
      </c>
      <c r="AI35" s="86">
        <f t="array" ref="AI35">IFERROR(INDEX('Crown &amp; Magistrates Courts'!$B$15:$CG$71,MATCH(AI$7,'Crown &amp; Magistrates Courts'!$D$15:$D$71,0),MATCH($B35,'Crown &amp; Magistrates Courts'!$B$14:$CG$14,0),""))</f>
        <v>2</v>
      </c>
      <c r="AJ35" s="86">
        <f t="array" ref="AJ35">IFERROR(INDEX('Crown &amp; Magistrates Courts'!$B$15:$CG$71,MATCH(AJ$7,'Crown &amp; Magistrates Courts'!$D$15:$D$71,0),MATCH($B35,'Crown &amp; Magistrates Courts'!$B$14:$CG$14,0),""))</f>
        <v>3</v>
      </c>
      <c r="AK35" s="86">
        <f t="array" ref="AK35">IFERROR(INDEX('Crown &amp; Magistrates Courts'!$B$15:$CG$71,MATCH(AK$7,'Crown &amp; Magistrates Courts'!$D$15:$D$71,0),MATCH($B35,'Crown &amp; Magistrates Courts'!$B$14:$CG$14,0),""))</f>
        <v>3</v>
      </c>
      <c r="AL35" s="86">
        <f t="array" ref="AL35">IFERROR(INDEX('Crown &amp; Magistrates Courts'!$B$15:$CG$71,MATCH(AL$7,'Crown &amp; Magistrates Courts'!$D$15:$D$71,0),MATCH($B35,'Crown &amp; Magistrates Courts'!$B$14:$CG$14,0),""))</f>
        <v>1</v>
      </c>
      <c r="AM35" s="86">
        <f t="array" ref="AM35">IFERROR(INDEX('Crown &amp; Magistrates Courts'!$B$15:$CG$71,MATCH(AM$7,'Crown &amp; Magistrates Courts'!$D$15:$D$71,0),MATCH($B35,'Crown &amp; Magistrates Courts'!$B$14:$CG$14,0),""))</f>
        <v>2</v>
      </c>
      <c r="AN35" s="86">
        <f t="array" ref="AN35">IFERROR(INDEX('Crown &amp; Magistrates Courts'!$B$15:$CG$71,MATCH(AN$7,'Crown &amp; Magistrates Courts'!$D$15:$D$71,0),MATCH($B35,'Crown &amp; Magistrates Courts'!$B$14:$CG$14,0),""))</f>
        <v>1</v>
      </c>
      <c r="AO35" s="86" t="str">
        <f t="array" ref="AO35">IFERROR(INDEX('Crown &amp; Magistrates Courts'!$B$15:$CG$71,MATCH(AO$7,'Crown &amp; Magistrates Courts'!$D$15:$D$71,0),MATCH($B35,'Crown &amp; Magistrates Courts'!$B$14:$CG$14,0),""))</f>
        <v/>
      </c>
      <c r="AP35" s="85">
        <f t="shared" ref="AP35:AW35" si="28">AP216</f>
        <v>1.03559624</v>
      </c>
      <c r="AQ35" s="85">
        <f t="shared" si="28"/>
        <v>1.092737599</v>
      </c>
      <c r="AR35" s="85">
        <f t="shared" si="28"/>
        <v>1.152107373</v>
      </c>
      <c r="AS35" s="85">
        <f t="shared" si="28"/>
        <v>1.170504472</v>
      </c>
      <c r="AT35" s="85">
        <f t="shared" si="28"/>
        <v>1.196201121</v>
      </c>
      <c r="AU35" s="85">
        <f t="shared" si="28"/>
        <v>1.213810434</v>
      </c>
      <c r="AV35" s="85">
        <f t="shared" si="28"/>
        <v>1.24415433</v>
      </c>
      <c r="AW35" s="85">
        <f t="shared" si="28"/>
        <v>1.260185317</v>
      </c>
    </row>
    <row r="36">
      <c r="B36" s="92" t="s">
        <v>147</v>
      </c>
      <c r="C36" s="8" t="s">
        <v>138</v>
      </c>
      <c r="D36" s="4" t="s">
        <v>148</v>
      </c>
      <c r="F36" s="8" t="s">
        <v>127</v>
      </c>
      <c r="G36" s="8" t="s">
        <v>128</v>
      </c>
      <c r="H36" s="30">
        <f t="shared" ref="H36:M36" si="29">SUMIFS($R36:$AW36,$R$5:$AW$5,H$5)</f>
        <v>1144603</v>
      </c>
      <c r="I36" s="30">
        <f t="shared" si="29"/>
        <v>1116090</v>
      </c>
      <c r="J36" s="30">
        <f t="shared" si="29"/>
        <v>728578</v>
      </c>
      <c r="K36" s="30">
        <f t="shared" si="29"/>
        <v>951043</v>
      </c>
      <c r="L36" s="30">
        <f t="shared" si="29"/>
        <v>1016183</v>
      </c>
      <c r="M36" s="30">
        <f t="shared" si="29"/>
        <v>1081210</v>
      </c>
      <c r="N36" s="58">
        <f t="shared" ref="N36:O36" si="30">N$32*N107</f>
        <v>1418893.004</v>
      </c>
      <c r="O36" s="58">
        <f t="shared" si="30"/>
        <v>1528887.174</v>
      </c>
      <c r="P36" s="10"/>
      <c r="Q36" s="10"/>
      <c r="R36" s="86">
        <f t="array" ref="R36">IFERROR(INDEX('Crown &amp; Magistrates Courts'!$B$15:$CG$71,MATCH(R$7,'Crown &amp; Magistrates Courts'!$D$15:$D$71,0),MATCH($B36,'Crown &amp; Magistrates Courts'!$B$14:$CG$14,0),""))</f>
        <v>293964</v>
      </c>
      <c r="S36" s="86">
        <f t="array" ref="S36">IFERROR(INDEX('Crown &amp; Magistrates Courts'!$B$15:$CG$71,MATCH(S$7,'Crown &amp; Magistrates Courts'!$D$15:$D$71,0),MATCH($B36,'Crown &amp; Magistrates Courts'!$B$14:$CG$14,0),""))</f>
        <v>285642</v>
      </c>
      <c r="T36" s="86">
        <f t="array" ref="T36">IFERROR(INDEX('Crown &amp; Magistrates Courts'!$B$15:$CG$71,MATCH(T$7,'Crown &amp; Magistrates Courts'!$D$15:$D$71,0),MATCH($B36,'Crown &amp; Magistrates Courts'!$B$14:$CG$14,0),""))</f>
        <v>274292</v>
      </c>
      <c r="U36" s="86">
        <f t="array" ref="U36">IFERROR(INDEX('Crown &amp; Magistrates Courts'!$B$15:$CG$71,MATCH(U$7,'Crown &amp; Magistrates Courts'!$D$15:$D$71,0),MATCH($B36,'Crown &amp; Magistrates Courts'!$B$14:$CG$14,0),""))</f>
        <v>290705</v>
      </c>
      <c r="V36" s="86">
        <f t="array" ref="V36">IFERROR(INDEX('Crown &amp; Magistrates Courts'!$B$15:$CG$71,MATCH(V$7,'Crown &amp; Magistrates Courts'!$D$15:$D$71,0),MATCH($B36,'Crown &amp; Magistrates Courts'!$B$14:$CG$14,0),""))</f>
        <v>286110</v>
      </c>
      <c r="W36" s="86">
        <f t="array" ref="W36">IFERROR(INDEX('Crown &amp; Magistrates Courts'!$B$15:$CG$71,MATCH(W$7,'Crown &amp; Magistrates Courts'!$D$15:$D$71,0),MATCH($B36,'Crown &amp; Magistrates Courts'!$B$14:$CG$14,0),""))</f>
        <v>293151</v>
      </c>
      <c r="X36" s="86">
        <f t="array" ref="X36">IFERROR(INDEX('Crown &amp; Magistrates Courts'!$B$15:$CG$71,MATCH(X$7,'Crown &amp; Magistrates Courts'!$D$15:$D$71,0),MATCH($B36,'Crown &amp; Magistrates Courts'!$B$14:$CG$14,0),""))</f>
        <v>275009</v>
      </c>
      <c r="Y36" s="86">
        <f t="array" ref="Y36">IFERROR(INDEX('Crown &amp; Magistrates Courts'!$B$15:$CG$71,MATCH(Y$7,'Crown &amp; Magistrates Courts'!$D$15:$D$71,0),MATCH($B36,'Crown &amp; Magistrates Courts'!$B$14:$CG$14,0),""))</f>
        <v>261820</v>
      </c>
      <c r="Z36" s="86">
        <f t="array" ref="Z36">IFERROR(INDEX('Crown &amp; Magistrates Courts'!$B$15:$CG$71,MATCH(Z$7,'Crown &amp; Magistrates Courts'!$D$15:$D$71,0),MATCH($B36,'Crown &amp; Magistrates Courts'!$B$14:$CG$14,0),""))</f>
        <v>105381</v>
      </c>
      <c r="AA36" s="86">
        <f t="array" ref="AA36">IFERROR(INDEX('Crown &amp; Magistrates Courts'!$B$15:$CG$71,MATCH(AA$7,'Crown &amp; Magistrates Courts'!$D$15:$D$71,0),MATCH($B36,'Crown &amp; Magistrates Courts'!$B$14:$CG$14,0),""))</f>
        <v>200850</v>
      </c>
      <c r="AB36" s="86">
        <f t="array" ref="AB36">IFERROR(INDEX('Crown &amp; Magistrates Courts'!$B$15:$CG$71,MATCH(AB$7,'Crown &amp; Magistrates Courts'!$D$15:$D$71,0),MATCH($B36,'Crown &amp; Magistrates Courts'!$B$14:$CG$14,0),""))</f>
        <v>212712</v>
      </c>
      <c r="AC36" s="86">
        <f t="array" ref="AC36">IFERROR(INDEX('Crown &amp; Magistrates Courts'!$B$15:$CG$71,MATCH(AC$7,'Crown &amp; Magistrates Courts'!$D$15:$D$71,0),MATCH($B36,'Crown &amp; Magistrates Courts'!$B$14:$CG$14,0),""))</f>
        <v>209635</v>
      </c>
      <c r="AD36" s="86">
        <f t="array" ref="AD36">IFERROR(INDEX('Crown &amp; Magistrates Courts'!$B$15:$CG$71,MATCH(AD$7,'Crown &amp; Magistrates Courts'!$D$15:$D$71,0),MATCH($B36,'Crown &amp; Magistrates Courts'!$B$14:$CG$14,0),""))</f>
        <v>240764</v>
      </c>
      <c r="AE36" s="86">
        <f t="array" ref="AE36">IFERROR(INDEX('Crown &amp; Magistrates Courts'!$B$15:$CG$71,MATCH(AE$7,'Crown &amp; Magistrates Courts'!$D$15:$D$71,0),MATCH($B36,'Crown &amp; Magistrates Courts'!$B$14:$CG$14,0),""))</f>
        <v>233864</v>
      </c>
      <c r="AF36" s="86">
        <f t="array" ref="AF36">IFERROR(INDEX('Crown &amp; Magistrates Courts'!$B$15:$CG$71,MATCH(AF$7,'Crown &amp; Magistrates Courts'!$D$15:$D$71,0),MATCH($B36,'Crown &amp; Magistrates Courts'!$B$14:$CG$14,0),""))</f>
        <v>218127</v>
      </c>
      <c r="AG36" s="86">
        <f t="array" ref="AG36">IFERROR(INDEX('Crown &amp; Magistrates Courts'!$B$15:$CG$71,MATCH(AG$7,'Crown &amp; Magistrates Courts'!$D$15:$D$71,0),MATCH($B36,'Crown &amp; Magistrates Courts'!$B$14:$CG$14,0),""))</f>
        <v>258288</v>
      </c>
      <c r="AH36" s="86">
        <f t="array" ref="AH36">IFERROR(INDEX('Crown &amp; Magistrates Courts'!$B$15:$CG$71,MATCH(AH$7,'Crown &amp; Magistrates Courts'!$D$15:$D$71,0),MATCH($B36,'Crown &amp; Magistrates Courts'!$B$14:$CG$14,0),""))</f>
        <v>241568</v>
      </c>
      <c r="AI36" s="86">
        <f t="array" ref="AI36">IFERROR(INDEX('Crown &amp; Magistrates Courts'!$B$15:$CG$71,MATCH(AI$7,'Crown &amp; Magistrates Courts'!$D$15:$D$71,0),MATCH($B36,'Crown &amp; Magistrates Courts'!$B$14:$CG$14,0),""))</f>
        <v>238189</v>
      </c>
      <c r="AJ36" s="86">
        <f t="array" ref="AJ36">IFERROR(INDEX('Crown &amp; Magistrates Courts'!$B$15:$CG$71,MATCH(AJ$7,'Crown &amp; Magistrates Courts'!$D$15:$D$71,0),MATCH($B36,'Crown &amp; Magistrates Courts'!$B$14:$CG$14,0),""))</f>
        <v>263347</v>
      </c>
      <c r="AK36" s="86">
        <f t="array" ref="AK36">IFERROR(INDEX('Crown &amp; Magistrates Courts'!$B$15:$CG$71,MATCH(AK$7,'Crown &amp; Magistrates Courts'!$D$15:$D$71,0),MATCH($B36,'Crown &amp; Magistrates Courts'!$B$14:$CG$14,0),""))</f>
        <v>273079</v>
      </c>
      <c r="AL36" s="86">
        <f t="array" ref="AL36">IFERROR(INDEX('Crown &amp; Magistrates Courts'!$B$15:$CG$71,MATCH(AL$7,'Crown &amp; Magistrates Courts'!$D$15:$D$71,0),MATCH($B36,'Crown &amp; Magistrates Courts'!$B$14:$CG$14,0),""))</f>
        <v>261585</v>
      </c>
      <c r="AM36" s="86">
        <f t="array" ref="AM36">IFERROR(INDEX('Crown &amp; Magistrates Courts'!$B$15:$CG$71,MATCH(AM$7,'Crown &amp; Magistrates Courts'!$D$15:$D$71,0),MATCH($B36,'Crown &amp; Magistrates Courts'!$B$14:$CG$14,0),""))</f>
        <v>262642</v>
      </c>
      <c r="AN36" s="86">
        <f t="array" ref="AN36">IFERROR(INDEX('Crown &amp; Magistrates Courts'!$B$15:$CG$71,MATCH(AN$7,'Crown &amp; Magistrates Courts'!$D$15:$D$71,0),MATCH($B36,'Crown &amp; Magistrates Courts'!$B$14:$CG$14,0),""))</f>
        <v>267586</v>
      </c>
      <c r="AO36" s="86">
        <f t="array" ref="AO36">IFERROR(INDEX('Crown &amp; Magistrates Courts'!$B$15:$CG$71,MATCH(AO$7,'Crown &amp; Magistrates Courts'!$D$15:$D$71,0),MATCH($B36,'Crown &amp; Magistrates Courts'!$B$14:$CG$14,0),""))</f>
        <v>289397</v>
      </c>
      <c r="AP36" s="85">
        <f t="shared" ref="AP36:AW36" si="31">AP211</f>
        <v>306428.3691</v>
      </c>
      <c r="AQ36" s="85">
        <f t="shared" si="31"/>
        <v>323336.2459</v>
      </c>
      <c r="AR36" s="85">
        <f t="shared" si="31"/>
        <v>340903.5005</v>
      </c>
      <c r="AS36" s="85">
        <f t="shared" si="31"/>
        <v>346347.1211</v>
      </c>
      <c r="AT36" s="85">
        <f t="shared" si="31"/>
        <v>353950.6464</v>
      </c>
      <c r="AU36" s="85">
        <f t="shared" si="31"/>
        <v>359161.1646</v>
      </c>
      <c r="AV36" s="85">
        <f t="shared" si="31"/>
        <v>368139.7899</v>
      </c>
      <c r="AW36" s="85">
        <f t="shared" si="31"/>
        <v>372883.2885</v>
      </c>
    </row>
    <row r="37" collapsed="1">
      <c r="B37" s="92" t="s">
        <v>149</v>
      </c>
      <c r="C37" s="8" t="s">
        <v>138</v>
      </c>
      <c r="D37" s="8" t="s">
        <v>150</v>
      </c>
      <c r="F37" s="8" t="s">
        <v>127</v>
      </c>
      <c r="G37" s="8" t="s">
        <v>151</v>
      </c>
      <c r="H37" s="10">
        <f t="shared" ref="H37:M37" si="32">SUMIFS($R37:$AW37,$R$5:$AW$5,H$5)</f>
        <v>58920</v>
      </c>
      <c r="I37" s="10">
        <f t="shared" si="32"/>
        <v>62507</v>
      </c>
      <c r="J37" s="10">
        <f t="shared" si="32"/>
        <v>63997</v>
      </c>
      <c r="K37" s="10">
        <f t="shared" si="32"/>
        <v>55631</v>
      </c>
      <c r="L37" s="10">
        <f t="shared" si="32"/>
        <v>60467</v>
      </c>
      <c r="M37" s="10">
        <f t="shared" si="32"/>
        <v>70028</v>
      </c>
      <c r="N37" s="56">
        <f t="shared" ref="N37:O37" si="33">N$32*N108</f>
        <v>97149.82028</v>
      </c>
      <c r="O37" s="56">
        <f t="shared" si="33"/>
        <v>104680.9828</v>
      </c>
      <c r="P37" s="10"/>
      <c r="Q37" s="10"/>
      <c r="R37" s="86">
        <f t="array" ref="R37">IFERROR(INDEX('Crown &amp; Magistrates Courts'!$B$15:$CG$71,MATCH(R$7,'Crown &amp; Magistrates Courts'!$D$15:$D$71,0),MATCH($B37,'Crown &amp; Magistrates Courts'!$B$14:$CG$14,0),""))</f>
        <v>14625</v>
      </c>
      <c r="S37" s="86">
        <f t="array" ref="S37">IFERROR(INDEX('Crown &amp; Magistrates Courts'!$B$15:$CG$71,MATCH(S$7,'Crown &amp; Magistrates Courts'!$D$15:$D$71,0),MATCH($B37,'Crown &amp; Magistrates Courts'!$B$14:$CG$14,0),""))</f>
        <v>14864</v>
      </c>
      <c r="T37" s="86">
        <f t="array" ref="T37">IFERROR(INDEX('Crown &amp; Magistrates Courts'!$B$15:$CG$71,MATCH(T$7,'Crown &amp; Magistrates Courts'!$D$15:$D$71,0),MATCH($B37,'Crown &amp; Magistrates Courts'!$B$14:$CG$14,0),""))</f>
        <v>14224</v>
      </c>
      <c r="U37" s="86">
        <f t="array" ref="U37">IFERROR(INDEX('Crown &amp; Magistrates Courts'!$B$15:$CG$71,MATCH(U$7,'Crown &amp; Magistrates Courts'!$D$15:$D$71,0),MATCH($B37,'Crown &amp; Magistrates Courts'!$B$14:$CG$14,0),""))</f>
        <v>15207</v>
      </c>
      <c r="V37" s="86">
        <f t="array" ref="V37">IFERROR(INDEX('Crown &amp; Magistrates Courts'!$B$15:$CG$71,MATCH(V$7,'Crown &amp; Magistrates Courts'!$D$15:$D$71,0),MATCH($B37,'Crown &amp; Magistrates Courts'!$B$14:$CG$14,0),""))</f>
        <v>15414</v>
      </c>
      <c r="W37" s="86">
        <f t="array" ref="W37">IFERROR(INDEX('Crown &amp; Magistrates Courts'!$B$15:$CG$71,MATCH(W$7,'Crown &amp; Magistrates Courts'!$D$15:$D$71,0),MATCH($B37,'Crown &amp; Magistrates Courts'!$B$14:$CG$14,0),""))</f>
        <v>15553</v>
      </c>
      <c r="X37" s="86">
        <f t="array" ref="X37">IFERROR(INDEX('Crown &amp; Magistrates Courts'!$B$15:$CG$71,MATCH(X$7,'Crown &amp; Magistrates Courts'!$D$15:$D$71,0),MATCH($B37,'Crown &amp; Magistrates Courts'!$B$14:$CG$14,0),""))</f>
        <v>15728</v>
      </c>
      <c r="Y37" s="86">
        <f t="array" ref="Y37">IFERROR(INDEX('Crown &amp; Magistrates Courts'!$B$15:$CG$71,MATCH(Y$7,'Crown &amp; Magistrates Courts'!$D$15:$D$71,0),MATCH($B37,'Crown &amp; Magistrates Courts'!$B$14:$CG$14,0),""))</f>
        <v>15812</v>
      </c>
      <c r="Z37" s="86">
        <f t="array" ref="Z37">IFERROR(INDEX('Crown &amp; Magistrates Courts'!$B$15:$CG$71,MATCH(Z$7,'Crown &amp; Magistrates Courts'!$D$15:$D$71,0),MATCH($B37,'Crown &amp; Magistrates Courts'!$B$14:$CG$14,0),""))</f>
        <v>9646</v>
      </c>
      <c r="AA37" s="86">
        <f t="array" ref="AA37">IFERROR(INDEX('Crown &amp; Magistrates Courts'!$B$15:$CG$71,MATCH(AA$7,'Crown &amp; Magistrates Courts'!$D$15:$D$71,0),MATCH($B37,'Crown &amp; Magistrates Courts'!$B$14:$CG$14,0),""))</f>
        <v>19247</v>
      </c>
      <c r="AB37" s="86">
        <f t="array" ref="AB37">IFERROR(INDEX('Crown &amp; Magistrates Courts'!$B$15:$CG$71,MATCH(AB$7,'Crown &amp; Magistrates Courts'!$D$15:$D$71,0),MATCH($B37,'Crown &amp; Magistrates Courts'!$B$14:$CG$14,0),""))</f>
        <v>18124</v>
      </c>
      <c r="AC37" s="86">
        <f t="array" ref="AC37">IFERROR(INDEX('Crown &amp; Magistrates Courts'!$B$15:$CG$71,MATCH(AC$7,'Crown &amp; Magistrates Courts'!$D$15:$D$71,0),MATCH($B37,'Crown &amp; Magistrates Courts'!$B$14:$CG$14,0),""))</f>
        <v>16980</v>
      </c>
      <c r="AD37" s="86">
        <f t="array" ref="AD37">IFERROR(INDEX('Crown &amp; Magistrates Courts'!$B$15:$CG$71,MATCH(AD$7,'Crown &amp; Magistrates Courts'!$D$15:$D$71,0),MATCH($B37,'Crown &amp; Magistrates Courts'!$B$14:$CG$14,0),""))</f>
        <v>15696</v>
      </c>
      <c r="AE37" s="86">
        <f t="array" ref="AE37">IFERROR(INDEX('Crown &amp; Magistrates Courts'!$B$15:$CG$71,MATCH(AE$7,'Crown &amp; Magistrates Courts'!$D$15:$D$71,0),MATCH($B37,'Crown &amp; Magistrates Courts'!$B$14:$CG$14,0),""))</f>
        <v>13324</v>
      </c>
      <c r="AF37" s="86">
        <f t="array" ref="AF37">IFERROR(INDEX('Crown &amp; Magistrates Courts'!$B$15:$CG$71,MATCH(AF$7,'Crown &amp; Magistrates Courts'!$D$15:$D$71,0),MATCH($B37,'Crown &amp; Magistrates Courts'!$B$14:$CG$14,0),""))</f>
        <v>12401</v>
      </c>
      <c r="AG37" s="86">
        <f t="array" ref="AG37">IFERROR(INDEX('Crown &amp; Magistrates Courts'!$B$15:$CG$71,MATCH(AG$7,'Crown &amp; Magistrates Courts'!$D$15:$D$71,0),MATCH($B37,'Crown &amp; Magistrates Courts'!$B$14:$CG$14,0),""))</f>
        <v>14210</v>
      </c>
      <c r="AH37" s="86">
        <f t="array" ref="AH37">IFERROR(INDEX('Crown &amp; Magistrates Courts'!$B$15:$CG$71,MATCH(AH$7,'Crown &amp; Magistrates Courts'!$D$15:$D$71,0),MATCH($B37,'Crown &amp; Magistrates Courts'!$B$14:$CG$14,0),""))</f>
        <v>14834</v>
      </c>
      <c r="AI37" s="86">
        <f t="array" ref="AI37">IFERROR(INDEX('Crown &amp; Magistrates Courts'!$B$15:$CG$71,MATCH(AI$7,'Crown &amp; Magistrates Courts'!$D$15:$D$71,0),MATCH($B37,'Crown &amp; Magistrates Courts'!$B$14:$CG$14,0),""))</f>
        <v>14896</v>
      </c>
      <c r="AJ37" s="86">
        <f t="array" ref="AJ37">IFERROR(INDEX('Crown &amp; Magistrates Courts'!$B$15:$CG$71,MATCH(AJ$7,'Crown &amp; Magistrates Courts'!$D$15:$D$71,0),MATCH($B37,'Crown &amp; Magistrates Courts'!$B$14:$CG$14,0),""))</f>
        <v>14728</v>
      </c>
      <c r="AK37" s="86">
        <f t="array" ref="AK37">IFERROR(INDEX('Crown &amp; Magistrates Courts'!$B$15:$CG$71,MATCH(AK$7,'Crown &amp; Magistrates Courts'!$D$15:$D$71,0),MATCH($B37,'Crown &amp; Magistrates Courts'!$B$14:$CG$14,0),""))</f>
        <v>16009</v>
      </c>
      <c r="AL37" s="86">
        <f t="array" ref="AL37">IFERROR(INDEX('Crown &amp; Magistrates Courts'!$B$15:$CG$71,MATCH(AL$7,'Crown &amp; Magistrates Courts'!$D$15:$D$71,0),MATCH($B37,'Crown &amp; Magistrates Courts'!$B$14:$CG$14,0),""))</f>
        <v>17314</v>
      </c>
      <c r="AM37" s="86">
        <f t="array" ref="AM37">IFERROR(INDEX('Crown &amp; Magistrates Courts'!$B$15:$CG$71,MATCH(AM$7,'Crown &amp; Magistrates Courts'!$D$15:$D$71,0),MATCH($B37,'Crown &amp; Magistrates Courts'!$B$14:$CG$14,0),""))</f>
        <v>18250</v>
      </c>
      <c r="AN37" s="86">
        <f t="array" ref="AN37">IFERROR(INDEX('Crown &amp; Magistrates Courts'!$B$15:$CG$71,MATCH(AN$7,'Crown &amp; Magistrates Courts'!$D$15:$D$71,0),MATCH($B37,'Crown &amp; Magistrates Courts'!$B$14:$CG$14,0),""))</f>
        <v>18627</v>
      </c>
      <c r="AO37" s="86">
        <f t="array" ref="AO37">IFERROR(INDEX('Crown &amp; Magistrates Courts'!$B$15:$CG$71,MATCH(AO$7,'Crown &amp; Magistrates Courts'!$D$15:$D$71,0),MATCH($B37,'Crown &amp; Magistrates Courts'!$B$14:$CG$14,0),""))</f>
        <v>15837</v>
      </c>
      <c r="AP37" s="85">
        <f t="shared" ref="AP37:AW37" si="34">AP213</f>
        <v>20980.76522</v>
      </c>
      <c r="AQ37" s="85">
        <f t="shared" si="34"/>
        <v>22138.42629</v>
      </c>
      <c r="AR37" s="85">
        <f t="shared" si="34"/>
        <v>23341.23412</v>
      </c>
      <c r="AS37" s="85">
        <f t="shared" si="34"/>
        <v>23713.95199</v>
      </c>
      <c r="AT37" s="85">
        <f t="shared" si="34"/>
        <v>24234.5558</v>
      </c>
      <c r="AU37" s="85">
        <f t="shared" si="34"/>
        <v>24591.31344</v>
      </c>
      <c r="AV37" s="85">
        <f t="shared" si="34"/>
        <v>25206.06862</v>
      </c>
      <c r="AW37" s="85">
        <f t="shared" si="34"/>
        <v>25530.85001</v>
      </c>
    </row>
    <row r="38" hidden="1" outlineLevel="1">
      <c r="B38" s="73"/>
      <c r="C38" s="8"/>
      <c r="D38" s="8"/>
      <c r="F38" s="8"/>
      <c r="G38" s="8"/>
      <c r="H38" s="10"/>
      <c r="I38" s="10"/>
      <c r="J38" s="10"/>
      <c r="K38" s="10"/>
      <c r="L38" s="10"/>
      <c r="M38" s="10"/>
      <c r="N38" s="56"/>
      <c r="O38" s="56"/>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85"/>
      <c r="AQ38" s="56"/>
      <c r="AR38" s="56"/>
      <c r="AS38" s="56"/>
      <c r="AT38" s="56"/>
      <c r="AU38" s="56"/>
      <c r="AV38" s="56"/>
      <c r="AW38" s="56"/>
    </row>
    <row r="39" hidden="1" outlineLevel="1">
      <c r="B39" s="73"/>
      <c r="C39" s="8" t="s">
        <v>138</v>
      </c>
      <c r="D39" s="8" t="s">
        <v>152</v>
      </c>
      <c r="F39" s="8" t="s">
        <v>127</v>
      </c>
      <c r="G39" s="8" t="s">
        <v>151</v>
      </c>
      <c r="H39" s="10">
        <f t="shared" ref="H39:O39" si="35">SUMIFS($R39:$AW39,$R$5:$AW$5,H$5)</f>
        <v>1431631</v>
      </c>
      <c r="I39" s="10">
        <f t="shared" si="35"/>
        <v>1455855</v>
      </c>
      <c r="J39" s="10">
        <f t="shared" si="35"/>
        <v>1044996</v>
      </c>
      <c r="K39" s="10">
        <f t="shared" si="35"/>
        <v>1172388</v>
      </c>
      <c r="L39" s="10">
        <f t="shared" si="35"/>
        <v>1278660</v>
      </c>
      <c r="M39" s="10">
        <f t="shared" si="35"/>
        <v>1026882</v>
      </c>
      <c r="N39" s="56">
        <f t="shared" si="35"/>
        <v>0</v>
      </c>
      <c r="O39" s="56">
        <f t="shared" si="35"/>
        <v>0</v>
      </c>
      <c r="P39" s="10"/>
      <c r="Q39" s="10"/>
      <c r="R39" s="10">
        <f t="array" ref="R39">IFERROR(INDEX('Outstanding Cases'!$C$2:$C$51,MATCH(R$8,'Outstanding Cases'!$L$2:$L$51,0)),"")</f>
        <v>367846</v>
      </c>
      <c r="S39" s="10">
        <f t="array" ref="S39">IFERROR(INDEX('Outstanding Cases'!$C$2:$C$51,MATCH(S$8,'Outstanding Cases'!$L$2:$L$51,0)),"")</f>
        <v>356945</v>
      </c>
      <c r="T39" s="10">
        <f t="array" ref="T39">IFERROR(INDEX('Outstanding Cases'!$C$2:$C$51,MATCH(T$8,'Outstanding Cases'!$L$2:$L$51,0)),"")</f>
        <v>348261</v>
      </c>
      <c r="U39" s="10">
        <f t="array" ref="U39">IFERROR(INDEX('Outstanding Cases'!$C$2:$C$51,MATCH(U$8,'Outstanding Cases'!$L$2:$L$51,0)),"")</f>
        <v>358579</v>
      </c>
      <c r="V39" s="10">
        <f t="array" ref="V39">IFERROR(INDEX('Outstanding Cases'!$C$2:$C$51,MATCH(V$8,'Outstanding Cases'!$L$2:$L$51,0)),"")</f>
        <v>357286</v>
      </c>
      <c r="W39" s="10">
        <f t="array" ref="W39">IFERROR(INDEX('Outstanding Cases'!$C$2:$C$51,MATCH(W$8,'Outstanding Cases'!$L$2:$L$51,0)),"")</f>
        <v>361255</v>
      </c>
      <c r="X39" s="10">
        <f t="array" ref="X39">IFERROR(INDEX('Outstanding Cases'!$C$2:$C$51,MATCH(X$8,'Outstanding Cases'!$L$2:$L$51,0)),"")</f>
        <v>366095</v>
      </c>
      <c r="Y39" s="10">
        <f t="array" ref="Y39">IFERROR(INDEX('Outstanding Cases'!$C$2:$C$51,MATCH(Y$8,'Outstanding Cases'!$L$2:$L$51,0)),"")</f>
        <v>371219</v>
      </c>
      <c r="Z39" s="10">
        <f t="array" ref="Z39">IFERROR(INDEX('Outstanding Cases'!$C$2:$C$51,MATCH(Z$8,'Outstanding Cases'!$L$2:$L$51,0)),"")</f>
        <v>234275</v>
      </c>
      <c r="AA39" s="10">
        <f t="array" ref="AA39">IFERROR(INDEX('Outstanding Cases'!$C$2:$C$51,MATCH(AA$8,'Outstanding Cases'!$L$2:$L$51,0)),"")</f>
        <v>260163</v>
      </c>
      <c r="AB39" s="10">
        <f t="array" ref="AB39">IFERROR(INDEX('Outstanding Cases'!$C$2:$C$51,MATCH(AB$8,'Outstanding Cases'!$L$2:$L$51,0)),"")</f>
        <v>259889</v>
      </c>
      <c r="AC39" s="10">
        <f t="array" ref="AC39">IFERROR(INDEX('Outstanding Cases'!$C$2:$C$51,MATCH(AC$8,'Outstanding Cases'!$L$2:$L$51,0)),"")</f>
        <v>290669</v>
      </c>
      <c r="AD39" s="10">
        <f t="array" ref="AD39">IFERROR(INDEX('Outstanding Cases'!$C$2:$C$51,MATCH(AD$8,'Outstanding Cases'!$L$2:$L$51,0)),"")</f>
        <v>280200</v>
      </c>
      <c r="AE39" s="10">
        <f t="array" ref="AE39">IFERROR(INDEX('Outstanding Cases'!$C$2:$C$51,MATCH(AE$8,'Outstanding Cases'!$L$2:$L$51,0)),"")</f>
        <v>286331</v>
      </c>
      <c r="AF39" s="10">
        <f t="array" ref="AF39">IFERROR(INDEX('Outstanding Cases'!$C$2:$C$51,MATCH(AF$8,'Outstanding Cases'!$L$2:$L$51,0)),"")</f>
        <v>293320</v>
      </c>
      <c r="AG39" s="10">
        <f t="array" ref="AG39">IFERROR(INDEX('Outstanding Cases'!$C$2:$C$51,MATCH(AG$8,'Outstanding Cases'!$L$2:$L$51,0)),"")</f>
        <v>312537</v>
      </c>
      <c r="AH39" s="10">
        <f t="array" ref="AH39">IFERROR(INDEX('Outstanding Cases'!$C$2:$C$51,MATCH(AH$8,'Outstanding Cases'!$L$2:$L$51,0)),"")</f>
        <v>296897</v>
      </c>
      <c r="AI39" s="10">
        <f t="array" ref="AI39">IFERROR(INDEX('Outstanding Cases'!$C$2:$C$51,MATCH(AI$8,'Outstanding Cases'!$L$2:$L$51,0)),"")</f>
        <v>322811</v>
      </c>
      <c r="AJ39" s="10">
        <f t="array" ref="AJ39">IFERROR(INDEX('Outstanding Cases'!$C$2:$C$51,MATCH(AJ$8,'Outstanding Cases'!$L$2:$L$51,0)),"")</f>
        <v>319900</v>
      </c>
      <c r="AK39" s="10">
        <f t="array" ref="AK39">IFERROR(INDEX('Outstanding Cases'!$C$2:$C$51,MATCH(AK$8,'Outstanding Cases'!$L$2:$L$51,0)),"")</f>
        <v>339052</v>
      </c>
      <c r="AL39" s="10">
        <f t="array" ref="AL39">IFERROR(INDEX('Outstanding Cases'!$C$2:$C$51,MATCH(AL$8,'Outstanding Cases'!$L$2:$L$51,0)),"")</f>
        <v>334855</v>
      </c>
      <c r="AM39" s="10">
        <f t="array" ref="AM39">IFERROR(INDEX('Outstanding Cases'!$C$2:$C$51,MATCH(AM$8,'Outstanding Cases'!$L$2:$L$51,0)),"")</f>
        <v>339310</v>
      </c>
      <c r="AN39" s="10">
        <f t="array" ref="AN39">IFERROR(INDEX('Outstanding Cases'!$C$2:$C$51,MATCH(AN$8,'Outstanding Cases'!$L$2:$L$51,0)),"")</f>
        <v>352717</v>
      </c>
      <c r="AO39" s="10" t="str">
        <f t="array" ref="AO39">IFERROR(INDEX('Outstanding Cases'!$C$2:$C$51,MATCH(AO$8,'Outstanding Cases'!$L$2:$L$51,0)),"")</f>
        <v/>
      </c>
      <c r="AP39" s="56" t="str">
        <f t="array" ref="AP39">IFERROR(INDEX('Outstanding Cases'!$C$2:$C$51,MATCH(AP$8,'Outstanding Cases'!$L$2:$L$51,0)),"")</f>
        <v/>
      </c>
      <c r="AQ39" s="56" t="str">
        <f t="array" ref="AQ39">IFERROR(INDEX('Outstanding Cases'!$C$2:$C$51,MATCH(AQ$8,'Outstanding Cases'!$L$2:$L$51,0)),"")</f>
        <v/>
      </c>
      <c r="AR39" s="56" t="str">
        <f t="array" ref="AR39">IFERROR(INDEX('Outstanding Cases'!$C$2:$C$51,MATCH(AR$8,'Outstanding Cases'!$L$2:$L$51,0)),"")</f>
        <v/>
      </c>
      <c r="AS39" s="56" t="str">
        <f t="array" ref="AS39">IFERROR(INDEX('Outstanding Cases'!$C$2:$C$51,MATCH(AS$8,'Outstanding Cases'!$L$2:$L$51,0)),"")</f>
        <v/>
      </c>
      <c r="AT39" s="56" t="str">
        <f t="array" ref="AT39">IFERROR(INDEX('Outstanding Cases'!$C$2:$C$51,MATCH(AT$8,'Outstanding Cases'!$L$2:$L$51,0)),"")</f>
        <v/>
      </c>
      <c r="AU39" s="56" t="str">
        <f t="array" ref="AU39">IFERROR(INDEX('Outstanding Cases'!$C$2:$C$51,MATCH(AU$8,'Outstanding Cases'!$L$2:$L$51,0)),"")</f>
        <v/>
      </c>
      <c r="AV39" s="56" t="str">
        <f t="array" ref="AV39">IFERROR(INDEX('Outstanding Cases'!$C$2:$C$51,MATCH(AV$8,'Outstanding Cases'!$L$2:$L$51,0)),"")</f>
        <v/>
      </c>
      <c r="AW39" s="56" t="str">
        <f t="array" ref="AW39">IFERROR(INDEX('Outstanding Cases'!$C$2:$C$51,MATCH(AW$8,'Outstanding Cases'!$L$2:$L$51,0)),"")</f>
        <v/>
      </c>
    </row>
    <row r="40" hidden="1" outlineLevel="1">
      <c r="A40" s="59"/>
      <c r="B40" s="73"/>
      <c r="C40" s="4" t="s">
        <v>138</v>
      </c>
      <c r="D40" s="4" t="s">
        <v>153</v>
      </c>
      <c r="E40" s="59"/>
      <c r="F40" s="4" t="s">
        <v>127</v>
      </c>
      <c r="G40" s="8" t="s">
        <v>151</v>
      </c>
      <c r="H40" s="30">
        <f t="shared" ref="H40:O40" si="36">SUMIFS($R40:$AW40,$R$5:$AW$5,H$5)</f>
        <v>1433682</v>
      </c>
      <c r="I40" s="30">
        <f t="shared" si="36"/>
        <v>1425797</v>
      </c>
      <c r="J40" s="30">
        <f t="shared" si="36"/>
        <v>976776</v>
      </c>
      <c r="K40" s="30">
        <f t="shared" si="36"/>
        <v>1221380</v>
      </c>
      <c r="L40" s="30">
        <f t="shared" si="36"/>
        <v>1284717</v>
      </c>
      <c r="M40" s="30">
        <f t="shared" si="36"/>
        <v>993682</v>
      </c>
      <c r="N40" s="58">
        <f t="shared" si="36"/>
        <v>0</v>
      </c>
      <c r="O40" s="58">
        <f t="shared" si="36"/>
        <v>0</v>
      </c>
      <c r="P40" s="86" t="s">
        <v>154</v>
      </c>
      <c r="Q40" s="30"/>
      <c r="R40" s="30">
        <f t="array" ref="R40">IFERROR(INDEX('Outstanding Cases'!$D$2:$D$51,MATCH(R$8,'Outstanding Cases'!$L$2:$L$51,0)),"")</f>
        <v>371146</v>
      </c>
      <c r="S40" s="30">
        <f t="array" ref="S40">IFERROR(INDEX('Outstanding Cases'!$D$2:$D$51,MATCH(S$8,'Outstanding Cases'!$L$2:$L$51,0)),"")</f>
        <v>360773</v>
      </c>
      <c r="T40" s="30">
        <f t="array" ref="T40">IFERROR(INDEX('Outstanding Cases'!$D$2:$D$51,MATCH(T$8,'Outstanding Cases'!$L$2:$L$51,0)),"")</f>
        <v>342582</v>
      </c>
      <c r="U40" s="30">
        <f t="array" ref="U40">IFERROR(INDEX('Outstanding Cases'!$D$2:$D$51,MATCH(U$8,'Outstanding Cases'!$L$2:$L$51,0)),"")</f>
        <v>359181</v>
      </c>
      <c r="V40" s="30">
        <f t="array" ref="V40">IFERROR(INDEX('Outstanding Cases'!$D$2:$D$51,MATCH(V$8,'Outstanding Cases'!$L$2:$L$51,0)),"")</f>
        <v>358300</v>
      </c>
      <c r="W40" s="30">
        <f t="array" ref="W40">IFERROR(INDEX('Outstanding Cases'!$D$2:$D$51,MATCH(W$8,'Outstanding Cases'!$L$2:$L$51,0)),"")</f>
        <v>367058</v>
      </c>
      <c r="X40" s="30">
        <f t="array" ref="X40">IFERROR(INDEX('Outstanding Cases'!$D$2:$D$51,MATCH(X$8,'Outstanding Cases'!$L$2:$L$51,0)),"")</f>
        <v>357364</v>
      </c>
      <c r="Y40" s="30">
        <f t="array" ref="Y40">IFERROR(INDEX('Outstanding Cases'!$D$2:$D$51,MATCH(Y$8,'Outstanding Cases'!$L$2:$L$51,0)),"")</f>
        <v>343075</v>
      </c>
      <c r="Z40" s="30">
        <f t="array" ref="Z40">IFERROR(INDEX('Outstanding Cases'!$D$2:$D$51,MATCH(Z$8,'Outstanding Cases'!$L$2:$L$51,0)),"")</f>
        <v>139608</v>
      </c>
      <c r="AA40" s="30">
        <f t="array" ref="AA40">IFERROR(INDEX('Outstanding Cases'!$D$2:$D$51,MATCH(AA$8,'Outstanding Cases'!$L$2:$L$51,0)),"")</f>
        <v>268875</v>
      </c>
      <c r="AB40" s="30">
        <f t="array" ref="AB40">IFERROR(INDEX('Outstanding Cases'!$D$2:$D$51,MATCH(AB$8,'Outstanding Cases'!$L$2:$L$51,0)),"")</f>
        <v>289455</v>
      </c>
      <c r="AC40" s="30">
        <f t="array" ref="AC40">IFERROR(INDEX('Outstanding Cases'!$D$2:$D$51,MATCH(AC$8,'Outstanding Cases'!$L$2:$L$51,0)),"")</f>
        <v>278838</v>
      </c>
      <c r="AD40" s="30">
        <f t="array" ref="AD40">IFERROR(INDEX('Outstanding Cases'!$D$2:$D$51,MATCH(AD$8,'Outstanding Cases'!$L$2:$L$51,0)),"")</f>
        <v>312430</v>
      </c>
      <c r="AE40" s="30">
        <f t="array" ref="AE40">IFERROR(INDEX('Outstanding Cases'!$D$2:$D$51,MATCH(AE$8,'Outstanding Cases'!$L$2:$L$51,0)),"")</f>
        <v>301503</v>
      </c>
      <c r="AF40" s="30">
        <f t="array" ref="AF40">IFERROR(INDEX('Outstanding Cases'!$D$2:$D$51,MATCH(AF$8,'Outstanding Cases'!$L$2:$L$51,0)),"")</f>
        <v>281526</v>
      </c>
      <c r="AG40" s="30">
        <f t="array" ref="AG40">IFERROR(INDEX('Outstanding Cases'!$D$2:$D$51,MATCH(AG$8,'Outstanding Cases'!$L$2:$L$51,0)),"")</f>
        <v>325921</v>
      </c>
      <c r="AH40" s="30">
        <f t="array" ref="AH40">IFERROR(INDEX('Outstanding Cases'!$D$2:$D$51,MATCH(AH$8,'Outstanding Cases'!$L$2:$L$51,0)),"")</f>
        <v>306810</v>
      </c>
      <c r="AI40" s="30">
        <f t="array" ref="AI40">IFERROR(INDEX('Outstanding Cases'!$D$2:$D$51,MATCH(AI$8,'Outstanding Cases'!$L$2:$L$51,0)),"")</f>
        <v>306688</v>
      </c>
      <c r="AJ40" s="30">
        <f t="array" ref="AJ40">IFERROR(INDEX('Outstanding Cases'!$D$2:$D$51,MATCH(AJ$8,'Outstanding Cases'!$L$2:$L$51,0)),"")</f>
        <v>326886</v>
      </c>
      <c r="AK40" s="30">
        <f t="array" ref="AK40">IFERROR(INDEX('Outstanding Cases'!$D$2:$D$51,MATCH(AK$8,'Outstanding Cases'!$L$2:$L$51,0)),"")</f>
        <v>344333</v>
      </c>
      <c r="AL40" s="30">
        <f t="array" ref="AL40">IFERROR(INDEX('Outstanding Cases'!$D$2:$D$51,MATCH(AL$8,'Outstanding Cases'!$L$2:$L$51,0)),"")</f>
        <v>332399</v>
      </c>
      <c r="AM40" s="30">
        <f t="array" ref="AM40">IFERROR(INDEX('Outstanding Cases'!$D$2:$D$51,MATCH(AM$8,'Outstanding Cases'!$L$2:$L$51,0)),"")</f>
        <v>332448</v>
      </c>
      <c r="AN40" s="30">
        <f t="array" ref="AN40">IFERROR(INDEX('Outstanding Cases'!$D$2:$D$51,MATCH(AN$8,'Outstanding Cases'!$L$2:$L$51,0)),"")</f>
        <v>328835</v>
      </c>
      <c r="AO40" s="30" t="str">
        <f t="array" ref="AO40">IFERROR(INDEX('Outstanding Cases'!$D$2:$D$51,MATCH(AO$8,'Outstanding Cases'!$L$2:$L$51,0)),"")</f>
        <v/>
      </c>
      <c r="AP40" s="58" t="str">
        <f t="array" ref="AP40">IFERROR(INDEX('Outstanding Cases'!$D$2:$D$51,MATCH(AP$8,'Outstanding Cases'!$L$2:$L$51,0)),"")</f>
        <v/>
      </c>
      <c r="AQ40" s="58" t="str">
        <f t="array" ref="AQ40">IFERROR(INDEX('Outstanding Cases'!$D$2:$D$51,MATCH(AQ$8,'Outstanding Cases'!$L$2:$L$51,0)),"")</f>
        <v/>
      </c>
      <c r="AR40" s="58" t="str">
        <f t="array" ref="AR40">IFERROR(INDEX('Outstanding Cases'!$D$2:$D$51,MATCH(AR$8,'Outstanding Cases'!$L$2:$L$51,0)),"")</f>
        <v/>
      </c>
      <c r="AS40" s="58" t="str">
        <f t="array" ref="AS40">IFERROR(INDEX('Outstanding Cases'!$D$2:$D$51,MATCH(AS$8,'Outstanding Cases'!$L$2:$L$51,0)),"")</f>
        <v/>
      </c>
      <c r="AT40" s="58" t="str">
        <f t="array" ref="AT40">IFERROR(INDEX('Outstanding Cases'!$D$2:$D$51,MATCH(AT$8,'Outstanding Cases'!$L$2:$L$51,0)),"")</f>
        <v/>
      </c>
      <c r="AU40" s="58" t="str">
        <f t="array" ref="AU40">IFERROR(INDEX('Outstanding Cases'!$D$2:$D$51,MATCH(AU$8,'Outstanding Cases'!$L$2:$L$51,0)),"")</f>
        <v/>
      </c>
      <c r="AV40" s="58" t="str">
        <f t="array" ref="AV40">IFERROR(INDEX('Outstanding Cases'!$D$2:$D$51,MATCH(AV$8,'Outstanding Cases'!$L$2:$L$51,0)),"")</f>
        <v/>
      </c>
      <c r="AW40" s="58" t="str">
        <f t="array" ref="AW40">IFERROR(INDEX('Outstanding Cases'!$D$2:$D$51,MATCH(AW$8,'Outstanding Cases'!$L$2:$L$51,0)),"")</f>
        <v/>
      </c>
    </row>
    <row r="41" hidden="1" outlineLevel="1">
      <c r="B41" s="77"/>
      <c r="C41" s="8" t="s">
        <v>138</v>
      </c>
      <c r="D41" s="8" t="s">
        <v>155</v>
      </c>
      <c r="F41" s="8" t="s">
        <v>127</v>
      </c>
      <c r="G41" s="8" t="s">
        <v>151</v>
      </c>
      <c r="H41" s="30">
        <f t="shared" ref="H41:O41" si="37">SUMIFS($R41:$AW41,$R$5:$AW$5,H$5,$R$6:$AW$6,"4")</f>
        <v>289121</v>
      </c>
      <c r="I41" s="30">
        <f t="shared" si="37"/>
        <v>327937</v>
      </c>
      <c r="J41" s="30">
        <f t="shared" si="37"/>
        <v>394618</v>
      </c>
      <c r="K41" s="30">
        <f t="shared" si="37"/>
        <v>344412</v>
      </c>
      <c r="L41" s="30">
        <f t="shared" si="37"/>
        <v>337632</v>
      </c>
      <c r="M41" s="30">
        <f t="shared" si="37"/>
        <v>0</v>
      </c>
      <c r="N41" s="58">
        <f t="shared" si="37"/>
        <v>0</v>
      </c>
      <c r="O41" s="58">
        <f t="shared" si="37"/>
        <v>0</v>
      </c>
      <c r="P41" s="10"/>
      <c r="Q41" s="10"/>
      <c r="R41" s="10">
        <f t="array" ref="R41">IFERROR(INDEX('Outstanding Cases'!$E$2:$E$51,MATCH(R$8,'Outstanding Cases'!$L$2:$L$51,0)),"")</f>
        <v>287913</v>
      </c>
      <c r="S41" s="10">
        <f t="array" ref="S41">IFERROR(INDEX('Outstanding Cases'!$E$2:$E$51,MATCH(S$8,'Outstanding Cases'!$L$2:$L$51,0)),"")</f>
        <v>284102</v>
      </c>
      <c r="T41" s="10">
        <f t="array" ref="T41">IFERROR(INDEX('Outstanding Cases'!$E$2:$E$51,MATCH(T$8,'Outstanding Cases'!$L$2:$L$51,0)),"")</f>
        <v>289664</v>
      </c>
      <c r="U41" s="10">
        <f t="array" ref="U41">IFERROR(INDEX('Outstanding Cases'!$E$2:$E$51,MATCH(U$8,'Outstanding Cases'!$L$2:$L$51,0)),"")</f>
        <v>289121</v>
      </c>
      <c r="V41" s="10">
        <f t="array" ref="V41">IFERROR(INDEX('Outstanding Cases'!$E$2:$E$51,MATCH(V$8,'Outstanding Cases'!$L$2:$L$51,0)),"")</f>
        <v>288105</v>
      </c>
      <c r="W41" s="10">
        <f t="array" ref="W41">IFERROR(INDEX('Outstanding Cases'!$E$2:$E$51,MATCH(W$8,'Outstanding Cases'!$L$2:$L$51,0)),"")</f>
        <v>282245</v>
      </c>
      <c r="X41" s="10">
        <f t="array" ref="X41">IFERROR(INDEX('Outstanding Cases'!$E$2:$E$51,MATCH(X$8,'Outstanding Cases'!$L$2:$L$51,0)),"")</f>
        <v>299831</v>
      </c>
      <c r="Y41" s="10">
        <f t="array" ref="Y41">IFERROR(INDEX('Outstanding Cases'!$E$2:$E$51,MATCH(Y$8,'Outstanding Cases'!$L$2:$L$51,0)),"")</f>
        <v>327937</v>
      </c>
      <c r="Z41" s="10">
        <f t="array" ref="Z41">IFERROR(INDEX('Outstanding Cases'!$E$2:$E$51,MATCH(Z$8,'Outstanding Cases'!$L$2:$L$51,0)),"")</f>
        <v>422156</v>
      </c>
      <c r="AA41" s="10">
        <f t="array" ref="AA41">IFERROR(INDEX('Outstanding Cases'!$E$2:$E$51,MATCH(AA$8,'Outstanding Cases'!$L$2:$L$51,0)),"")</f>
        <v>412759</v>
      </c>
      <c r="AB41" s="10">
        <f t="array" ref="AB41">IFERROR(INDEX('Outstanding Cases'!$E$2:$E$51,MATCH(AB$8,'Outstanding Cases'!$L$2:$L$51,0)),"")</f>
        <v>383068</v>
      </c>
      <c r="AC41" s="10">
        <f t="array" ref="AC41">IFERROR(INDEX('Outstanding Cases'!$E$2:$E$51,MATCH(AC$8,'Outstanding Cases'!$L$2:$L$51,0)),"")</f>
        <v>394618</v>
      </c>
      <c r="AD41" s="10">
        <f t="array" ref="AD41">IFERROR(INDEX('Outstanding Cases'!$E$2:$E$51,MATCH(AD$8,'Outstanding Cases'!$L$2:$L$51,0)),"")</f>
        <v>362119</v>
      </c>
      <c r="AE41" s="10">
        <f t="array" ref="AE41">IFERROR(INDEX('Outstanding Cases'!$E$2:$E$51,MATCH(AE$8,'Outstanding Cases'!$L$2:$L$51,0)),"")</f>
        <v>346443</v>
      </c>
      <c r="AF41" s="10">
        <f t="array" ref="AF41">IFERROR(INDEX('Outstanding Cases'!$E$2:$E$51,MATCH(AF$8,'Outstanding Cases'!$L$2:$L$51,0)),"")</f>
        <v>357993</v>
      </c>
      <c r="AG41" s="10">
        <f t="array" ref="AG41">IFERROR(INDEX('Outstanding Cases'!$E$2:$E$51,MATCH(AG$8,'Outstanding Cases'!$L$2:$L$51,0)),"")</f>
        <v>344412</v>
      </c>
      <c r="AH41" s="10">
        <f t="array" ref="AH41">IFERROR(INDEX('Outstanding Cases'!$E$2:$E$51,MATCH(AH$8,'Outstanding Cases'!$L$2:$L$51,0)),"")</f>
        <v>334243</v>
      </c>
      <c r="AI41" s="10">
        <f t="array" ref="AI41">IFERROR(INDEX('Outstanding Cases'!$E$2:$E$51,MATCH(AI$8,'Outstanding Cases'!$L$2:$L$51,0)),"")</f>
        <v>350117</v>
      </c>
      <c r="AJ41" s="10">
        <f t="array" ref="AJ41">IFERROR(INDEX('Outstanding Cases'!$E$2:$E$51,MATCH(AJ$8,'Outstanding Cases'!$L$2:$L$51,0)),"")</f>
        <v>343034</v>
      </c>
      <c r="AK41" s="10">
        <f t="array" ref="AK41">IFERROR(INDEX('Outstanding Cases'!$E$2:$E$51,MATCH(AK$8,'Outstanding Cases'!$L$2:$L$51,0)),"")</f>
        <v>337632</v>
      </c>
      <c r="AL41" s="10">
        <f t="array" ref="AL41">IFERROR(INDEX('Outstanding Cases'!$E$2:$E$51,MATCH(AL$8,'Outstanding Cases'!$L$2:$L$51,0)),"")</f>
        <v>340063</v>
      </c>
      <c r="AM41" s="10">
        <f t="array" ref="AM41">IFERROR(INDEX('Outstanding Cases'!$E$2:$E$51,MATCH(AM$8,'Outstanding Cases'!$L$2:$L$51,0)),"")</f>
        <v>346898</v>
      </c>
      <c r="AN41" s="10">
        <f t="array" ref="AN41">IFERROR(INDEX('Outstanding Cases'!$E$2:$E$51,MATCH(AN$8,'Outstanding Cases'!$L$2:$L$51,0)),"")</f>
        <v>370731</v>
      </c>
      <c r="AO41" s="10" t="str">
        <f t="array" ref="AO41">IFERROR(INDEX('Outstanding Cases'!$E$2:$E$51,MATCH(AO$8,'Outstanding Cases'!$L$2:$L$51,0)),"")</f>
        <v/>
      </c>
      <c r="AP41" s="56" t="str">
        <f t="array" ref="AP41">IFERROR(INDEX('Outstanding Cases'!$E$2:$E$51,MATCH(AP$8,'Outstanding Cases'!$L$2:$L$51,0)),"")</f>
        <v/>
      </c>
      <c r="AQ41" s="56" t="str">
        <f t="array" ref="AQ41">IFERROR(INDEX('Outstanding Cases'!$E$2:$E$51,MATCH(AQ$8,'Outstanding Cases'!$L$2:$L$51,0)),"")</f>
        <v/>
      </c>
      <c r="AR41" s="56" t="str">
        <f t="array" ref="AR41">IFERROR(INDEX('Outstanding Cases'!$E$2:$E$51,MATCH(AR$8,'Outstanding Cases'!$L$2:$L$51,0)),"")</f>
        <v/>
      </c>
      <c r="AS41" s="56" t="str">
        <f t="array" ref="AS41">IFERROR(INDEX('Outstanding Cases'!$E$2:$E$51,MATCH(AS$8,'Outstanding Cases'!$L$2:$L$51,0)),"")</f>
        <v/>
      </c>
      <c r="AT41" s="56" t="str">
        <f t="array" ref="AT41">IFERROR(INDEX('Outstanding Cases'!$E$2:$E$51,MATCH(AT$8,'Outstanding Cases'!$L$2:$L$51,0)),"")</f>
        <v/>
      </c>
      <c r="AU41" s="56" t="str">
        <f t="array" ref="AU41">IFERROR(INDEX('Outstanding Cases'!$E$2:$E$51,MATCH(AU$8,'Outstanding Cases'!$L$2:$L$51,0)),"")</f>
        <v/>
      </c>
      <c r="AV41" s="56" t="str">
        <f t="array" ref="AV41">IFERROR(INDEX('Outstanding Cases'!$E$2:$E$51,MATCH(AV$8,'Outstanding Cases'!$L$2:$L$51,0)),"")</f>
        <v/>
      </c>
      <c r="AW41" s="56" t="str">
        <f t="array" ref="AW41">IFERROR(INDEX('Outstanding Cases'!$E$2:$E$51,MATCH(AW$8,'Outstanding Cases'!$L$2:$L$51,0)),"")</f>
        <v/>
      </c>
    </row>
    <row r="42" hidden="1" outlineLevel="1">
      <c r="B42" s="77"/>
      <c r="C42" s="8" t="s">
        <v>138</v>
      </c>
      <c r="D42" s="4" t="s">
        <v>156</v>
      </c>
      <c r="F42" s="8" t="s">
        <v>127</v>
      </c>
      <c r="G42" s="8" t="s">
        <v>151</v>
      </c>
      <c r="H42" s="93">
        <f t="shared" ref="H42:O42" si="38">H39-H40</f>
        <v>-2051</v>
      </c>
      <c r="I42" s="93">
        <f t="shared" si="38"/>
        <v>30058</v>
      </c>
      <c r="J42" s="93">
        <f t="shared" si="38"/>
        <v>68220</v>
      </c>
      <c r="K42" s="93">
        <f t="shared" si="38"/>
        <v>-48992</v>
      </c>
      <c r="L42" s="93">
        <f t="shared" si="38"/>
        <v>-6057</v>
      </c>
      <c r="M42" s="93">
        <f t="shared" si="38"/>
        <v>33200</v>
      </c>
      <c r="N42" s="56">
        <f t="shared" si="38"/>
        <v>0</v>
      </c>
      <c r="O42" s="56">
        <f t="shared" si="38"/>
        <v>0</v>
      </c>
      <c r="P42" s="10"/>
      <c r="Q42" s="10"/>
      <c r="R42" s="10">
        <f t="shared" ref="R42:AO42" si="39">R39-R40</f>
        <v>-3300</v>
      </c>
      <c r="S42" s="10">
        <f t="shared" si="39"/>
        <v>-3828</v>
      </c>
      <c r="T42" s="10">
        <f t="shared" si="39"/>
        <v>5679</v>
      </c>
      <c r="U42" s="10">
        <f t="shared" si="39"/>
        <v>-602</v>
      </c>
      <c r="V42" s="10">
        <f t="shared" si="39"/>
        <v>-1014</v>
      </c>
      <c r="W42" s="10">
        <f t="shared" si="39"/>
        <v>-5803</v>
      </c>
      <c r="X42" s="10">
        <f t="shared" si="39"/>
        <v>8731</v>
      </c>
      <c r="Y42" s="10">
        <f t="shared" si="39"/>
        <v>28144</v>
      </c>
      <c r="Z42" s="10">
        <f t="shared" si="39"/>
        <v>94667</v>
      </c>
      <c r="AA42" s="10">
        <f t="shared" si="39"/>
        <v>-8712</v>
      </c>
      <c r="AB42" s="10">
        <f t="shared" si="39"/>
        <v>-29566</v>
      </c>
      <c r="AC42" s="10">
        <f t="shared" si="39"/>
        <v>11831</v>
      </c>
      <c r="AD42" s="10">
        <f t="shared" si="39"/>
        <v>-32230</v>
      </c>
      <c r="AE42" s="10">
        <f t="shared" si="39"/>
        <v>-15172</v>
      </c>
      <c r="AF42" s="10">
        <f t="shared" si="39"/>
        <v>11794</v>
      </c>
      <c r="AG42" s="10">
        <f t="shared" si="39"/>
        <v>-13384</v>
      </c>
      <c r="AH42" s="10">
        <f t="shared" si="39"/>
        <v>-9913</v>
      </c>
      <c r="AI42" s="10">
        <f t="shared" si="39"/>
        <v>16123</v>
      </c>
      <c r="AJ42" s="10">
        <f t="shared" si="39"/>
        <v>-6986</v>
      </c>
      <c r="AK42" s="10">
        <f t="shared" si="39"/>
        <v>-5281</v>
      </c>
      <c r="AL42" s="10">
        <f t="shared" si="39"/>
        <v>2456</v>
      </c>
      <c r="AM42" s="10">
        <f t="shared" si="39"/>
        <v>6862</v>
      </c>
      <c r="AN42" s="10">
        <f t="shared" si="39"/>
        <v>23882</v>
      </c>
      <c r="AO42" s="10">
        <f t="shared" si="39"/>
        <v>0</v>
      </c>
      <c r="AP42" s="56"/>
      <c r="AQ42" s="56"/>
      <c r="AR42" s="56"/>
      <c r="AS42" s="56"/>
      <c r="AT42" s="56"/>
      <c r="AU42" s="56"/>
      <c r="AV42" s="56"/>
      <c r="AW42" s="56"/>
    </row>
    <row r="43" hidden="1" outlineLevel="1"/>
    <row r="44" hidden="1" outlineLevel="1">
      <c r="B44" s="77"/>
      <c r="C44" s="8" t="s">
        <v>138</v>
      </c>
      <c r="D44" s="8" t="s">
        <v>157</v>
      </c>
      <c r="F44" s="8" t="s">
        <v>127</v>
      </c>
      <c r="G44" s="8" t="s">
        <v>151</v>
      </c>
      <c r="H44" s="10">
        <f t="shared" ref="H44:O44" si="40">SUMIFS($R44:$AW44,$R$5:$AW$5,H$5)</f>
        <v>100562</v>
      </c>
      <c r="I44" s="10">
        <f t="shared" si="40"/>
        <v>104755</v>
      </c>
      <c r="J44" s="10">
        <f t="shared" si="40"/>
        <v>97398</v>
      </c>
      <c r="K44" s="10">
        <f t="shared" si="40"/>
        <v>96226</v>
      </c>
      <c r="L44" s="10">
        <f t="shared" si="40"/>
        <v>96546</v>
      </c>
      <c r="M44" s="10">
        <f t="shared" si="40"/>
        <v>80675</v>
      </c>
      <c r="N44" s="56">
        <f t="shared" si="40"/>
        <v>0</v>
      </c>
      <c r="O44" s="56">
        <f t="shared" si="40"/>
        <v>0</v>
      </c>
      <c r="P44" s="10"/>
      <c r="Q44" s="10"/>
      <c r="R44" s="10">
        <f t="array" ref="R44">IFERROR(INDEX('Outstanding Cases'!$H$2:$H$51,MATCH(R$8,'Outstanding Cases'!$L$2:$L$51,0)),"")</f>
        <v>24802</v>
      </c>
      <c r="S44" s="10">
        <f t="array" ref="S44">IFERROR(INDEX('Outstanding Cases'!$H$2:$H$51,MATCH(S$8,'Outstanding Cases'!$L$2:$L$51,0)),"")</f>
        <v>25426</v>
      </c>
      <c r="T44" s="10">
        <f t="array" ref="T44">IFERROR(INDEX('Outstanding Cases'!$H$2:$H$51,MATCH(T$8,'Outstanding Cases'!$L$2:$L$51,0)),"")</f>
        <v>24465</v>
      </c>
      <c r="U44" s="10">
        <f t="array" ref="U44">IFERROR(INDEX('Outstanding Cases'!$H$2:$H$51,MATCH(U$8,'Outstanding Cases'!$L$2:$L$51,0)),"")</f>
        <v>25869</v>
      </c>
      <c r="V44" s="10">
        <f t="array" ref="V44">IFERROR(INDEX('Outstanding Cases'!$H$2:$H$51,MATCH(V$8,'Outstanding Cases'!$L$2:$L$51,0)),"")</f>
        <v>25882</v>
      </c>
      <c r="W44" s="10">
        <f t="array" ref="W44">IFERROR(INDEX('Outstanding Cases'!$H$2:$H$51,MATCH(W$8,'Outstanding Cases'!$L$2:$L$51,0)),"")</f>
        <v>26648</v>
      </c>
      <c r="X44" s="10">
        <f t="array" ref="X44">IFERROR(INDEX('Outstanding Cases'!$H$2:$H$51,MATCH(X$8,'Outstanding Cases'!$L$2:$L$51,0)),"")</f>
        <v>26179</v>
      </c>
      <c r="Y44" s="10">
        <f t="array" ref="Y44">IFERROR(INDEX('Outstanding Cases'!$H$2:$H$51,MATCH(Y$8,'Outstanding Cases'!$L$2:$L$51,0)),"")</f>
        <v>26046</v>
      </c>
      <c r="Z44" s="10">
        <f t="array" ref="Z44">IFERROR(INDEX('Outstanding Cases'!$H$2:$H$51,MATCH(Z$8,'Outstanding Cases'!$L$2:$L$51,0)),"")</f>
        <v>14268</v>
      </c>
      <c r="AA44" s="10">
        <f t="array" ref="AA44">IFERROR(INDEX('Outstanding Cases'!$H$2:$H$51,MATCH(AA$8,'Outstanding Cases'!$L$2:$L$51,0)),"")</f>
        <v>28622</v>
      </c>
      <c r="AB44" s="10">
        <f t="array" ref="AB44">IFERROR(INDEX('Outstanding Cases'!$H$2:$H$51,MATCH(AB$8,'Outstanding Cases'!$L$2:$L$51,0)),"")</f>
        <v>28081</v>
      </c>
      <c r="AC44" s="10">
        <f t="array" ref="AC44">IFERROR(INDEX('Outstanding Cases'!$H$2:$H$51,MATCH(AC$8,'Outstanding Cases'!$L$2:$L$51,0)),"")</f>
        <v>26427</v>
      </c>
      <c r="AD44" s="10">
        <f t="array" ref="AD44">IFERROR(INDEX('Outstanding Cases'!$H$2:$H$51,MATCH(AD$8,'Outstanding Cases'!$L$2:$L$51,0)),"")</f>
        <v>25284</v>
      </c>
      <c r="AE44" s="10">
        <f t="array" ref="AE44">IFERROR(INDEX('Outstanding Cases'!$H$2:$H$51,MATCH(AE$8,'Outstanding Cases'!$L$2:$L$51,0)),"")</f>
        <v>23508</v>
      </c>
      <c r="AF44" s="10">
        <f t="array" ref="AF44">IFERROR(INDEX('Outstanding Cases'!$H$2:$H$51,MATCH(AF$8,'Outstanding Cases'!$L$2:$L$51,0)),"")</f>
        <v>22640</v>
      </c>
      <c r="AG44" s="10">
        <f t="array" ref="AG44">IFERROR(INDEX('Outstanding Cases'!$H$2:$H$51,MATCH(AG$8,'Outstanding Cases'!$L$2:$L$51,0)),"")</f>
        <v>24794</v>
      </c>
      <c r="AH44" s="10">
        <f t="array" ref="AH44">IFERROR(INDEX('Outstanding Cases'!$H$2:$H$51,MATCH(AH$8,'Outstanding Cases'!$L$2:$L$51,0)),"")</f>
        <v>24297</v>
      </c>
      <c r="AI44" s="10">
        <f t="array" ref="AI44">IFERROR(INDEX('Outstanding Cases'!$H$2:$H$51,MATCH(AI$8,'Outstanding Cases'!$L$2:$L$51,0)),"")</f>
        <v>23879</v>
      </c>
      <c r="AJ44" s="10">
        <f t="array" ref="AJ44">IFERROR(INDEX('Outstanding Cases'!$H$2:$H$51,MATCH(AJ$8,'Outstanding Cases'!$L$2:$L$51,0)),"")</f>
        <v>23581</v>
      </c>
      <c r="AK44" s="10">
        <f t="array" ref="AK44">IFERROR(INDEX('Outstanding Cases'!$H$2:$H$51,MATCH(AK$8,'Outstanding Cases'!$L$2:$L$51,0)),"")</f>
        <v>24789</v>
      </c>
      <c r="AL44" s="10">
        <f t="array" ref="AL44">IFERROR(INDEX('Outstanding Cases'!$H$2:$H$51,MATCH(AL$8,'Outstanding Cases'!$L$2:$L$51,0)),"")</f>
        <v>26359</v>
      </c>
      <c r="AM44" s="10">
        <f t="array" ref="AM44">IFERROR(INDEX('Outstanding Cases'!$H$2:$H$51,MATCH(AM$8,'Outstanding Cases'!$L$2:$L$51,0)),"")</f>
        <v>27723</v>
      </c>
      <c r="AN44" s="10">
        <f t="array" ref="AN44">IFERROR(INDEX('Outstanding Cases'!$H$2:$H$51,MATCH(AN$8,'Outstanding Cases'!$L$2:$L$51,0)),"")</f>
        <v>26593</v>
      </c>
      <c r="AO44" s="10" t="str">
        <f t="array" ref="AO44">IFERROR(INDEX('Outstanding Cases'!$H$2:$H$51,MATCH(AO$8,'Outstanding Cases'!$L$2:$L$51,0)),"")</f>
        <v/>
      </c>
      <c r="AP44" s="56" t="str">
        <f t="array" ref="AP44">IFERROR(INDEX('Outstanding Cases'!$H$2:$H$51,MATCH(AP$8,'Outstanding Cases'!$L$2:$L$51,0)),"")</f>
        <v/>
      </c>
      <c r="AQ44" s="56" t="str">
        <f t="array" ref="AQ44">IFERROR(INDEX('Outstanding Cases'!$H$2:$H$51,MATCH(AQ$8,'Outstanding Cases'!$L$2:$L$51,0)),"")</f>
        <v/>
      </c>
      <c r="AR44" s="56" t="str">
        <f t="array" ref="AR44">IFERROR(INDEX('Outstanding Cases'!$H$2:$H$51,MATCH(AR$8,'Outstanding Cases'!$L$2:$L$51,0)),"")</f>
        <v/>
      </c>
      <c r="AS44" s="56" t="str">
        <f t="array" ref="AS44">IFERROR(INDEX('Outstanding Cases'!$H$2:$H$51,MATCH(AS$8,'Outstanding Cases'!$L$2:$L$51,0)),"")</f>
        <v/>
      </c>
      <c r="AT44" s="56" t="str">
        <f t="array" ref="AT44">IFERROR(INDEX('Outstanding Cases'!$H$2:$H$51,MATCH(AT$8,'Outstanding Cases'!$L$2:$L$51,0)),"")</f>
        <v/>
      </c>
      <c r="AU44" s="56" t="str">
        <f t="array" ref="AU44">IFERROR(INDEX('Outstanding Cases'!$H$2:$H$51,MATCH(AU$8,'Outstanding Cases'!$L$2:$L$51,0)),"")</f>
        <v/>
      </c>
      <c r="AV44" s="56" t="str">
        <f t="array" ref="AV44">IFERROR(INDEX('Outstanding Cases'!$H$2:$H$51,MATCH(AV$8,'Outstanding Cases'!$L$2:$L$51,0)),"")</f>
        <v/>
      </c>
      <c r="AW44" s="56" t="str">
        <f t="array" ref="AW44">IFERROR(INDEX('Outstanding Cases'!$H$2:$H$51,MATCH(AW$8,'Outstanding Cases'!$L$2:$L$51,0)),"")</f>
        <v/>
      </c>
    </row>
    <row r="45" hidden="1" outlineLevel="1">
      <c r="A45" s="59"/>
      <c r="B45" s="94"/>
      <c r="C45" s="4" t="s">
        <v>138</v>
      </c>
      <c r="D45" s="4" t="s">
        <v>158</v>
      </c>
      <c r="E45" s="59"/>
      <c r="F45" s="4" t="s">
        <v>127</v>
      </c>
      <c r="G45" s="8" t="s">
        <v>151</v>
      </c>
      <c r="H45" s="30">
        <f t="shared" ref="H45:O45" si="41">SUMIFS($R45:$AW45,$R$5:$AW$5,H$5)</f>
        <v>104192</v>
      </c>
      <c r="I45" s="30">
        <f t="shared" si="41"/>
        <v>97018</v>
      </c>
      <c r="J45" s="30">
        <f t="shared" si="41"/>
        <v>78505</v>
      </c>
      <c r="K45" s="30">
        <f t="shared" si="41"/>
        <v>97324</v>
      </c>
      <c r="L45" s="30">
        <f t="shared" si="41"/>
        <v>91647</v>
      </c>
      <c r="M45" s="30">
        <f t="shared" si="41"/>
        <v>74223</v>
      </c>
      <c r="N45" s="58">
        <f t="shared" si="41"/>
        <v>0</v>
      </c>
      <c r="O45" s="58">
        <f t="shared" si="41"/>
        <v>0</v>
      </c>
      <c r="P45" s="30"/>
      <c r="Q45" s="30"/>
      <c r="R45" s="30">
        <f t="array" ref="R45">IFERROR(INDEX('Outstanding Cases'!$I$2:$I$51,MATCH(R$8,'Outstanding Cases'!$L$2:$L$51,0)),"")</f>
        <v>25945</v>
      </c>
      <c r="S45" s="30">
        <f t="array" ref="S45">IFERROR(INDEX('Outstanding Cases'!$I$2:$I$51,MATCH(S$8,'Outstanding Cases'!$L$2:$L$51,0)),"")</f>
        <v>26310</v>
      </c>
      <c r="T45" s="30">
        <f t="array" ref="T45">IFERROR(INDEX('Outstanding Cases'!$I$2:$I$51,MATCH(T$8,'Outstanding Cases'!$L$2:$L$51,0)),"")</f>
        <v>26012</v>
      </c>
      <c r="U45" s="30">
        <f t="array" ref="U45">IFERROR(INDEX('Outstanding Cases'!$I$2:$I$51,MATCH(U$8,'Outstanding Cases'!$L$2:$L$51,0)),"")</f>
        <v>25925</v>
      </c>
      <c r="V45" s="30">
        <f t="array" ref="V45">IFERROR(INDEX('Outstanding Cases'!$I$2:$I$51,MATCH(V$8,'Outstanding Cases'!$L$2:$L$51,0)),"")</f>
        <v>24725</v>
      </c>
      <c r="W45" s="30">
        <f t="array" ref="W45">IFERROR(INDEX('Outstanding Cases'!$I$2:$I$51,MATCH(W$8,'Outstanding Cases'!$L$2:$L$51,0)),"")</f>
        <v>25367</v>
      </c>
      <c r="X45" s="30">
        <f t="array" ref="X45">IFERROR(INDEX('Outstanding Cases'!$I$2:$I$51,MATCH(X$8,'Outstanding Cases'!$L$2:$L$51,0)),"")</f>
        <v>23610</v>
      </c>
      <c r="Y45" s="30">
        <f t="array" ref="Y45">IFERROR(INDEX('Outstanding Cases'!$I$2:$I$51,MATCH(Y$8,'Outstanding Cases'!$L$2:$L$51,0)),"")</f>
        <v>23316</v>
      </c>
      <c r="Z45" s="30">
        <f t="array" ref="Z45">IFERROR(INDEX('Outstanding Cases'!$I$2:$I$51,MATCH(Z$8,'Outstanding Cases'!$L$2:$L$51,0)),"")</f>
        <v>12334</v>
      </c>
      <c r="AA45" s="30">
        <f t="array" ref="AA45">IFERROR(INDEX('Outstanding Cases'!$I$2:$I$51,MATCH(AA$8,'Outstanding Cases'!$L$2:$L$51,0)),"")</f>
        <v>20312</v>
      </c>
      <c r="AB45" s="30">
        <f t="array" ref="AB45">IFERROR(INDEX('Outstanding Cases'!$I$2:$I$51,MATCH(AB$8,'Outstanding Cases'!$L$2:$L$51,0)),"")</f>
        <v>22243</v>
      </c>
      <c r="AC45" s="30">
        <f t="array" ref="AC45">IFERROR(INDEX('Outstanding Cases'!$I$2:$I$51,MATCH(AC$8,'Outstanding Cases'!$L$2:$L$51,0)),"")</f>
        <v>23616</v>
      </c>
      <c r="AD45" s="30">
        <f t="array" ref="AD45">IFERROR(INDEX('Outstanding Cases'!$I$2:$I$51,MATCH(AD$8,'Outstanding Cases'!$L$2:$L$51,0)),"")</f>
        <v>24160</v>
      </c>
      <c r="AE45" s="30">
        <f t="array" ref="AE45">IFERROR(INDEX('Outstanding Cases'!$I$2:$I$51,MATCH(AE$8,'Outstanding Cases'!$L$2:$L$51,0)),"")</f>
        <v>24241</v>
      </c>
      <c r="AF45" s="30">
        <f t="array" ref="AF45">IFERROR(INDEX('Outstanding Cases'!$I$2:$I$51,MATCH(AF$8,'Outstanding Cases'!$L$2:$L$51,0)),"")</f>
        <v>23755</v>
      </c>
      <c r="AG45" s="30">
        <f t="array" ref="AG45">IFERROR(INDEX('Outstanding Cases'!$I$2:$I$51,MATCH(AG$8,'Outstanding Cases'!$L$2:$L$51,0)),"")</f>
        <v>25168</v>
      </c>
      <c r="AH45" s="30">
        <f t="array" ref="AH45">IFERROR(INDEX('Outstanding Cases'!$I$2:$I$51,MATCH(AH$8,'Outstanding Cases'!$L$2:$L$51,0)),"")</f>
        <v>22750</v>
      </c>
      <c r="AI45" s="30">
        <f t="array" ref="AI45">IFERROR(INDEX('Outstanding Cases'!$I$2:$I$51,MATCH(AI$8,'Outstanding Cases'!$L$2:$L$51,0)),"")</f>
        <v>20069</v>
      </c>
      <c r="AJ45" s="30">
        <f t="array" ref="AJ45">IFERROR(INDEX('Outstanding Cases'!$I$2:$I$51,MATCH(AJ$8,'Outstanding Cases'!$L$2:$L$51,0)),"")</f>
        <v>23747</v>
      </c>
      <c r="AK45" s="30">
        <f t="array" ref="AK45">IFERROR(INDEX('Outstanding Cases'!$I$2:$I$51,MATCH(AK$8,'Outstanding Cases'!$L$2:$L$51,0)),"")</f>
        <v>25081</v>
      </c>
      <c r="AL45" s="30">
        <f t="array" ref="AL45">IFERROR(INDEX('Outstanding Cases'!$I$2:$I$51,MATCH(AL$8,'Outstanding Cases'!$L$2:$L$51,0)),"")</f>
        <v>23427</v>
      </c>
      <c r="AM45" s="30">
        <f t="array" ref="AM45">IFERROR(INDEX('Outstanding Cases'!$I$2:$I$51,MATCH(AM$8,'Outstanding Cases'!$L$2:$L$51,0)),"")</f>
        <v>25527</v>
      </c>
      <c r="AN45" s="30">
        <f t="array" ref="AN45">IFERROR(INDEX('Outstanding Cases'!$I$2:$I$51,MATCH(AN$8,'Outstanding Cases'!$L$2:$L$51,0)),"")</f>
        <v>25269</v>
      </c>
      <c r="AO45" s="30" t="str">
        <f t="array" ref="AO45">IFERROR(INDEX('Outstanding Cases'!$I$2:$I$51,MATCH(AO$8,'Outstanding Cases'!$L$2:$L$51,0)),"")</f>
        <v/>
      </c>
      <c r="AP45" s="58" t="str">
        <f t="array" ref="AP45">IFERROR(INDEX('Outstanding Cases'!$I$2:$I$51,MATCH(AP$8,'Outstanding Cases'!$L$2:$L$51,0)),"")</f>
        <v/>
      </c>
      <c r="AQ45" s="58" t="str">
        <f t="array" ref="AQ45">IFERROR(INDEX('Outstanding Cases'!$I$2:$I$51,MATCH(AQ$8,'Outstanding Cases'!$L$2:$L$51,0)),"")</f>
        <v/>
      </c>
      <c r="AR45" s="58" t="str">
        <f t="array" ref="AR45">IFERROR(INDEX('Outstanding Cases'!$I$2:$I$51,MATCH(AR$8,'Outstanding Cases'!$L$2:$L$51,0)),"")</f>
        <v/>
      </c>
      <c r="AS45" s="58" t="str">
        <f t="array" ref="AS45">IFERROR(INDEX('Outstanding Cases'!$I$2:$I$51,MATCH(AS$8,'Outstanding Cases'!$L$2:$L$51,0)),"")</f>
        <v/>
      </c>
      <c r="AT45" s="58" t="str">
        <f t="array" ref="AT45">IFERROR(INDEX('Outstanding Cases'!$I$2:$I$51,MATCH(AT$8,'Outstanding Cases'!$L$2:$L$51,0)),"")</f>
        <v/>
      </c>
      <c r="AU45" s="58" t="str">
        <f t="array" ref="AU45">IFERROR(INDEX('Outstanding Cases'!$I$2:$I$51,MATCH(AU$8,'Outstanding Cases'!$L$2:$L$51,0)),"")</f>
        <v/>
      </c>
      <c r="AV45" s="58" t="str">
        <f t="array" ref="AV45">IFERROR(INDEX('Outstanding Cases'!$I$2:$I$51,MATCH(AV$8,'Outstanding Cases'!$L$2:$L$51,0)),"")</f>
        <v/>
      </c>
      <c r="AW45" s="58" t="str">
        <f t="array" ref="AW45">IFERROR(INDEX('Outstanding Cases'!$I$2:$I$51,MATCH(AW$8,'Outstanding Cases'!$L$2:$L$51,0)),"")</f>
        <v/>
      </c>
    </row>
    <row r="46" hidden="1" outlineLevel="1">
      <c r="B46" s="77"/>
      <c r="C46" s="8" t="s">
        <v>138</v>
      </c>
      <c r="D46" s="8" t="s">
        <v>159</v>
      </c>
      <c r="F46" s="8" t="s">
        <v>127</v>
      </c>
      <c r="G46" s="8" t="s">
        <v>151</v>
      </c>
      <c r="H46" s="10">
        <f t="shared" ref="H46:O46" si="42">SUMIFS($R46:$AW46,$R$5:$AW$5,H$5,$R$6:$AW$6,"4")</f>
        <v>32997</v>
      </c>
      <c r="I46" s="10">
        <f t="shared" si="42"/>
        <v>40891</v>
      </c>
      <c r="J46" s="10">
        <f t="shared" si="42"/>
        <v>59785</v>
      </c>
      <c r="K46" s="10">
        <f t="shared" si="42"/>
        <v>58037</v>
      </c>
      <c r="L46" s="10">
        <f t="shared" si="42"/>
        <v>62207</v>
      </c>
      <c r="M46" s="10">
        <f t="shared" si="42"/>
        <v>0</v>
      </c>
      <c r="N46" s="56">
        <f t="shared" si="42"/>
        <v>0</v>
      </c>
      <c r="O46" s="56">
        <f t="shared" si="42"/>
        <v>0</v>
      </c>
      <c r="P46" s="10"/>
      <c r="Q46" s="10"/>
      <c r="R46" s="10">
        <f t="array" ref="R46">IFERROR(INDEX('Outstanding Cases'!$J$2:$J$51,MATCH(R$8,'Outstanding Cases'!$L$2:$L$51,0)),"")</f>
        <v>35530</v>
      </c>
      <c r="S46" s="10">
        <f t="array" ref="S46">IFERROR(INDEX('Outstanding Cases'!$J$2:$J$51,MATCH(S$8,'Outstanding Cases'!$L$2:$L$51,0)),"")</f>
        <v>34530</v>
      </c>
      <c r="T46" s="10">
        <f t="array" ref="T46">IFERROR(INDEX('Outstanding Cases'!$J$2:$J$51,MATCH(T$8,'Outstanding Cases'!$L$2:$L$51,0)),"")</f>
        <v>32936</v>
      </c>
      <c r="U46" s="10">
        <f t="array" ref="U46">IFERROR(INDEX('Outstanding Cases'!$J$2:$J$51,MATCH(U$8,'Outstanding Cases'!$L$2:$L$51,0)),"")</f>
        <v>32997</v>
      </c>
      <c r="V46" s="10">
        <f t="array" ref="V46">IFERROR(INDEX('Outstanding Cases'!$J$2:$J$51,MATCH(V$8,'Outstanding Cases'!$L$2:$L$51,0)),"")</f>
        <v>34124</v>
      </c>
      <c r="W46" s="10">
        <f t="array" ref="W46">IFERROR(INDEX('Outstanding Cases'!$J$2:$J$51,MATCH(W$8,'Outstanding Cases'!$L$2:$L$51,0)),"")</f>
        <v>35321</v>
      </c>
      <c r="X46" s="10">
        <f t="array" ref="X46">IFERROR(INDEX('Outstanding Cases'!$J$2:$J$51,MATCH(X$8,'Outstanding Cases'!$L$2:$L$51,0)),"")</f>
        <v>38030</v>
      </c>
      <c r="Y46" s="10">
        <f t="array" ref="Y46">IFERROR(INDEX('Outstanding Cases'!$J$2:$J$51,MATCH(Y$8,'Outstanding Cases'!$L$2:$L$51,0)),"")</f>
        <v>40891</v>
      </c>
      <c r="Z46" s="10">
        <f t="array" ref="Z46">IFERROR(INDEX('Outstanding Cases'!$J$2:$J$51,MATCH(Z$8,'Outstanding Cases'!$L$2:$L$51,0)),"")</f>
        <v>43079</v>
      </c>
      <c r="AA46" s="10">
        <f t="array" ref="AA46">IFERROR(INDEX('Outstanding Cases'!$J$2:$J$51,MATCH(AA$8,'Outstanding Cases'!$L$2:$L$51,0)),"")</f>
        <v>51250</v>
      </c>
      <c r="AB46" s="10">
        <f t="array" ref="AB46">IFERROR(INDEX('Outstanding Cases'!$J$2:$J$51,MATCH(AB$8,'Outstanding Cases'!$L$2:$L$51,0)),"")</f>
        <v>56993</v>
      </c>
      <c r="AC46" s="10">
        <f t="array" ref="AC46">IFERROR(INDEX('Outstanding Cases'!$J$2:$J$51,MATCH(AC$8,'Outstanding Cases'!$L$2:$L$51,0)),"")</f>
        <v>59785</v>
      </c>
      <c r="AD46" s="10">
        <f t="array" ref="AD46">IFERROR(INDEX('Outstanding Cases'!$J$2:$J$51,MATCH(AD$8,'Outstanding Cases'!$L$2:$L$51,0)),"")</f>
        <v>60784</v>
      </c>
      <c r="AE46" s="10">
        <f t="array" ref="AE46">IFERROR(INDEX('Outstanding Cases'!$J$2:$J$51,MATCH(AE$8,'Outstanding Cases'!$L$2:$L$51,0)),"")</f>
        <v>59804</v>
      </c>
      <c r="AF46" s="10">
        <f t="array" ref="AF46">IFERROR(INDEX('Outstanding Cases'!$J$2:$J$51,MATCH(AF$8,'Outstanding Cases'!$L$2:$L$51,0)),"")</f>
        <v>58503</v>
      </c>
      <c r="AG46" s="10">
        <f t="array" ref="AG46">IFERROR(INDEX('Outstanding Cases'!$J$2:$J$51,MATCH(AG$8,'Outstanding Cases'!$L$2:$L$51,0)),"")</f>
        <v>58037</v>
      </c>
      <c r="AH46" s="10">
        <f t="array" ref="AH46">IFERROR(INDEX('Outstanding Cases'!$J$2:$J$51,MATCH(AH$8,'Outstanding Cases'!$L$2:$L$51,0)),"")</f>
        <v>59428</v>
      </c>
      <c r="AI46" s="10">
        <f t="array" ref="AI46">IFERROR(INDEX('Outstanding Cases'!$J$2:$J$51,MATCH(AI$8,'Outstanding Cases'!$L$2:$L$51,0)),"")</f>
        <v>62963</v>
      </c>
      <c r="AJ46" s="10">
        <f t="array" ref="AJ46">IFERROR(INDEX('Outstanding Cases'!$J$2:$J$51,MATCH(AJ$8,'Outstanding Cases'!$L$2:$L$51,0)),"")</f>
        <v>62628</v>
      </c>
      <c r="AK46" s="10">
        <f t="array" ref="AK46">IFERROR(INDEX('Outstanding Cases'!$J$2:$J$51,MATCH(AK$8,'Outstanding Cases'!$L$2:$L$51,0)),"")</f>
        <v>62207</v>
      </c>
      <c r="AL46" s="10">
        <f t="array" ref="AL46">IFERROR(INDEX('Outstanding Cases'!$J$2:$J$51,MATCH(AL$8,'Outstanding Cases'!$L$2:$L$51,0)),"")</f>
        <v>64810</v>
      </c>
      <c r="AM46" s="10">
        <f t="array" ref="AM46">IFERROR(INDEX('Outstanding Cases'!$J$2:$J$51,MATCH(AM$8,'Outstanding Cases'!$L$2:$L$51,0)),"")</f>
        <v>66578</v>
      </c>
      <c r="AN46" s="10">
        <f t="array" ref="AN46">IFERROR(INDEX('Outstanding Cases'!$J$2:$J$51,MATCH(AN$8,'Outstanding Cases'!$L$2:$L$51,0)),"")</f>
        <v>67573</v>
      </c>
      <c r="AO46" s="10" t="str">
        <f t="array" ref="AO46">IFERROR(INDEX('Outstanding Cases'!$J$2:$J$51,MATCH(AO$8,'Outstanding Cases'!$L$2:$L$51,0)),"")</f>
        <v/>
      </c>
      <c r="AP46" s="56" t="str">
        <f t="array" ref="AP46">IFERROR(INDEX('Outstanding Cases'!$J$2:$J$51,MATCH(AP$8,'Outstanding Cases'!$L$2:$L$51,0)),"")</f>
        <v/>
      </c>
      <c r="AQ46" s="56" t="str">
        <f t="array" ref="AQ46">IFERROR(INDEX('Outstanding Cases'!$J$2:$J$51,MATCH(AQ$8,'Outstanding Cases'!$L$2:$L$51,0)),"")</f>
        <v/>
      </c>
      <c r="AR46" s="56" t="str">
        <f t="array" ref="AR46">IFERROR(INDEX('Outstanding Cases'!$J$2:$J$51,MATCH(AR$8,'Outstanding Cases'!$L$2:$L$51,0)),"")</f>
        <v/>
      </c>
      <c r="AS46" s="56" t="str">
        <f t="array" ref="AS46">IFERROR(INDEX('Outstanding Cases'!$J$2:$J$51,MATCH(AS$8,'Outstanding Cases'!$L$2:$L$51,0)),"")</f>
        <v/>
      </c>
      <c r="AT46" s="56" t="str">
        <f t="array" ref="AT46">IFERROR(INDEX('Outstanding Cases'!$J$2:$J$51,MATCH(AT$8,'Outstanding Cases'!$L$2:$L$51,0)),"")</f>
        <v/>
      </c>
      <c r="AU46" s="56" t="str">
        <f t="array" ref="AU46">IFERROR(INDEX('Outstanding Cases'!$J$2:$J$51,MATCH(AU$8,'Outstanding Cases'!$L$2:$L$51,0)),"")</f>
        <v/>
      </c>
      <c r="AV46" s="56" t="str">
        <f t="array" ref="AV46">IFERROR(INDEX('Outstanding Cases'!$J$2:$J$51,MATCH(AV$8,'Outstanding Cases'!$L$2:$L$51,0)),"")</f>
        <v/>
      </c>
      <c r="AW46" s="56" t="str">
        <f t="array" ref="AW46">IFERROR(INDEX('Outstanding Cases'!$J$2:$J$51,MATCH(AW$8,'Outstanding Cases'!$L$2:$L$51,0)),"")</f>
        <v/>
      </c>
    </row>
    <row r="47" hidden="1" outlineLevel="1">
      <c r="B47" s="77"/>
      <c r="C47" s="8" t="s">
        <v>138</v>
      </c>
      <c r="D47" s="4" t="s">
        <v>160</v>
      </c>
      <c r="F47" s="8" t="s">
        <v>127</v>
      </c>
      <c r="G47" s="8" t="s">
        <v>151</v>
      </c>
      <c r="H47" s="93">
        <f t="shared" ref="H47:O47" si="43">H44-H45</f>
        <v>-3630</v>
      </c>
      <c r="I47" s="93">
        <f t="shared" si="43"/>
        <v>7737</v>
      </c>
      <c r="J47" s="93">
        <f t="shared" si="43"/>
        <v>18893</v>
      </c>
      <c r="K47" s="93">
        <f t="shared" si="43"/>
        <v>-1098</v>
      </c>
      <c r="L47" s="93">
        <f t="shared" si="43"/>
        <v>4899</v>
      </c>
      <c r="M47" s="93">
        <f t="shared" si="43"/>
        <v>6452</v>
      </c>
      <c r="N47" s="56">
        <f t="shared" si="43"/>
        <v>0</v>
      </c>
      <c r="O47" s="56">
        <f t="shared" si="43"/>
        <v>0</v>
      </c>
      <c r="P47" s="10"/>
      <c r="Q47" s="10"/>
      <c r="R47" s="10">
        <f t="shared" ref="R47:AO47" si="44">R44-R45</f>
        <v>-1143</v>
      </c>
      <c r="S47" s="10">
        <f t="shared" si="44"/>
        <v>-884</v>
      </c>
      <c r="T47" s="10">
        <f t="shared" si="44"/>
        <v>-1547</v>
      </c>
      <c r="U47" s="10">
        <f t="shared" si="44"/>
        <v>-56</v>
      </c>
      <c r="V47" s="10">
        <f t="shared" si="44"/>
        <v>1157</v>
      </c>
      <c r="W47" s="10">
        <f t="shared" si="44"/>
        <v>1281</v>
      </c>
      <c r="X47" s="10">
        <f t="shared" si="44"/>
        <v>2569</v>
      </c>
      <c r="Y47" s="10">
        <f t="shared" si="44"/>
        <v>2730</v>
      </c>
      <c r="Z47" s="10">
        <f t="shared" si="44"/>
        <v>1934</v>
      </c>
      <c r="AA47" s="10">
        <f t="shared" si="44"/>
        <v>8310</v>
      </c>
      <c r="AB47" s="10">
        <f t="shared" si="44"/>
        <v>5838</v>
      </c>
      <c r="AC47" s="10">
        <f t="shared" si="44"/>
        <v>2811</v>
      </c>
      <c r="AD47" s="10">
        <f t="shared" si="44"/>
        <v>1124</v>
      </c>
      <c r="AE47" s="10">
        <f t="shared" si="44"/>
        <v>-733</v>
      </c>
      <c r="AF47" s="10">
        <f t="shared" si="44"/>
        <v>-1115</v>
      </c>
      <c r="AG47" s="10">
        <f t="shared" si="44"/>
        <v>-374</v>
      </c>
      <c r="AH47" s="10">
        <f t="shared" si="44"/>
        <v>1547</v>
      </c>
      <c r="AI47" s="10">
        <f t="shared" si="44"/>
        <v>3810</v>
      </c>
      <c r="AJ47" s="10">
        <f t="shared" si="44"/>
        <v>-166</v>
      </c>
      <c r="AK47" s="10">
        <f t="shared" si="44"/>
        <v>-292</v>
      </c>
      <c r="AL47" s="10">
        <f t="shared" si="44"/>
        <v>2932</v>
      </c>
      <c r="AM47" s="10">
        <f t="shared" si="44"/>
        <v>2196</v>
      </c>
      <c r="AN47" s="10">
        <f t="shared" si="44"/>
        <v>1324</v>
      </c>
      <c r="AO47" s="10">
        <f t="shared" si="44"/>
        <v>0</v>
      </c>
      <c r="AP47" s="56"/>
      <c r="AQ47" s="56"/>
      <c r="AR47" s="56"/>
      <c r="AS47" s="56"/>
      <c r="AT47" s="56"/>
      <c r="AU47" s="56"/>
      <c r="AV47" s="56"/>
      <c r="AW47" s="56"/>
    </row>
    <row r="48" hidden="1" outlineLevel="1">
      <c r="B48" s="77"/>
      <c r="C48" s="8"/>
      <c r="D48" s="4"/>
      <c r="F48" s="8"/>
      <c r="H48" s="10"/>
      <c r="I48" s="10"/>
      <c r="J48" s="10"/>
      <c r="K48" s="10"/>
      <c r="L48" s="10"/>
      <c r="M48" s="10"/>
      <c r="N48" s="56"/>
      <c r="O48" s="56"/>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56"/>
      <c r="AQ48" s="56"/>
      <c r="AR48" s="56"/>
      <c r="AS48" s="56"/>
      <c r="AT48" s="56"/>
      <c r="AU48" s="56"/>
      <c r="AV48" s="56"/>
      <c r="AW48" s="56"/>
    </row>
    <row r="49" hidden="1" outlineLevel="1">
      <c r="B49" s="77"/>
      <c r="C49" s="8"/>
      <c r="D49" s="4" t="s">
        <v>161</v>
      </c>
      <c r="F49" s="8"/>
      <c r="G49" s="8" t="s">
        <v>135</v>
      </c>
      <c r="H49" s="30">
        <f t="shared" ref="H49:O49" si="45">H45+H40</f>
        <v>1537874</v>
      </c>
      <c r="I49" s="30">
        <f t="shared" si="45"/>
        <v>1522815</v>
      </c>
      <c r="J49" s="30">
        <f t="shared" si="45"/>
        <v>1055281</v>
      </c>
      <c r="K49" s="30">
        <f t="shared" si="45"/>
        <v>1318704</v>
      </c>
      <c r="L49" s="30">
        <f t="shared" si="45"/>
        <v>1376364</v>
      </c>
      <c r="M49" s="30">
        <f t="shared" si="45"/>
        <v>1067905</v>
      </c>
      <c r="N49" s="58">
        <f t="shared" si="45"/>
        <v>0</v>
      </c>
      <c r="O49" s="58">
        <f t="shared" si="45"/>
        <v>0</v>
      </c>
      <c r="P49" s="10"/>
      <c r="Q49" s="10"/>
      <c r="R49" s="30">
        <f t="shared" ref="R49:AW49" si="46">R45+R40</f>
        <v>397091</v>
      </c>
      <c r="S49" s="30">
        <f t="shared" si="46"/>
        <v>387083</v>
      </c>
      <c r="T49" s="30">
        <f t="shared" si="46"/>
        <v>368594</v>
      </c>
      <c r="U49" s="30">
        <f t="shared" si="46"/>
        <v>385106</v>
      </c>
      <c r="V49" s="30">
        <f t="shared" si="46"/>
        <v>383025</v>
      </c>
      <c r="W49" s="30">
        <f t="shared" si="46"/>
        <v>392425</v>
      </c>
      <c r="X49" s="30">
        <f t="shared" si="46"/>
        <v>380974</v>
      </c>
      <c r="Y49" s="30">
        <f t="shared" si="46"/>
        <v>366391</v>
      </c>
      <c r="Z49" s="30">
        <f t="shared" si="46"/>
        <v>151942</v>
      </c>
      <c r="AA49" s="30">
        <f t="shared" si="46"/>
        <v>289187</v>
      </c>
      <c r="AB49" s="30">
        <f t="shared" si="46"/>
        <v>311698</v>
      </c>
      <c r="AC49" s="30">
        <f t="shared" si="46"/>
        <v>302454</v>
      </c>
      <c r="AD49" s="30">
        <f t="shared" si="46"/>
        <v>336590</v>
      </c>
      <c r="AE49" s="30">
        <f t="shared" si="46"/>
        <v>325744</v>
      </c>
      <c r="AF49" s="30">
        <f t="shared" si="46"/>
        <v>305281</v>
      </c>
      <c r="AG49" s="30">
        <f t="shared" si="46"/>
        <v>351089</v>
      </c>
      <c r="AH49" s="30">
        <f t="shared" si="46"/>
        <v>329560</v>
      </c>
      <c r="AI49" s="30">
        <f t="shared" si="46"/>
        <v>326757</v>
      </c>
      <c r="AJ49" s="30">
        <f t="shared" si="46"/>
        <v>350633</v>
      </c>
      <c r="AK49" s="30">
        <f t="shared" si="46"/>
        <v>369414</v>
      </c>
      <c r="AL49" s="30">
        <f t="shared" si="46"/>
        <v>355826</v>
      </c>
      <c r="AM49" s="30">
        <f t="shared" si="46"/>
        <v>357975</v>
      </c>
      <c r="AN49" s="30">
        <f t="shared" si="46"/>
        <v>354104</v>
      </c>
      <c r="AO49" s="30">
        <f t="shared" si="46"/>
        <v>0</v>
      </c>
      <c r="AP49" s="95">
        <f t="shared" si="46"/>
        <v>0</v>
      </c>
      <c r="AQ49" s="95">
        <f t="shared" si="46"/>
        <v>0</v>
      </c>
      <c r="AR49" s="95">
        <f t="shared" si="46"/>
        <v>0</v>
      </c>
      <c r="AS49" s="95">
        <f t="shared" si="46"/>
        <v>0</v>
      </c>
      <c r="AT49" s="95">
        <f t="shared" si="46"/>
        <v>0</v>
      </c>
      <c r="AU49" s="95">
        <f t="shared" si="46"/>
        <v>0</v>
      </c>
      <c r="AV49" s="95">
        <f t="shared" si="46"/>
        <v>0</v>
      </c>
      <c r="AW49" s="95">
        <f t="shared" si="46"/>
        <v>0</v>
      </c>
    </row>
    <row r="50" hidden="1" outlineLevel="1">
      <c r="B50" s="77"/>
      <c r="C50" s="8"/>
      <c r="D50" s="55" t="s">
        <v>162</v>
      </c>
      <c r="F50" s="8"/>
      <c r="H50" s="10"/>
      <c r="I50" s="10"/>
      <c r="J50" s="10"/>
      <c r="K50" s="10"/>
      <c r="L50" s="10"/>
      <c r="M50" s="10"/>
      <c r="N50" s="56"/>
      <c r="O50" s="56"/>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56"/>
      <c r="AQ50" s="56"/>
      <c r="AR50" s="56"/>
      <c r="AS50" s="56"/>
      <c r="AT50" s="56"/>
      <c r="AU50" s="56"/>
      <c r="AV50" s="56"/>
      <c r="AW50" s="56"/>
    </row>
    <row r="51">
      <c r="B51" s="77"/>
      <c r="C51" s="8"/>
      <c r="D51" s="4"/>
      <c r="F51" s="8"/>
      <c r="H51" s="30"/>
      <c r="I51" s="30"/>
      <c r="J51" s="30"/>
      <c r="K51" s="30"/>
      <c r="L51" s="30"/>
      <c r="M51" s="30"/>
      <c r="N51" s="58"/>
      <c r="O51" s="58"/>
      <c r="P51" s="10"/>
      <c r="Q51" s="1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58"/>
      <c r="AQ51" s="58"/>
      <c r="AR51" s="58"/>
      <c r="AS51" s="58"/>
      <c r="AT51" s="58"/>
      <c r="AU51" s="58"/>
      <c r="AV51" s="58"/>
      <c r="AW51" s="58"/>
    </row>
    <row r="52">
      <c r="B52" s="77"/>
      <c r="C52" s="8" t="s">
        <v>138</v>
      </c>
      <c r="D52" s="4" t="s">
        <v>163</v>
      </c>
      <c r="F52" s="8" t="s">
        <v>127</v>
      </c>
      <c r="G52" s="8" t="s">
        <v>128</v>
      </c>
      <c r="H52" s="30">
        <f t="shared" ref="H52:O52" si="47">SUM(H53:H55)</f>
        <v>1219166</v>
      </c>
      <c r="I52" s="30">
        <f t="shared" si="47"/>
        <v>1188275</v>
      </c>
      <c r="J52" s="30">
        <f t="shared" si="47"/>
        <v>790652</v>
      </c>
      <c r="K52" s="30">
        <f t="shared" si="47"/>
        <v>1023364</v>
      </c>
      <c r="L52" s="30">
        <f t="shared" si="47"/>
        <v>1083477</v>
      </c>
      <c r="M52" s="96">
        <f t="shared" si="47"/>
        <v>1161653</v>
      </c>
      <c r="N52" s="58">
        <f t="shared" si="47"/>
        <v>1528368.591</v>
      </c>
      <c r="O52" s="58">
        <f t="shared" si="47"/>
        <v>1646849.431</v>
      </c>
      <c r="P52" s="10"/>
      <c r="Q52" s="10"/>
      <c r="R52" s="30">
        <f t="shared" ref="R52:AW52" si="48">SUM(R53:R55)</f>
        <v>312470</v>
      </c>
      <c r="S52" s="30">
        <f t="shared" si="48"/>
        <v>304266</v>
      </c>
      <c r="T52" s="30">
        <f t="shared" si="48"/>
        <v>293006</v>
      </c>
      <c r="U52" s="30">
        <f t="shared" si="48"/>
        <v>309424</v>
      </c>
      <c r="V52" s="30">
        <f t="shared" si="48"/>
        <v>304434</v>
      </c>
      <c r="W52" s="30">
        <f t="shared" si="48"/>
        <v>311835</v>
      </c>
      <c r="X52" s="30">
        <f t="shared" si="48"/>
        <v>292711</v>
      </c>
      <c r="Y52" s="30">
        <f t="shared" si="48"/>
        <v>279295</v>
      </c>
      <c r="Z52" s="30">
        <f t="shared" si="48"/>
        <v>114987</v>
      </c>
      <c r="AA52" s="30">
        <f t="shared" si="48"/>
        <v>217703</v>
      </c>
      <c r="AB52" s="30">
        <f t="shared" si="48"/>
        <v>230402</v>
      </c>
      <c r="AC52" s="30">
        <f t="shared" si="48"/>
        <v>227560</v>
      </c>
      <c r="AD52" s="30">
        <f t="shared" si="48"/>
        <v>258990</v>
      </c>
      <c r="AE52" s="30">
        <f t="shared" si="48"/>
        <v>251891</v>
      </c>
      <c r="AF52" s="30">
        <f t="shared" si="48"/>
        <v>235560</v>
      </c>
      <c r="AG52" s="30">
        <f t="shared" si="48"/>
        <v>276923</v>
      </c>
      <c r="AH52" s="30">
        <f t="shared" si="48"/>
        <v>258411</v>
      </c>
      <c r="AI52" s="30">
        <f t="shared" si="48"/>
        <v>252649</v>
      </c>
      <c r="AJ52" s="30">
        <f t="shared" si="48"/>
        <v>280631</v>
      </c>
      <c r="AK52" s="30">
        <f t="shared" si="48"/>
        <v>291786</v>
      </c>
      <c r="AL52" s="30">
        <f t="shared" si="48"/>
        <v>280901</v>
      </c>
      <c r="AM52" s="30">
        <f t="shared" si="48"/>
        <v>283237</v>
      </c>
      <c r="AN52" s="30">
        <f t="shared" si="48"/>
        <v>287904</v>
      </c>
      <c r="AO52" s="30">
        <f t="shared" si="48"/>
        <v>309611</v>
      </c>
      <c r="AP52" s="58">
        <f t="shared" si="48"/>
        <v>327502.0934</v>
      </c>
      <c r="AQ52" s="58">
        <f t="shared" si="48"/>
        <v>345564.0042</v>
      </c>
      <c r="AR52" s="58">
        <f t="shared" si="48"/>
        <v>364739.2946</v>
      </c>
      <c r="AS52" s="58">
        <f t="shared" si="48"/>
        <v>370397.4997</v>
      </c>
      <c r="AT52" s="58">
        <f t="shared" si="48"/>
        <v>379963.984</v>
      </c>
      <c r="AU52" s="58">
        <f t="shared" si="48"/>
        <v>385880.7665</v>
      </c>
      <c r="AV52" s="58">
        <f t="shared" si="48"/>
        <v>395625.9172</v>
      </c>
      <c r="AW52" s="58">
        <f t="shared" si="48"/>
        <v>400820.3924</v>
      </c>
    </row>
    <row r="53">
      <c r="B53" s="92" t="s">
        <v>147</v>
      </c>
      <c r="C53" s="8" t="s">
        <v>138</v>
      </c>
      <c r="D53" s="97" t="s">
        <v>164</v>
      </c>
      <c r="F53" s="8" t="s">
        <v>127</v>
      </c>
      <c r="G53" s="8" t="s">
        <v>128</v>
      </c>
      <c r="H53" s="10">
        <f t="shared" ref="H53:M53" si="49">SUMIFS($R53:$AW53,$R$5:$AW$5,H$5)</f>
        <v>1144603</v>
      </c>
      <c r="I53" s="10">
        <f t="shared" si="49"/>
        <v>1116090</v>
      </c>
      <c r="J53" s="10">
        <f t="shared" si="49"/>
        <v>728578</v>
      </c>
      <c r="K53" s="10">
        <f t="shared" si="49"/>
        <v>951043</v>
      </c>
      <c r="L53" s="10">
        <f t="shared" si="49"/>
        <v>1016183</v>
      </c>
      <c r="M53" s="10">
        <f t="shared" si="49"/>
        <v>1081210</v>
      </c>
      <c r="N53" s="56">
        <f t="shared" ref="N53:O53" si="50">N36</f>
        <v>1418893.004</v>
      </c>
      <c r="O53" s="56">
        <f t="shared" si="50"/>
        <v>1528887.174</v>
      </c>
      <c r="P53" s="10"/>
      <c r="Q53" s="10"/>
      <c r="R53" s="86">
        <f t="array" ref="R53">IFERROR(INDEX('Crown &amp; Magistrates Courts'!$B$15:$CG$71,MATCH(R$7,'Crown &amp; Magistrates Courts'!$D$15:$D$71,0),MATCH($B53,'Crown &amp; Magistrates Courts'!$B$14:$CG$14,0),""))</f>
        <v>293964</v>
      </c>
      <c r="S53" s="86">
        <f t="array" ref="S53">IFERROR(INDEX('Crown &amp; Magistrates Courts'!$B$15:$CG$71,MATCH(S$7,'Crown &amp; Magistrates Courts'!$D$15:$D$71,0),MATCH($B53,'Crown &amp; Magistrates Courts'!$B$14:$CG$14,0),""))</f>
        <v>285642</v>
      </c>
      <c r="T53" s="86">
        <f t="array" ref="T53">IFERROR(INDEX('Crown &amp; Magistrates Courts'!$B$15:$CG$71,MATCH(T$7,'Crown &amp; Magistrates Courts'!$D$15:$D$71,0),MATCH($B53,'Crown &amp; Magistrates Courts'!$B$14:$CG$14,0),""))</f>
        <v>274292</v>
      </c>
      <c r="U53" s="86">
        <f t="array" ref="U53">IFERROR(INDEX('Crown &amp; Magistrates Courts'!$B$15:$CG$71,MATCH(U$7,'Crown &amp; Magistrates Courts'!$D$15:$D$71,0),MATCH($B53,'Crown &amp; Magistrates Courts'!$B$14:$CG$14,0),""))</f>
        <v>290705</v>
      </c>
      <c r="V53" s="86">
        <f t="array" ref="V53">IFERROR(INDEX('Crown &amp; Magistrates Courts'!$B$15:$CG$71,MATCH(V$7,'Crown &amp; Magistrates Courts'!$D$15:$D$71,0),MATCH($B53,'Crown &amp; Magistrates Courts'!$B$14:$CG$14,0),""))</f>
        <v>286110</v>
      </c>
      <c r="W53" s="86">
        <f t="array" ref="W53">IFERROR(INDEX('Crown &amp; Magistrates Courts'!$B$15:$CG$71,MATCH(W$7,'Crown &amp; Magistrates Courts'!$D$15:$D$71,0),MATCH($B53,'Crown &amp; Magistrates Courts'!$B$14:$CG$14,0),""))</f>
        <v>293151</v>
      </c>
      <c r="X53" s="86">
        <f t="array" ref="X53">IFERROR(INDEX('Crown &amp; Magistrates Courts'!$B$15:$CG$71,MATCH(X$7,'Crown &amp; Magistrates Courts'!$D$15:$D$71,0),MATCH($B53,'Crown &amp; Magistrates Courts'!$B$14:$CG$14,0),""))</f>
        <v>275009</v>
      </c>
      <c r="Y53" s="86">
        <f t="array" ref="Y53">IFERROR(INDEX('Crown &amp; Magistrates Courts'!$B$15:$CG$71,MATCH(Y$7,'Crown &amp; Magistrates Courts'!$D$15:$D$71,0),MATCH($B53,'Crown &amp; Magistrates Courts'!$B$14:$CG$14,0),""))</f>
        <v>261820</v>
      </c>
      <c r="Z53" s="86">
        <f t="array" ref="Z53">IFERROR(INDEX('Crown &amp; Magistrates Courts'!$B$15:$CG$71,MATCH(Z$7,'Crown &amp; Magistrates Courts'!$D$15:$D$71,0),MATCH($B53,'Crown &amp; Magistrates Courts'!$B$14:$CG$14,0),""))</f>
        <v>105381</v>
      </c>
      <c r="AA53" s="86">
        <f t="array" ref="AA53">IFERROR(INDEX('Crown &amp; Magistrates Courts'!$B$15:$CG$71,MATCH(AA$7,'Crown &amp; Magistrates Courts'!$D$15:$D$71,0),MATCH($B53,'Crown &amp; Magistrates Courts'!$B$14:$CG$14,0),""))</f>
        <v>200850</v>
      </c>
      <c r="AB53" s="86">
        <f t="array" ref="AB53">IFERROR(INDEX('Crown &amp; Magistrates Courts'!$B$15:$CG$71,MATCH(AB$7,'Crown &amp; Magistrates Courts'!$D$15:$D$71,0),MATCH($B53,'Crown &amp; Magistrates Courts'!$B$14:$CG$14,0),""))</f>
        <v>212712</v>
      </c>
      <c r="AC53" s="86">
        <f t="array" ref="AC53">IFERROR(INDEX('Crown &amp; Magistrates Courts'!$B$15:$CG$71,MATCH(AC$7,'Crown &amp; Magistrates Courts'!$D$15:$D$71,0),MATCH($B53,'Crown &amp; Magistrates Courts'!$B$14:$CG$14,0),""))</f>
        <v>209635</v>
      </c>
      <c r="AD53" s="86">
        <f t="array" ref="AD53">IFERROR(INDEX('Crown &amp; Magistrates Courts'!$B$15:$CG$71,MATCH(AD$7,'Crown &amp; Magistrates Courts'!$D$15:$D$71,0),MATCH($B53,'Crown &amp; Magistrates Courts'!$B$14:$CG$14,0),""))</f>
        <v>240764</v>
      </c>
      <c r="AE53" s="86">
        <f t="array" ref="AE53">IFERROR(INDEX('Crown &amp; Magistrates Courts'!$B$15:$CG$71,MATCH(AE$7,'Crown &amp; Magistrates Courts'!$D$15:$D$71,0),MATCH($B53,'Crown &amp; Magistrates Courts'!$B$14:$CG$14,0),""))</f>
        <v>233864</v>
      </c>
      <c r="AF53" s="86">
        <f t="array" ref="AF53">IFERROR(INDEX('Crown &amp; Magistrates Courts'!$B$15:$CG$71,MATCH(AF$7,'Crown &amp; Magistrates Courts'!$D$15:$D$71,0),MATCH($B53,'Crown &amp; Magistrates Courts'!$B$14:$CG$14,0),""))</f>
        <v>218127</v>
      </c>
      <c r="AG53" s="86">
        <f t="array" ref="AG53">IFERROR(INDEX('Crown &amp; Magistrates Courts'!$B$15:$CG$71,MATCH(AG$7,'Crown &amp; Magistrates Courts'!$D$15:$D$71,0),MATCH($B53,'Crown &amp; Magistrates Courts'!$B$14:$CG$14,0),""))</f>
        <v>258288</v>
      </c>
      <c r="AH53" s="86">
        <f t="array" ref="AH53">IFERROR(INDEX('Crown &amp; Magistrates Courts'!$B$15:$CG$71,MATCH(AH$7,'Crown &amp; Magistrates Courts'!$D$15:$D$71,0),MATCH($B53,'Crown &amp; Magistrates Courts'!$B$14:$CG$14,0),""))</f>
        <v>241568</v>
      </c>
      <c r="AI53" s="86">
        <f t="array" ref="AI53">IFERROR(INDEX('Crown &amp; Magistrates Courts'!$B$15:$CG$71,MATCH(AI$7,'Crown &amp; Magistrates Courts'!$D$15:$D$71,0),MATCH($B53,'Crown &amp; Magistrates Courts'!$B$14:$CG$14,0),""))</f>
        <v>238189</v>
      </c>
      <c r="AJ53" s="86">
        <f t="array" ref="AJ53">IFERROR(INDEX('Crown &amp; Magistrates Courts'!$B$15:$CG$71,MATCH(AJ$7,'Crown &amp; Magistrates Courts'!$D$15:$D$71,0),MATCH($B53,'Crown &amp; Magistrates Courts'!$B$14:$CG$14,0),""))</f>
        <v>263347</v>
      </c>
      <c r="AK53" s="86">
        <f t="array" ref="AK53">IFERROR(INDEX('Crown &amp; Magistrates Courts'!$B$15:$CG$71,MATCH(AK$7,'Crown &amp; Magistrates Courts'!$D$15:$D$71,0),MATCH($B53,'Crown &amp; Magistrates Courts'!$B$14:$CG$14,0),""))</f>
        <v>273079</v>
      </c>
      <c r="AL53" s="86">
        <f t="array" ref="AL53">IFERROR(INDEX('Crown &amp; Magistrates Courts'!$B$15:$CG$71,MATCH(AL$7,'Crown &amp; Magistrates Courts'!$D$15:$D$71,0),MATCH($B53,'Crown &amp; Magistrates Courts'!$B$14:$CG$14,0),""))</f>
        <v>261585</v>
      </c>
      <c r="AM53" s="86">
        <f t="array" ref="AM53">IFERROR(INDEX('Crown &amp; Magistrates Courts'!$B$15:$CG$71,MATCH(AM$7,'Crown &amp; Magistrates Courts'!$D$15:$D$71,0),MATCH($B53,'Crown &amp; Magistrates Courts'!$B$14:$CG$14,0),""))</f>
        <v>262642</v>
      </c>
      <c r="AN53" s="86">
        <f t="array" ref="AN53">IFERROR(INDEX('Crown &amp; Magistrates Courts'!$B$15:$CG$71,MATCH(AN$7,'Crown &amp; Magistrates Courts'!$D$15:$D$71,0),MATCH($B53,'Crown &amp; Magistrates Courts'!$B$14:$CG$14,0),""))</f>
        <v>267586</v>
      </c>
      <c r="AO53" s="86">
        <f t="array" ref="AO53">IFERROR(INDEX('Crown &amp; Magistrates Courts'!$B$15:$CG$71,MATCH(AO$7,'Crown &amp; Magistrates Courts'!$D$15:$D$71,0),MATCH($B53,'Crown &amp; Magistrates Courts'!$B$14:$CG$14,0),""))</f>
        <v>289397</v>
      </c>
      <c r="AP53" s="85">
        <f t="shared" ref="AP53:AW53" si="51">AP36</f>
        <v>306428.3691</v>
      </c>
      <c r="AQ53" s="85">
        <f t="shared" si="51"/>
        <v>323336.2459</v>
      </c>
      <c r="AR53" s="85">
        <f t="shared" si="51"/>
        <v>340903.5005</v>
      </c>
      <c r="AS53" s="85">
        <f t="shared" si="51"/>
        <v>346347.1211</v>
      </c>
      <c r="AT53" s="85">
        <f t="shared" si="51"/>
        <v>353950.6464</v>
      </c>
      <c r="AU53" s="85">
        <f t="shared" si="51"/>
        <v>359161.1646</v>
      </c>
      <c r="AV53" s="85">
        <f t="shared" si="51"/>
        <v>368139.7899</v>
      </c>
      <c r="AW53" s="85">
        <f t="shared" si="51"/>
        <v>372883.2885</v>
      </c>
    </row>
    <row r="54">
      <c r="B54" s="92" t="s">
        <v>165</v>
      </c>
      <c r="C54" s="8" t="s">
        <v>138</v>
      </c>
      <c r="D54" s="8" t="s">
        <v>166</v>
      </c>
      <c r="F54" s="8" t="s">
        <v>127</v>
      </c>
      <c r="G54" s="8" t="s">
        <v>128</v>
      </c>
      <c r="H54" s="10">
        <f t="shared" ref="H54:M54" si="52">SUMIFS($R54:$AW54,$R$5:$AW$5,H$5)</f>
        <v>21469</v>
      </c>
      <c r="I54" s="10">
        <f t="shared" si="52"/>
        <v>23318</v>
      </c>
      <c r="J54" s="10">
        <f t="shared" si="52"/>
        <v>21741</v>
      </c>
      <c r="K54" s="10">
        <f t="shared" si="52"/>
        <v>22498</v>
      </c>
      <c r="L54" s="10">
        <f t="shared" si="52"/>
        <v>21947</v>
      </c>
      <c r="M54" s="10">
        <f t="shared" si="52"/>
        <v>28522</v>
      </c>
      <c r="N54" s="56">
        <f t="shared" ref="N54:O54" si="53">N53*N110</f>
        <v>33373.06027</v>
      </c>
      <c r="O54" s="56">
        <f t="shared" si="53"/>
        <v>35960.17717</v>
      </c>
      <c r="P54" s="10"/>
      <c r="Q54" s="10"/>
      <c r="R54" s="86">
        <f t="array" ref="R54">IFERROR(INDEX('Crown &amp; Magistrates Courts'!$B$15:$CG$71,MATCH(R$7,'Crown &amp; Magistrates Courts'!$D$15:$D$71,0),MATCH($B54,'Crown &amp; Magistrates Courts'!$B$14:$CG$14,0),""))</f>
        <v>5155</v>
      </c>
      <c r="S54" s="86">
        <f t="array" ref="S54">IFERROR(INDEX('Crown &amp; Magistrates Courts'!$B$15:$CG$71,MATCH(S$7,'Crown &amp; Magistrates Courts'!$D$15:$D$71,0),MATCH($B54,'Crown &amp; Magistrates Courts'!$B$14:$CG$14,0),""))</f>
        <v>5238</v>
      </c>
      <c r="T54" s="86">
        <f t="array" ref="T54">IFERROR(INDEX('Crown &amp; Magistrates Courts'!$B$15:$CG$71,MATCH(T$7,'Crown &amp; Magistrates Courts'!$D$15:$D$71,0),MATCH($B54,'Crown &amp; Magistrates Courts'!$B$14:$CG$14,0),""))</f>
        <v>5345</v>
      </c>
      <c r="U54" s="86">
        <f t="array" ref="U54">IFERROR(INDEX('Crown &amp; Magistrates Courts'!$B$15:$CG$71,MATCH(U$7,'Crown &amp; Magistrates Courts'!$D$15:$D$71,0),MATCH($B54,'Crown &amp; Magistrates Courts'!$B$14:$CG$14,0),""))</f>
        <v>5731</v>
      </c>
      <c r="V54" s="86">
        <f t="array" ref="V54">IFERROR(INDEX('Crown &amp; Magistrates Courts'!$B$15:$CG$71,MATCH(V$7,'Crown &amp; Magistrates Courts'!$D$15:$D$71,0),MATCH($B54,'Crown &amp; Magistrates Courts'!$B$14:$CG$14,0),""))</f>
        <v>5730</v>
      </c>
      <c r="W54" s="86">
        <f t="array" ref="W54">IFERROR(INDEX('Crown &amp; Magistrates Courts'!$B$15:$CG$71,MATCH(W$7,'Crown &amp; Magistrates Courts'!$D$15:$D$71,0),MATCH($B54,'Crown &amp; Magistrates Courts'!$B$14:$CG$14,0),""))</f>
        <v>5987</v>
      </c>
      <c r="X54" s="86">
        <f t="array" ref="X54">IFERROR(INDEX('Crown &amp; Magistrates Courts'!$B$15:$CG$71,MATCH(X$7,'Crown &amp; Magistrates Courts'!$D$15:$D$71,0),MATCH($B54,'Crown &amp; Magistrates Courts'!$B$14:$CG$14,0),""))</f>
        <v>5765</v>
      </c>
      <c r="Y54" s="86">
        <f t="array" ref="Y54">IFERROR(INDEX('Crown &amp; Magistrates Courts'!$B$15:$CG$71,MATCH(Y$7,'Crown &amp; Magistrates Courts'!$D$15:$D$71,0),MATCH($B54,'Crown &amp; Magistrates Courts'!$B$14:$CG$14,0),""))</f>
        <v>5836</v>
      </c>
      <c r="Z54" s="86">
        <f t="array" ref="Z54">IFERROR(INDEX('Crown &amp; Magistrates Courts'!$B$15:$CG$71,MATCH(Z$7,'Crown &amp; Magistrates Courts'!$D$15:$D$71,0),MATCH($B54,'Crown &amp; Magistrates Courts'!$B$14:$CG$14,0),""))</f>
        <v>2940</v>
      </c>
      <c r="AA54" s="86">
        <f t="array" ref="AA54">IFERROR(INDEX('Crown &amp; Magistrates Courts'!$B$15:$CG$71,MATCH(AA$7,'Crown &amp; Magistrates Courts'!$D$15:$D$71,0),MATCH($B54,'Crown &amp; Magistrates Courts'!$B$14:$CG$14,0),""))</f>
        <v>6464</v>
      </c>
      <c r="AB54" s="86">
        <f t="array" ref="AB54">IFERROR(INDEX('Crown &amp; Magistrates Courts'!$B$15:$CG$71,MATCH(AB$7,'Crown &amp; Magistrates Courts'!$D$15:$D$71,0),MATCH($B54,'Crown &amp; Magistrates Courts'!$B$14:$CG$14,0),""))</f>
        <v>6337</v>
      </c>
      <c r="AC54" s="86">
        <f t="array" ref="AC54">IFERROR(INDEX('Crown &amp; Magistrates Courts'!$B$15:$CG$71,MATCH(AC$7,'Crown &amp; Magistrates Courts'!$D$15:$D$71,0),MATCH($B54,'Crown &amp; Magistrates Courts'!$B$14:$CG$14,0),""))</f>
        <v>6000</v>
      </c>
      <c r="AD54" s="86">
        <f t="array" ref="AD54">IFERROR(INDEX('Crown &amp; Magistrates Courts'!$B$15:$CG$71,MATCH(AD$7,'Crown &amp; Magistrates Courts'!$D$15:$D$71,0),MATCH($B54,'Crown &amp; Magistrates Courts'!$B$14:$CG$14,0),""))</f>
        <v>5995</v>
      </c>
      <c r="AE54" s="86">
        <f t="array" ref="AE54">IFERROR(INDEX('Crown &amp; Magistrates Courts'!$B$15:$CG$71,MATCH(AE$7,'Crown &amp; Magistrates Courts'!$D$15:$D$71,0),MATCH($B54,'Crown &amp; Magistrates Courts'!$B$14:$CG$14,0),""))</f>
        <v>5598</v>
      </c>
      <c r="AF54" s="86">
        <f t="array" ref="AF54">IFERROR(INDEX('Crown &amp; Magistrates Courts'!$B$15:$CG$71,MATCH(AF$7,'Crown &amp; Magistrates Courts'!$D$15:$D$71,0),MATCH($B54,'Crown &amp; Magistrates Courts'!$B$14:$CG$14,0),""))</f>
        <v>5082</v>
      </c>
      <c r="AG54" s="86">
        <f t="array" ref="AG54">IFERROR(INDEX('Crown &amp; Magistrates Courts'!$B$15:$CG$71,MATCH(AG$7,'Crown &amp; Magistrates Courts'!$D$15:$D$71,0),MATCH($B54,'Crown &amp; Magistrates Courts'!$B$14:$CG$14,0),""))</f>
        <v>5823</v>
      </c>
      <c r="AH54" s="86">
        <f t="array" ref="AH54">IFERROR(INDEX('Crown &amp; Magistrates Courts'!$B$15:$CG$71,MATCH(AH$7,'Crown &amp; Magistrates Courts'!$D$15:$D$71,0),MATCH($B54,'Crown &amp; Magistrates Courts'!$B$14:$CG$14,0),""))</f>
        <v>5441</v>
      </c>
      <c r="AI54" s="86">
        <f t="array" ref="AI54">IFERROR(INDEX('Crown &amp; Magistrates Courts'!$B$15:$CG$71,MATCH(AI$7,'Crown &amp; Magistrates Courts'!$D$15:$D$71,0),MATCH($B54,'Crown &amp; Magistrates Courts'!$B$14:$CG$14,0),""))</f>
        <v>5377</v>
      </c>
      <c r="AJ54" s="86">
        <f t="array" ref="AJ54">IFERROR(INDEX('Crown &amp; Magistrates Courts'!$B$15:$CG$71,MATCH(AJ$7,'Crown &amp; Magistrates Courts'!$D$15:$D$71,0),MATCH($B54,'Crown &amp; Magistrates Courts'!$B$14:$CG$14,0),""))</f>
        <v>5327</v>
      </c>
      <c r="AK54" s="86">
        <f t="array" ref="AK54">IFERROR(INDEX('Crown &amp; Magistrates Courts'!$B$15:$CG$71,MATCH(AK$7,'Crown &amp; Magistrates Courts'!$D$15:$D$71,0),MATCH($B54,'Crown &amp; Magistrates Courts'!$B$14:$CG$14,0),""))</f>
        <v>5802</v>
      </c>
      <c r="AL54" s="86">
        <f t="array" ref="AL54">IFERROR(INDEX('Crown &amp; Magistrates Courts'!$B$15:$CG$71,MATCH(AL$7,'Crown &amp; Magistrates Courts'!$D$15:$D$71,0),MATCH($B54,'Crown &amp; Magistrates Courts'!$B$14:$CG$14,0),""))</f>
        <v>7054</v>
      </c>
      <c r="AM54" s="86">
        <f t="array" ref="AM54">IFERROR(INDEX('Crown &amp; Magistrates Courts'!$B$15:$CG$71,MATCH(AM$7,'Crown &amp; Magistrates Courts'!$D$15:$D$71,0),MATCH($B54,'Crown &amp; Magistrates Courts'!$B$14:$CG$14,0),""))</f>
        <v>7855</v>
      </c>
      <c r="AN54" s="86">
        <f t="array" ref="AN54">IFERROR(INDEX('Crown &amp; Magistrates Courts'!$B$15:$CG$71,MATCH(AN$7,'Crown &amp; Magistrates Courts'!$D$15:$D$71,0),MATCH($B54,'Crown &amp; Magistrates Courts'!$B$14:$CG$14,0),""))</f>
        <v>7524</v>
      </c>
      <c r="AO54" s="86">
        <f t="array" ref="AO54">IFERROR(INDEX('Crown &amp; Magistrates Courts'!$B$15:$CG$71,MATCH(AO$7,'Crown &amp; Magistrates Courts'!$D$15:$D$71,0),MATCH($B54,'Crown &amp; Magistrates Courts'!$B$14:$CG$14,0),""))</f>
        <v>6089</v>
      </c>
      <c r="AP54" s="85">
        <f t="shared" ref="AP54:AW54" si="54">AP53*$N$110</f>
        <v>7207.345728</v>
      </c>
      <c r="AQ54" s="85">
        <f t="shared" si="54"/>
        <v>7605.027293</v>
      </c>
      <c r="AR54" s="85">
        <f t="shared" si="54"/>
        <v>8018.217749</v>
      </c>
      <c r="AS54" s="85">
        <f t="shared" si="54"/>
        <v>8146.25438</v>
      </c>
      <c r="AT54" s="85">
        <f t="shared" si="54"/>
        <v>8325.093028</v>
      </c>
      <c r="AU54" s="85">
        <f t="shared" si="54"/>
        <v>8447.646976</v>
      </c>
      <c r="AV54" s="85">
        <f t="shared" si="54"/>
        <v>8658.828652</v>
      </c>
      <c r="AW54" s="85">
        <f t="shared" si="54"/>
        <v>8770.398069</v>
      </c>
    </row>
    <row r="55">
      <c r="B55" s="92" t="s">
        <v>167</v>
      </c>
      <c r="C55" s="8" t="s">
        <v>138</v>
      </c>
      <c r="D55" s="8" t="s">
        <v>168</v>
      </c>
      <c r="F55" s="8" t="s">
        <v>127</v>
      </c>
      <c r="G55" s="8" t="s">
        <v>128</v>
      </c>
      <c r="H55" s="10">
        <f t="shared" ref="H55:M55" si="55">SUMIFS($R55:$AW55,$R$5:$AW$5,H$5)</f>
        <v>53094</v>
      </c>
      <c r="I55" s="10">
        <f t="shared" si="55"/>
        <v>48867</v>
      </c>
      <c r="J55" s="10">
        <f t="shared" si="55"/>
        <v>40333</v>
      </c>
      <c r="K55" s="10">
        <f t="shared" si="55"/>
        <v>49823</v>
      </c>
      <c r="L55" s="10">
        <f t="shared" si="55"/>
        <v>45347</v>
      </c>
      <c r="M55" s="10">
        <f t="shared" si="55"/>
        <v>51921</v>
      </c>
      <c r="N55" s="56">
        <f t="shared" ref="N55:O55" si="56">N37*N109</f>
        <v>76102.52705</v>
      </c>
      <c r="O55" s="56">
        <f t="shared" si="56"/>
        <v>82002.07993</v>
      </c>
      <c r="P55" s="10"/>
      <c r="Q55" s="10"/>
      <c r="R55" s="86">
        <f t="array" ref="R55">IFERROR(INDEX('Crown &amp; Magistrates Courts'!$B$15:$CG$71,MATCH(R$7,'Crown &amp; Magistrates Courts'!$D$15:$D$71,0),MATCH($B55,'Crown &amp; Magistrates Courts'!$B$14:$CG$14,0),""))</f>
        <v>13351</v>
      </c>
      <c r="S55" s="86">
        <f t="array" ref="S55">IFERROR(INDEX('Crown &amp; Magistrates Courts'!$B$15:$CG$71,MATCH(S$7,'Crown &amp; Magistrates Courts'!$D$15:$D$71,0),MATCH($B55,'Crown &amp; Magistrates Courts'!$B$14:$CG$14,0),""))</f>
        <v>13386</v>
      </c>
      <c r="T55" s="86">
        <f t="array" ref="T55">IFERROR(INDEX('Crown &amp; Magistrates Courts'!$B$15:$CG$71,MATCH(T$7,'Crown &amp; Magistrates Courts'!$D$15:$D$71,0),MATCH($B55,'Crown &amp; Magistrates Courts'!$B$14:$CG$14,0),""))</f>
        <v>13369</v>
      </c>
      <c r="U55" s="86">
        <f t="array" ref="U55">IFERROR(INDEX('Crown &amp; Magistrates Courts'!$B$15:$CG$71,MATCH(U$7,'Crown &amp; Magistrates Courts'!$D$15:$D$71,0),MATCH($B55,'Crown &amp; Magistrates Courts'!$B$14:$CG$14,0),""))</f>
        <v>12988</v>
      </c>
      <c r="V55" s="86">
        <f t="array" ref="V55">IFERROR(INDEX('Crown &amp; Magistrates Courts'!$B$15:$CG$71,MATCH(V$7,'Crown &amp; Magistrates Courts'!$D$15:$D$71,0),MATCH($B55,'Crown &amp; Magistrates Courts'!$B$14:$CG$14,0),""))</f>
        <v>12594</v>
      </c>
      <c r="W55" s="86">
        <f t="array" ref="W55">IFERROR(INDEX('Crown &amp; Magistrates Courts'!$B$15:$CG$71,MATCH(W$7,'Crown &amp; Magistrates Courts'!$D$15:$D$71,0),MATCH($B55,'Crown &amp; Magistrates Courts'!$B$14:$CG$14,0),""))</f>
        <v>12697</v>
      </c>
      <c r="X55" s="86">
        <f t="array" ref="X55">IFERROR(INDEX('Crown &amp; Magistrates Courts'!$B$15:$CG$71,MATCH(X$7,'Crown &amp; Magistrates Courts'!$D$15:$D$71,0),MATCH($B55,'Crown &amp; Magistrates Courts'!$B$14:$CG$14,0),""))</f>
        <v>11937</v>
      </c>
      <c r="Y55" s="86">
        <f t="array" ref="Y55">IFERROR(INDEX('Crown &amp; Magistrates Courts'!$B$15:$CG$71,MATCH(Y$7,'Crown &amp; Magistrates Courts'!$D$15:$D$71,0),MATCH($B55,'Crown &amp; Magistrates Courts'!$B$14:$CG$14,0),""))</f>
        <v>11639</v>
      </c>
      <c r="Z55" s="86">
        <f t="array" ref="Z55">IFERROR(INDEX('Crown &amp; Magistrates Courts'!$B$15:$CG$71,MATCH(Z$7,'Crown &amp; Magistrates Courts'!$D$15:$D$71,0),MATCH($B55,'Crown &amp; Magistrates Courts'!$B$14:$CG$14,0),""))</f>
        <v>6666</v>
      </c>
      <c r="AA55" s="86">
        <f t="array" ref="AA55">IFERROR(INDEX('Crown &amp; Magistrates Courts'!$B$15:$CG$71,MATCH(AA$7,'Crown &amp; Magistrates Courts'!$D$15:$D$71,0),MATCH($B55,'Crown &amp; Magistrates Courts'!$B$14:$CG$14,0),""))</f>
        <v>10389</v>
      </c>
      <c r="AB55" s="86">
        <f t="array" ref="AB55">IFERROR(INDEX('Crown &amp; Magistrates Courts'!$B$15:$CG$71,MATCH(AB$7,'Crown &amp; Magistrates Courts'!$D$15:$D$71,0),MATCH($B55,'Crown &amp; Magistrates Courts'!$B$14:$CG$14,0),""))</f>
        <v>11353</v>
      </c>
      <c r="AC55" s="86">
        <f t="array" ref="AC55">IFERROR(INDEX('Crown &amp; Magistrates Courts'!$B$15:$CG$71,MATCH(AC$7,'Crown &amp; Magistrates Courts'!$D$15:$D$71,0),MATCH($B55,'Crown &amp; Magistrates Courts'!$B$14:$CG$14,0),""))</f>
        <v>11925</v>
      </c>
      <c r="AD55" s="86">
        <f t="array" ref="AD55">IFERROR(INDEX('Crown &amp; Magistrates Courts'!$B$15:$CG$71,MATCH(AD$7,'Crown &amp; Magistrates Courts'!$D$15:$D$71,0),MATCH($B55,'Crown &amp; Magistrates Courts'!$B$14:$CG$14,0),""))</f>
        <v>12231</v>
      </c>
      <c r="AE55" s="86">
        <f t="array" ref="AE55">IFERROR(INDEX('Crown &amp; Magistrates Courts'!$B$15:$CG$71,MATCH(AE$7,'Crown &amp; Magistrates Courts'!$D$15:$D$71,0),MATCH($B55,'Crown &amp; Magistrates Courts'!$B$14:$CG$14,0),""))</f>
        <v>12429</v>
      </c>
      <c r="AF55" s="86">
        <f t="array" ref="AF55">IFERROR(INDEX('Crown &amp; Magistrates Courts'!$B$15:$CG$71,MATCH(AF$7,'Crown &amp; Magistrates Courts'!$D$15:$D$71,0),MATCH($B55,'Crown &amp; Magistrates Courts'!$B$14:$CG$14,0),""))</f>
        <v>12351</v>
      </c>
      <c r="AG55" s="86">
        <f t="array" ref="AG55">IFERROR(INDEX('Crown &amp; Magistrates Courts'!$B$15:$CG$71,MATCH(AG$7,'Crown &amp; Magistrates Courts'!$D$15:$D$71,0),MATCH($B55,'Crown &amp; Magistrates Courts'!$B$14:$CG$14,0),""))</f>
        <v>12812</v>
      </c>
      <c r="AH55" s="86">
        <f t="array" ref="AH55">IFERROR(INDEX('Crown &amp; Magistrates Courts'!$B$15:$CG$71,MATCH(AH$7,'Crown &amp; Magistrates Courts'!$D$15:$D$71,0),MATCH($B55,'Crown &amp; Magistrates Courts'!$B$14:$CG$14,0),""))</f>
        <v>11402</v>
      </c>
      <c r="AI55" s="86">
        <f t="array" ref="AI55">IFERROR(INDEX('Crown &amp; Magistrates Courts'!$B$15:$CG$71,MATCH(AI$7,'Crown &amp; Magistrates Courts'!$D$15:$D$71,0),MATCH($B55,'Crown &amp; Magistrates Courts'!$B$14:$CG$14,0),""))</f>
        <v>9083</v>
      </c>
      <c r="AJ55" s="86">
        <f t="array" ref="AJ55">IFERROR(INDEX('Crown &amp; Magistrates Courts'!$B$15:$CG$71,MATCH(AJ$7,'Crown &amp; Magistrates Courts'!$D$15:$D$71,0),MATCH($B55,'Crown &amp; Magistrates Courts'!$B$14:$CG$14,0),""))</f>
        <v>11957</v>
      </c>
      <c r="AK55" s="86">
        <f t="array" ref="AK55">IFERROR(INDEX('Crown &amp; Magistrates Courts'!$B$15:$CG$71,MATCH(AK$7,'Crown &amp; Magistrates Courts'!$D$15:$D$71,0),MATCH($B55,'Crown &amp; Magistrates Courts'!$B$14:$CG$14,0),""))</f>
        <v>12905</v>
      </c>
      <c r="AL55" s="86">
        <f t="array" ref="AL55">IFERROR(INDEX('Crown &amp; Magistrates Courts'!$B$15:$CG$71,MATCH(AL$7,'Crown &amp; Magistrates Courts'!$D$15:$D$71,0),MATCH($B55,'Crown &amp; Magistrates Courts'!$B$14:$CG$14,0),""))</f>
        <v>12262</v>
      </c>
      <c r="AM55" s="86">
        <f t="array" ref="AM55">IFERROR(INDEX('Crown &amp; Magistrates Courts'!$B$15:$CG$71,MATCH(AM$7,'Crown &amp; Magistrates Courts'!$D$15:$D$71,0),MATCH($B55,'Crown &amp; Magistrates Courts'!$B$14:$CG$14,0),""))</f>
        <v>12740</v>
      </c>
      <c r="AN55" s="86">
        <f t="array" ref="AN55">IFERROR(INDEX('Crown &amp; Magistrates Courts'!$B$15:$CG$71,MATCH(AN$7,'Crown &amp; Magistrates Courts'!$D$15:$D$71,0),MATCH($B55,'Crown &amp; Magistrates Courts'!$B$14:$CG$14,0),""))</f>
        <v>12794</v>
      </c>
      <c r="AO55" s="86">
        <f t="array" ref="AO55">IFERROR(INDEX('Crown &amp; Magistrates Courts'!$B$15:$CG$71,MATCH(AO$7,'Crown &amp; Magistrates Courts'!$D$15:$D$71,0),MATCH($B55,'Crown &amp; Magistrates Courts'!$B$14:$CG$14,0),""))</f>
        <v>14125</v>
      </c>
      <c r="AP55" s="85">
        <f t="shared" ref="AP55:AW55" si="57">AP234</f>
        <v>13866.37857</v>
      </c>
      <c r="AQ55" s="85">
        <f t="shared" si="57"/>
        <v>14622.73099</v>
      </c>
      <c r="AR55" s="85">
        <f t="shared" si="57"/>
        <v>15817.57636</v>
      </c>
      <c r="AS55" s="85">
        <f t="shared" si="57"/>
        <v>15904.12417</v>
      </c>
      <c r="AT55" s="85">
        <f t="shared" si="57"/>
        <v>17688.24462</v>
      </c>
      <c r="AU55" s="85">
        <f t="shared" si="57"/>
        <v>18271.95493</v>
      </c>
      <c r="AV55" s="85">
        <f t="shared" si="57"/>
        <v>18827.29861</v>
      </c>
      <c r="AW55" s="85">
        <f t="shared" si="57"/>
        <v>19166.70582</v>
      </c>
    </row>
    <row r="56">
      <c r="B56" s="77"/>
      <c r="C56" s="8" t="s">
        <v>138</v>
      </c>
      <c r="D56" s="4" t="s">
        <v>169</v>
      </c>
      <c r="F56" s="8" t="s">
        <v>127</v>
      </c>
      <c r="G56" s="8" t="s">
        <v>128</v>
      </c>
      <c r="H56" s="30">
        <f t="shared" ref="H56:O56" si="58">SUM(H57,H59)</f>
        <v>1199181</v>
      </c>
      <c r="I56" s="30">
        <f t="shared" si="58"/>
        <v>1165674</v>
      </c>
      <c r="J56" s="30">
        <f t="shared" si="58"/>
        <v>769256</v>
      </c>
      <c r="K56" s="30">
        <f t="shared" si="58"/>
        <v>1003129</v>
      </c>
      <c r="L56" s="30">
        <f t="shared" si="58"/>
        <v>1062354</v>
      </c>
      <c r="M56" s="30">
        <f t="shared" si="58"/>
        <v>1110716</v>
      </c>
      <c r="N56" s="58">
        <f t="shared" si="58"/>
        <v>1494454.361</v>
      </c>
      <c r="O56" s="58">
        <f t="shared" si="58"/>
        <v>1610306.132</v>
      </c>
      <c r="P56" s="10"/>
      <c r="Q56" s="10"/>
      <c r="R56" s="30">
        <f t="shared" ref="R56:AW56" si="59">SUM(R57,R59)</f>
        <v>307631</v>
      </c>
      <c r="S56" s="30">
        <f t="shared" si="59"/>
        <v>299513</v>
      </c>
      <c r="T56" s="30">
        <f t="shared" si="59"/>
        <v>288054</v>
      </c>
      <c r="U56" s="30">
        <f t="shared" si="59"/>
        <v>303983</v>
      </c>
      <c r="V56" s="30">
        <f t="shared" si="59"/>
        <v>298996</v>
      </c>
      <c r="W56" s="30">
        <f t="shared" si="59"/>
        <v>306130</v>
      </c>
      <c r="X56" s="30">
        <f t="shared" si="59"/>
        <v>287051</v>
      </c>
      <c r="Y56" s="30">
        <f t="shared" si="59"/>
        <v>273497</v>
      </c>
      <c r="Z56" s="30">
        <f t="shared" si="59"/>
        <v>112559</v>
      </c>
      <c r="AA56" s="30">
        <f t="shared" si="59"/>
        <v>210709</v>
      </c>
      <c r="AB56" s="30">
        <f t="shared" si="59"/>
        <v>223978</v>
      </c>
      <c r="AC56" s="30">
        <f t="shared" si="59"/>
        <v>222010</v>
      </c>
      <c r="AD56" s="30">
        <f t="shared" si="59"/>
        <v>253374</v>
      </c>
      <c r="AE56" s="30">
        <f t="shared" si="59"/>
        <v>246924</v>
      </c>
      <c r="AF56" s="30">
        <f t="shared" si="59"/>
        <v>231361</v>
      </c>
      <c r="AG56" s="30">
        <f t="shared" si="59"/>
        <v>271470</v>
      </c>
      <c r="AH56" s="30">
        <f t="shared" si="59"/>
        <v>253265</v>
      </c>
      <c r="AI56" s="30">
        <f t="shared" si="59"/>
        <v>246804</v>
      </c>
      <c r="AJ56" s="30">
        <f t="shared" si="59"/>
        <v>276018</v>
      </c>
      <c r="AK56" s="30">
        <f t="shared" si="59"/>
        <v>286267</v>
      </c>
      <c r="AL56" s="30">
        <f t="shared" si="59"/>
        <v>272805</v>
      </c>
      <c r="AM56" s="30">
        <f t="shared" si="59"/>
        <v>274575</v>
      </c>
      <c r="AN56" s="30">
        <f t="shared" si="59"/>
        <v>280024</v>
      </c>
      <c r="AO56" s="30">
        <f t="shared" si="59"/>
        <v>283312</v>
      </c>
      <c r="AP56" s="58">
        <f t="shared" si="59"/>
        <v>0</v>
      </c>
      <c r="AQ56" s="58">
        <f t="shared" si="59"/>
        <v>0</v>
      </c>
      <c r="AR56" s="58">
        <f t="shared" si="59"/>
        <v>0</v>
      </c>
      <c r="AS56" s="58">
        <f t="shared" si="59"/>
        <v>0</v>
      </c>
      <c r="AT56" s="58">
        <f t="shared" si="59"/>
        <v>0</v>
      </c>
      <c r="AU56" s="58">
        <f t="shared" si="59"/>
        <v>0</v>
      </c>
      <c r="AV56" s="58">
        <f t="shared" si="59"/>
        <v>0</v>
      </c>
      <c r="AW56" s="58">
        <f t="shared" si="59"/>
        <v>0</v>
      </c>
    </row>
    <row r="57">
      <c r="B57" s="92" t="s">
        <v>170</v>
      </c>
      <c r="C57" s="8" t="s">
        <v>138</v>
      </c>
      <c r="D57" s="97" t="s">
        <v>171</v>
      </c>
      <c r="F57" s="8" t="s">
        <v>127</v>
      </c>
      <c r="G57" s="8" t="s">
        <v>128</v>
      </c>
      <c r="H57" s="10">
        <f t="shared" ref="H57:M57" si="60">SUMIFS($R57:$AW57,$R$5:$AW$5,H$5)</f>
        <v>1123134</v>
      </c>
      <c r="I57" s="10">
        <f t="shared" si="60"/>
        <v>1092772</v>
      </c>
      <c r="J57" s="10">
        <f t="shared" si="60"/>
        <v>706837</v>
      </c>
      <c r="K57" s="10">
        <f t="shared" si="60"/>
        <v>928545</v>
      </c>
      <c r="L57" s="10">
        <f t="shared" si="60"/>
        <v>994235</v>
      </c>
      <c r="M57" s="10">
        <f t="shared" si="60"/>
        <v>1052688</v>
      </c>
      <c r="N57" s="56">
        <f t="shared" ref="N57:O57" si="61">N53*N112</f>
        <v>1385519.711</v>
      </c>
      <c r="O57" s="56">
        <f t="shared" si="61"/>
        <v>1492926.746</v>
      </c>
      <c r="P57" s="10"/>
      <c r="Q57" s="10"/>
      <c r="R57" s="86">
        <f t="array" ref="R57">IFERROR(INDEX('Crown &amp; Magistrates Courts'!$B$15:$CG$71,MATCH(R$7,'Crown &amp; Magistrates Courts'!$D$15:$D$71,0),MATCH($B57,'Crown &amp; Magistrates Courts'!$B$14:$CG$14,0),""))</f>
        <v>288809</v>
      </c>
      <c r="S57" s="86">
        <f t="array" ref="S57">IFERROR(INDEX('Crown &amp; Magistrates Courts'!$B$15:$CG$71,MATCH(S$7,'Crown &amp; Magistrates Courts'!$D$15:$D$71,0),MATCH($B57,'Crown &amp; Magistrates Courts'!$B$14:$CG$14,0),""))</f>
        <v>280404</v>
      </c>
      <c r="T57" s="86">
        <f t="array" ref="T57">IFERROR(INDEX('Crown &amp; Magistrates Courts'!$B$15:$CG$71,MATCH(T$7,'Crown &amp; Magistrates Courts'!$D$15:$D$71,0),MATCH($B57,'Crown &amp; Magistrates Courts'!$B$14:$CG$14,0),""))</f>
        <v>268947</v>
      </c>
      <c r="U57" s="86">
        <f t="array" ref="U57">IFERROR(INDEX('Crown &amp; Magistrates Courts'!$B$15:$CG$71,MATCH(U$7,'Crown &amp; Magistrates Courts'!$D$15:$D$71,0),MATCH($B57,'Crown &amp; Magistrates Courts'!$B$14:$CG$14,0),""))</f>
        <v>284974</v>
      </c>
      <c r="V57" s="86">
        <f t="array" ref="V57">IFERROR(INDEX('Crown &amp; Magistrates Courts'!$B$15:$CG$71,MATCH(V$7,'Crown &amp; Magistrates Courts'!$D$15:$D$71,0),MATCH($B57,'Crown &amp; Magistrates Courts'!$B$14:$CG$14,0),""))</f>
        <v>280380</v>
      </c>
      <c r="W57" s="86">
        <f t="array" ref="W57">IFERROR(INDEX('Crown &amp; Magistrates Courts'!$B$15:$CG$71,MATCH(W$7,'Crown &amp; Magistrates Courts'!$D$15:$D$71,0),MATCH($B57,'Crown &amp; Magistrates Courts'!$B$14:$CG$14,0),""))</f>
        <v>287164</v>
      </c>
      <c r="X57" s="86">
        <f t="array" ref="X57">IFERROR(INDEX('Crown &amp; Magistrates Courts'!$B$15:$CG$71,MATCH(X$7,'Crown &amp; Magistrates Courts'!$D$15:$D$71,0),MATCH($B57,'Crown &amp; Magistrates Courts'!$B$14:$CG$14,0),""))</f>
        <v>269244</v>
      </c>
      <c r="Y57" s="86">
        <f t="array" ref="Y57">IFERROR(INDEX('Crown &amp; Magistrates Courts'!$B$15:$CG$71,MATCH(Y$7,'Crown &amp; Magistrates Courts'!$D$15:$D$71,0),MATCH($B57,'Crown &amp; Magistrates Courts'!$B$14:$CG$14,0),""))</f>
        <v>255984</v>
      </c>
      <c r="Z57" s="86">
        <f t="array" ref="Z57">IFERROR(INDEX('Crown &amp; Magistrates Courts'!$B$15:$CG$71,MATCH(Z$7,'Crown &amp; Magistrates Courts'!$D$15:$D$71,0),MATCH($B57,'Crown &amp; Magistrates Courts'!$B$14:$CG$14,0),""))</f>
        <v>102441</v>
      </c>
      <c r="AA57" s="86">
        <f t="array" ref="AA57">IFERROR(INDEX('Crown &amp; Magistrates Courts'!$B$15:$CG$71,MATCH(AA$7,'Crown &amp; Magistrates Courts'!$D$15:$D$71,0),MATCH($B57,'Crown &amp; Magistrates Courts'!$B$14:$CG$14,0),""))</f>
        <v>194386</v>
      </c>
      <c r="AB57" s="86">
        <f t="array" ref="AB57">IFERROR(INDEX('Crown &amp; Magistrates Courts'!$B$15:$CG$71,MATCH(AB$7,'Crown &amp; Magistrates Courts'!$D$15:$D$71,0),MATCH($B57,'Crown &amp; Magistrates Courts'!$B$14:$CG$14,0),""))</f>
        <v>206375</v>
      </c>
      <c r="AC57" s="86">
        <f t="array" ref="AC57">IFERROR(INDEX('Crown &amp; Magistrates Courts'!$B$15:$CG$71,MATCH(AC$7,'Crown &amp; Magistrates Courts'!$D$15:$D$71,0),MATCH($B57,'Crown &amp; Magistrates Courts'!$B$14:$CG$14,0),""))</f>
        <v>203635</v>
      </c>
      <c r="AD57" s="86">
        <f t="array" ref="AD57">IFERROR(INDEX('Crown &amp; Magistrates Courts'!$B$15:$CG$71,MATCH(AD$7,'Crown &amp; Magistrates Courts'!$D$15:$D$71,0),MATCH($B57,'Crown &amp; Magistrates Courts'!$B$14:$CG$14,0),""))</f>
        <v>234769</v>
      </c>
      <c r="AE57" s="86">
        <f t="array" ref="AE57">IFERROR(INDEX('Crown &amp; Magistrates Courts'!$B$15:$CG$71,MATCH(AE$7,'Crown &amp; Magistrates Courts'!$D$15:$D$71,0),MATCH($B57,'Crown &amp; Magistrates Courts'!$B$14:$CG$14,0),""))</f>
        <v>228266</v>
      </c>
      <c r="AF57" s="86">
        <f t="array" ref="AF57">IFERROR(INDEX('Crown &amp; Magistrates Courts'!$B$15:$CG$71,MATCH(AF$7,'Crown &amp; Magistrates Courts'!$D$15:$D$71,0),MATCH($B57,'Crown &amp; Magistrates Courts'!$B$14:$CG$14,0),""))</f>
        <v>213045</v>
      </c>
      <c r="AG57" s="86">
        <f t="array" ref="AG57">IFERROR(INDEX('Crown &amp; Magistrates Courts'!$B$15:$CG$71,MATCH(AG$7,'Crown &amp; Magistrates Courts'!$D$15:$D$71,0),MATCH($B57,'Crown &amp; Magistrates Courts'!$B$14:$CG$14,0),""))</f>
        <v>252465</v>
      </c>
      <c r="AH57" s="86">
        <f t="array" ref="AH57">IFERROR(INDEX('Crown &amp; Magistrates Courts'!$B$15:$CG$71,MATCH(AH$7,'Crown &amp; Magistrates Courts'!$D$15:$D$71,0),MATCH($B57,'Crown &amp; Magistrates Courts'!$B$14:$CG$14,0),""))</f>
        <v>236127</v>
      </c>
      <c r="AI57" s="86">
        <f t="array" ref="AI57">IFERROR(INDEX('Crown &amp; Magistrates Courts'!$B$15:$CG$71,MATCH(AI$7,'Crown &amp; Magistrates Courts'!$D$15:$D$71,0),MATCH($B57,'Crown &amp; Magistrates Courts'!$B$14:$CG$14,0),""))</f>
        <v>232811</v>
      </c>
      <c r="AJ57" s="86">
        <f t="array" ref="AJ57">IFERROR(INDEX('Crown &amp; Magistrates Courts'!$B$15:$CG$71,MATCH(AJ$7,'Crown &amp; Magistrates Courts'!$D$15:$D$71,0),MATCH($B57,'Crown &amp; Magistrates Courts'!$B$14:$CG$14,0),""))</f>
        <v>258020</v>
      </c>
      <c r="AK57" s="86">
        <f t="array" ref="AK57">IFERROR(INDEX('Crown &amp; Magistrates Courts'!$B$15:$CG$71,MATCH(AK$7,'Crown &amp; Magistrates Courts'!$D$15:$D$71,0),MATCH($B57,'Crown &amp; Magistrates Courts'!$B$14:$CG$14,0),""))</f>
        <v>267277</v>
      </c>
      <c r="AL57" s="86">
        <f t="array" ref="AL57">IFERROR(INDEX('Crown &amp; Magistrates Courts'!$B$15:$CG$71,MATCH(AL$7,'Crown &amp; Magistrates Courts'!$D$15:$D$71,0),MATCH($B57,'Crown &amp; Magistrates Courts'!$B$14:$CG$14,0),""))</f>
        <v>254531</v>
      </c>
      <c r="AM57" s="86">
        <f t="array" ref="AM57">IFERROR(INDEX('Crown &amp; Magistrates Courts'!$B$15:$CG$71,MATCH(AM$7,'Crown &amp; Magistrates Courts'!$D$15:$D$71,0),MATCH($B57,'Crown &amp; Magistrates Courts'!$B$14:$CG$14,0),""))</f>
        <v>254785</v>
      </c>
      <c r="AN57" s="86">
        <f t="array" ref="AN57">IFERROR(INDEX('Crown &amp; Magistrates Courts'!$B$15:$CG$71,MATCH(AN$7,'Crown &amp; Magistrates Courts'!$D$15:$D$71,0),MATCH($B57,'Crown &amp; Magistrates Courts'!$B$14:$CG$14,0),""))</f>
        <v>260060</v>
      </c>
      <c r="AO57" s="86">
        <f t="array" ref="AO57">IFERROR(INDEX('Crown &amp; Magistrates Courts'!$B$15:$CG$71,MATCH(AO$7,'Crown &amp; Magistrates Courts'!$D$15:$D$71,0),MATCH($B57,'Crown &amp; Magistrates Courts'!$B$14:$CG$14,0),""))</f>
        <v>283312</v>
      </c>
      <c r="AP57" s="85"/>
      <c r="AQ57" s="85"/>
      <c r="AR57" s="85"/>
      <c r="AS57" s="85"/>
      <c r="AT57" s="85"/>
      <c r="AU57" s="85"/>
      <c r="AV57" s="85"/>
      <c r="AW57" s="85"/>
    </row>
    <row r="58">
      <c r="B58" s="92" t="s">
        <v>172</v>
      </c>
      <c r="C58" s="8" t="s">
        <v>138</v>
      </c>
      <c r="D58" s="8" t="s">
        <v>173</v>
      </c>
      <c r="F58" s="8" t="s">
        <v>127</v>
      </c>
      <c r="G58" s="8" t="s">
        <v>128</v>
      </c>
      <c r="H58" s="10">
        <f t="shared" ref="H58:M58" si="62">SUMIFS($R58:$AW58,$R$5:$AW$5,H$5)</f>
        <v>23630</v>
      </c>
      <c r="I58" s="10">
        <f t="shared" si="62"/>
        <v>24795</v>
      </c>
      <c r="J58" s="10">
        <f t="shared" si="62"/>
        <v>22784</v>
      </c>
      <c r="K58" s="10">
        <f t="shared" si="62"/>
        <v>25647</v>
      </c>
      <c r="L58" s="10">
        <f t="shared" si="62"/>
        <v>23767</v>
      </c>
      <c r="M58" s="10">
        <f t="shared" si="62"/>
        <v>28522</v>
      </c>
      <c r="N58" s="56">
        <f t="shared" ref="N58:O58" si="63">N54*N113</f>
        <v>35791.86909</v>
      </c>
      <c r="O58" s="56">
        <f t="shared" si="63"/>
        <v>38566.49475</v>
      </c>
      <c r="P58" s="10"/>
      <c r="Q58" s="10"/>
      <c r="R58" s="86">
        <f t="array" ref="R58">IFERROR(INDEX('Crown &amp; Magistrates Courts'!$B$15:$CG$71,MATCH(R$7,'Crown &amp; Magistrates Courts'!$D$15:$D$71,0),MATCH($B58,'Crown &amp; Magistrates Courts'!$B$14:$CG$14,0),""))</f>
        <v>5614</v>
      </c>
      <c r="S58" s="86">
        <f t="array" ref="S58">IFERROR(INDEX('Crown &amp; Magistrates Courts'!$B$15:$CG$71,MATCH(S$7,'Crown &amp; Magistrates Courts'!$D$15:$D$71,0),MATCH($B58,'Crown &amp; Magistrates Courts'!$B$14:$CG$14,0),""))</f>
        <v>5911</v>
      </c>
      <c r="T58" s="86">
        <f t="array" ref="T58">IFERROR(INDEX('Crown &amp; Magistrates Courts'!$B$15:$CG$71,MATCH(T$7,'Crown &amp; Magistrates Courts'!$D$15:$D$71,0),MATCH($B58,'Crown &amp; Magistrates Courts'!$B$14:$CG$14,0),""))</f>
        <v>5907</v>
      </c>
      <c r="U58" s="86">
        <f t="array" ref="U58">IFERROR(INDEX('Crown &amp; Magistrates Courts'!$B$15:$CG$71,MATCH(U$7,'Crown &amp; Magistrates Courts'!$D$15:$D$71,0),MATCH($B58,'Crown &amp; Magistrates Courts'!$B$14:$CG$14,0),""))</f>
        <v>6198</v>
      </c>
      <c r="V58" s="86">
        <f t="array" ref="V58">IFERROR(INDEX('Crown &amp; Magistrates Courts'!$B$15:$CG$71,MATCH(V$7,'Crown &amp; Magistrates Courts'!$D$15:$D$71,0),MATCH($B58,'Crown &amp; Magistrates Courts'!$B$14:$CG$14,0),""))</f>
        <v>6195</v>
      </c>
      <c r="W58" s="86">
        <f t="array" ref="W58">IFERROR(INDEX('Crown &amp; Magistrates Courts'!$B$15:$CG$71,MATCH(W$7,'Crown &amp; Magistrates Courts'!$D$15:$D$71,0),MATCH($B58,'Crown &amp; Magistrates Courts'!$B$14:$CG$14,0),""))</f>
        <v>6435</v>
      </c>
      <c r="X58" s="86">
        <f t="array" ref="X58">IFERROR(INDEX('Crown &amp; Magistrates Courts'!$B$15:$CG$71,MATCH(X$7,'Crown &amp; Magistrates Courts'!$D$15:$D$71,0),MATCH($B58,'Crown &amp; Magistrates Courts'!$B$14:$CG$14,0),""))</f>
        <v>6114</v>
      </c>
      <c r="Y58" s="86">
        <f t="array" ref="Y58">IFERROR(INDEX('Crown &amp; Magistrates Courts'!$B$15:$CG$71,MATCH(Y$7,'Crown &amp; Magistrates Courts'!$D$15:$D$71,0),MATCH($B58,'Crown &amp; Magistrates Courts'!$B$14:$CG$14,0),""))</f>
        <v>6051</v>
      </c>
      <c r="Z58" s="86">
        <f t="array" ref="Z58">IFERROR(INDEX('Crown &amp; Magistrates Courts'!$B$15:$CG$71,MATCH(Z$7,'Crown &amp; Magistrates Courts'!$D$15:$D$71,0),MATCH($B58,'Crown &amp; Magistrates Courts'!$B$14:$CG$14,0),""))</f>
        <v>3583</v>
      </c>
      <c r="AA58" s="86">
        <f t="array" ref="AA58">IFERROR(INDEX('Crown &amp; Magistrates Courts'!$B$15:$CG$71,MATCH(AA$7,'Crown &amp; Magistrates Courts'!$D$15:$D$71,0),MATCH($B58,'Crown &amp; Magistrates Courts'!$B$14:$CG$14,0),""))</f>
        <v>6082</v>
      </c>
      <c r="AB58" s="86">
        <f t="array" ref="AB58">IFERROR(INDEX('Crown &amp; Magistrates Courts'!$B$15:$CG$71,MATCH(AB$7,'Crown &amp; Magistrates Courts'!$D$15:$D$71,0),MATCH($B58,'Crown &amp; Magistrates Courts'!$B$14:$CG$14,0),""))</f>
        <v>6460</v>
      </c>
      <c r="AC58" s="86">
        <f t="array" ref="AC58">IFERROR(INDEX('Crown &amp; Magistrates Courts'!$B$15:$CG$71,MATCH(AC$7,'Crown &amp; Magistrates Courts'!$D$15:$D$71,0),MATCH($B58,'Crown &amp; Magistrates Courts'!$B$14:$CG$14,0),""))</f>
        <v>6659</v>
      </c>
      <c r="AD58" s="86">
        <f t="array" ref="AD58">IFERROR(INDEX('Crown &amp; Magistrates Courts'!$B$15:$CG$71,MATCH(AD$7,'Crown &amp; Magistrates Courts'!$D$15:$D$71,0),MATCH($B58,'Crown &amp; Magistrates Courts'!$B$14:$CG$14,0),""))</f>
        <v>6632</v>
      </c>
      <c r="AE58" s="86">
        <f t="array" ref="AE58">IFERROR(INDEX('Crown &amp; Magistrates Courts'!$B$15:$CG$71,MATCH(AE$7,'Crown &amp; Magistrates Courts'!$D$15:$D$71,0),MATCH($B58,'Crown &amp; Magistrates Courts'!$B$14:$CG$14,0),""))</f>
        <v>6442</v>
      </c>
      <c r="AF58" s="86">
        <f t="array" ref="AF58">IFERROR(INDEX('Crown &amp; Magistrates Courts'!$B$15:$CG$71,MATCH(AF$7,'Crown &amp; Magistrates Courts'!$D$15:$D$71,0),MATCH($B58,'Crown &amp; Magistrates Courts'!$B$14:$CG$14,0),""))</f>
        <v>6162</v>
      </c>
      <c r="AG58" s="86">
        <f t="array" ref="AG58">IFERROR(INDEX('Crown &amp; Magistrates Courts'!$B$15:$CG$71,MATCH(AG$7,'Crown &amp; Magistrates Courts'!$D$15:$D$71,0),MATCH($B58,'Crown &amp; Magistrates Courts'!$B$14:$CG$14,0),""))</f>
        <v>6411</v>
      </c>
      <c r="AH58" s="86">
        <f t="array" ref="AH58">IFERROR(INDEX('Crown &amp; Magistrates Courts'!$B$15:$CG$71,MATCH(AH$7,'Crown &amp; Magistrates Courts'!$D$15:$D$71,0),MATCH($B58,'Crown &amp; Magistrates Courts'!$B$14:$CG$14,0),""))</f>
        <v>5949</v>
      </c>
      <c r="AI58" s="86">
        <f t="array" ref="AI58">IFERROR(INDEX('Crown &amp; Magistrates Courts'!$B$15:$CG$71,MATCH(AI$7,'Crown &amp; Magistrates Courts'!$D$15:$D$71,0),MATCH($B58,'Crown &amp; Magistrates Courts'!$B$14:$CG$14,0),""))</f>
        <v>5197</v>
      </c>
      <c r="AJ58" s="86">
        <f t="array" ref="AJ58">IFERROR(INDEX('Crown &amp; Magistrates Courts'!$B$15:$CG$71,MATCH(AJ$7,'Crown &amp; Magistrates Courts'!$D$15:$D$71,0),MATCH($B58,'Crown &amp; Magistrates Courts'!$B$14:$CG$14,0),""))</f>
        <v>6289</v>
      </c>
      <c r="AK58" s="86">
        <f t="array" ref="AK58">IFERROR(INDEX('Crown &amp; Magistrates Courts'!$B$15:$CG$71,MATCH(AK$7,'Crown &amp; Magistrates Courts'!$D$15:$D$71,0),MATCH($B58,'Crown &amp; Magistrates Courts'!$B$14:$CG$14,0),""))</f>
        <v>6332</v>
      </c>
      <c r="AL58" s="86">
        <f t="array" ref="AL58">IFERROR(INDEX('Crown &amp; Magistrates Courts'!$B$15:$CG$71,MATCH(AL$7,'Crown &amp; Magistrates Courts'!$D$15:$D$71,0),MATCH($B58,'Crown &amp; Magistrates Courts'!$B$14:$CG$14,0),""))</f>
        <v>6193</v>
      </c>
      <c r="AM58" s="86">
        <f t="array" ref="AM58">IFERROR(INDEX('Crown &amp; Magistrates Courts'!$B$15:$CG$71,MATCH(AM$7,'Crown &amp; Magistrates Courts'!$D$15:$D$71,0),MATCH($B58,'Crown &amp; Magistrates Courts'!$B$14:$CG$14,0),""))</f>
        <v>7283</v>
      </c>
      <c r="AN58" s="86">
        <f t="array" ref="AN58">IFERROR(INDEX('Crown &amp; Magistrates Courts'!$B$15:$CG$71,MATCH(AN$7,'Crown &amp; Magistrates Courts'!$D$15:$D$71,0),MATCH($B58,'Crown &amp; Magistrates Courts'!$B$14:$CG$14,0),""))</f>
        <v>7429</v>
      </c>
      <c r="AO58" s="86">
        <f t="array" ref="AO58">IFERROR(INDEX('Crown &amp; Magistrates Courts'!$B$15:$CG$71,MATCH(AO$7,'Crown &amp; Magistrates Courts'!$D$15:$D$71,0),MATCH($B58,'Crown &amp; Magistrates Courts'!$B$14:$CG$14,0),""))</f>
        <v>7617</v>
      </c>
      <c r="AP58" s="85">
        <f t="shared" ref="AP58:AW58" si="64">AP54*$N$110</f>
        <v>169.520311</v>
      </c>
      <c r="AQ58" s="85">
        <f t="shared" si="64"/>
        <v>178.8739768</v>
      </c>
      <c r="AR58" s="85">
        <f t="shared" si="64"/>
        <v>188.5924192</v>
      </c>
      <c r="AS58" s="85">
        <f t="shared" si="64"/>
        <v>191.6039036</v>
      </c>
      <c r="AT58" s="85">
        <f t="shared" si="64"/>
        <v>195.8102765</v>
      </c>
      <c r="AU58" s="85">
        <f t="shared" si="64"/>
        <v>198.6928055</v>
      </c>
      <c r="AV58" s="85">
        <f t="shared" si="64"/>
        <v>203.6599022</v>
      </c>
      <c r="AW58" s="85">
        <f t="shared" si="64"/>
        <v>206.2840697</v>
      </c>
    </row>
    <row r="59">
      <c r="B59" s="92" t="s">
        <v>174</v>
      </c>
      <c r="C59" s="8" t="s">
        <v>138</v>
      </c>
      <c r="D59" s="8" t="s">
        <v>175</v>
      </c>
      <c r="F59" s="8" t="s">
        <v>127</v>
      </c>
      <c r="G59" s="8" t="s">
        <v>128</v>
      </c>
      <c r="H59" s="10">
        <f t="shared" ref="H59:M59" si="65">SUMIFS($R59:$AW59,$R$5:$AW$5,H$5)</f>
        <v>76047</v>
      </c>
      <c r="I59" s="10">
        <f t="shared" si="65"/>
        <v>72902</v>
      </c>
      <c r="J59" s="10">
        <f t="shared" si="65"/>
        <v>62419</v>
      </c>
      <c r="K59" s="10">
        <f t="shared" si="65"/>
        <v>74584</v>
      </c>
      <c r="L59" s="10">
        <f t="shared" si="65"/>
        <v>68119</v>
      </c>
      <c r="M59" s="10">
        <f t="shared" si="65"/>
        <v>58028</v>
      </c>
      <c r="N59" s="56">
        <f t="shared" ref="N59:O59" si="66">N55*N114</f>
        <v>108934.6501</v>
      </c>
      <c r="O59" s="56">
        <f t="shared" si="66"/>
        <v>117379.3858</v>
      </c>
      <c r="P59" s="10"/>
      <c r="Q59" s="10"/>
      <c r="R59" s="86">
        <f t="array" ref="R59">IFERROR(INDEX('Crown &amp; Magistrates Courts'!$B$15:$CG$71,MATCH(R$7,'Crown &amp; Magistrates Courts'!$D$15:$D$71,0),MATCH($B59,'Crown &amp; Magistrates Courts'!$B$14:$CG$14,0),""))</f>
        <v>18822</v>
      </c>
      <c r="S59" s="86">
        <f t="array" ref="S59">IFERROR(INDEX('Crown &amp; Magistrates Courts'!$B$15:$CG$71,MATCH(S$7,'Crown &amp; Magistrates Courts'!$D$15:$D$71,0),MATCH($B59,'Crown &amp; Magistrates Courts'!$B$14:$CG$14,0),""))</f>
        <v>19109</v>
      </c>
      <c r="T59" s="86">
        <f t="array" ref="T59">IFERROR(INDEX('Crown &amp; Magistrates Courts'!$B$15:$CG$71,MATCH(T$7,'Crown &amp; Magistrates Courts'!$D$15:$D$71,0),MATCH($B59,'Crown &amp; Magistrates Courts'!$B$14:$CG$14,0),""))</f>
        <v>19107</v>
      </c>
      <c r="U59" s="86">
        <f t="array" ref="U59">IFERROR(INDEX('Crown &amp; Magistrates Courts'!$B$15:$CG$71,MATCH(U$7,'Crown &amp; Magistrates Courts'!$D$15:$D$71,0),MATCH($B59,'Crown &amp; Magistrates Courts'!$B$14:$CG$14,0),""))</f>
        <v>19009</v>
      </c>
      <c r="V59" s="86">
        <f t="array" ref="V59">IFERROR(INDEX('Crown &amp; Magistrates Courts'!$B$15:$CG$71,MATCH(V$7,'Crown &amp; Magistrates Courts'!$D$15:$D$71,0),MATCH($B59,'Crown &amp; Magistrates Courts'!$B$14:$CG$14,0),""))</f>
        <v>18616</v>
      </c>
      <c r="W59" s="86">
        <f t="array" ref="W59">IFERROR(INDEX('Crown &amp; Magistrates Courts'!$B$15:$CG$71,MATCH(W$7,'Crown &amp; Magistrates Courts'!$D$15:$D$71,0),MATCH($B59,'Crown &amp; Magistrates Courts'!$B$14:$CG$14,0),""))</f>
        <v>18966</v>
      </c>
      <c r="X59" s="86">
        <f t="array" ref="X59">IFERROR(INDEX('Crown &amp; Magistrates Courts'!$B$15:$CG$71,MATCH(X$7,'Crown &amp; Magistrates Courts'!$D$15:$D$71,0),MATCH($B59,'Crown &amp; Magistrates Courts'!$B$14:$CG$14,0),""))</f>
        <v>17807</v>
      </c>
      <c r="Y59" s="86">
        <f t="array" ref="Y59">IFERROR(INDEX('Crown &amp; Magistrates Courts'!$B$15:$CG$71,MATCH(Y$7,'Crown &amp; Magistrates Courts'!$D$15:$D$71,0),MATCH($B59,'Crown &amp; Magistrates Courts'!$B$14:$CG$14,0),""))</f>
        <v>17513</v>
      </c>
      <c r="Z59" s="86">
        <f t="array" ref="Z59">IFERROR(INDEX('Crown &amp; Magistrates Courts'!$B$15:$CG$71,MATCH(Z$7,'Crown &amp; Magistrates Courts'!$D$15:$D$71,0),MATCH($B59,'Crown &amp; Magistrates Courts'!$B$14:$CG$14,0),""))</f>
        <v>10118</v>
      </c>
      <c r="AA59" s="86">
        <f t="array" ref="AA59">IFERROR(INDEX('Crown &amp; Magistrates Courts'!$B$15:$CG$71,MATCH(AA$7,'Crown &amp; Magistrates Courts'!$D$15:$D$71,0),MATCH($B59,'Crown &amp; Magistrates Courts'!$B$14:$CG$14,0),""))</f>
        <v>16323</v>
      </c>
      <c r="AB59" s="86">
        <f t="array" ref="AB59">IFERROR(INDEX('Crown &amp; Magistrates Courts'!$B$15:$CG$71,MATCH(AB$7,'Crown &amp; Magistrates Courts'!$D$15:$D$71,0),MATCH($B59,'Crown &amp; Magistrates Courts'!$B$14:$CG$14,0),""))</f>
        <v>17603</v>
      </c>
      <c r="AC59" s="86">
        <f t="array" ref="AC59">IFERROR(INDEX('Crown &amp; Magistrates Courts'!$B$15:$CG$71,MATCH(AC$7,'Crown &amp; Magistrates Courts'!$D$15:$D$71,0),MATCH($B59,'Crown &amp; Magistrates Courts'!$B$14:$CG$14,0),""))</f>
        <v>18375</v>
      </c>
      <c r="AD59" s="86">
        <f t="array" ref="AD59">IFERROR(INDEX('Crown &amp; Magistrates Courts'!$B$15:$CG$71,MATCH(AD$7,'Crown &amp; Magistrates Courts'!$D$15:$D$71,0),MATCH($B59,'Crown &amp; Magistrates Courts'!$B$14:$CG$14,0),""))</f>
        <v>18605</v>
      </c>
      <c r="AE59" s="86">
        <f t="array" ref="AE59">IFERROR(INDEX('Crown &amp; Magistrates Courts'!$B$15:$CG$71,MATCH(AE$7,'Crown &amp; Magistrates Courts'!$D$15:$D$71,0),MATCH($B59,'Crown &amp; Magistrates Courts'!$B$14:$CG$14,0),""))</f>
        <v>18658</v>
      </c>
      <c r="AF59" s="86">
        <f t="array" ref="AF59">IFERROR(INDEX('Crown &amp; Magistrates Courts'!$B$15:$CG$71,MATCH(AF$7,'Crown &amp; Magistrates Courts'!$D$15:$D$71,0),MATCH($B59,'Crown &amp; Magistrates Courts'!$B$14:$CG$14,0),""))</f>
        <v>18316</v>
      </c>
      <c r="AG59" s="86">
        <f t="array" ref="AG59">IFERROR(INDEX('Crown &amp; Magistrates Courts'!$B$15:$CG$71,MATCH(AG$7,'Crown &amp; Magistrates Courts'!$D$15:$D$71,0),MATCH($B59,'Crown &amp; Magistrates Courts'!$B$14:$CG$14,0),""))</f>
        <v>19005</v>
      </c>
      <c r="AH59" s="86">
        <f t="array" ref="AH59">IFERROR(INDEX('Crown &amp; Magistrates Courts'!$B$15:$CG$71,MATCH(AH$7,'Crown &amp; Magistrates Courts'!$D$15:$D$71,0),MATCH($B59,'Crown &amp; Magistrates Courts'!$B$14:$CG$14,0),""))</f>
        <v>17138</v>
      </c>
      <c r="AI59" s="86">
        <f t="array" ref="AI59">IFERROR(INDEX('Crown &amp; Magistrates Courts'!$B$15:$CG$71,MATCH(AI$7,'Crown &amp; Magistrates Courts'!$D$15:$D$71,0),MATCH($B59,'Crown &amp; Magistrates Courts'!$B$14:$CG$14,0),""))</f>
        <v>13993</v>
      </c>
      <c r="AJ59" s="86">
        <f t="array" ref="AJ59">IFERROR(INDEX('Crown &amp; Magistrates Courts'!$B$15:$CG$71,MATCH(AJ$7,'Crown &amp; Magistrates Courts'!$D$15:$D$71,0),MATCH($B59,'Crown &amp; Magistrates Courts'!$B$14:$CG$14,0),""))</f>
        <v>17998</v>
      </c>
      <c r="AK59" s="86">
        <f t="array" ref="AK59">IFERROR(INDEX('Crown &amp; Magistrates Courts'!$B$15:$CG$71,MATCH(AK$7,'Crown &amp; Magistrates Courts'!$D$15:$D$71,0),MATCH($B59,'Crown &amp; Magistrates Courts'!$B$14:$CG$14,0),""))</f>
        <v>18990</v>
      </c>
      <c r="AL59" s="86">
        <f t="array" ref="AL59">IFERROR(INDEX('Crown &amp; Magistrates Courts'!$B$15:$CG$71,MATCH(AL$7,'Crown &amp; Magistrates Courts'!$D$15:$D$71,0),MATCH($B59,'Crown &amp; Magistrates Courts'!$B$14:$CG$14,0),""))</f>
        <v>18274</v>
      </c>
      <c r="AM59" s="86">
        <f t="array" ref="AM59">IFERROR(INDEX('Crown &amp; Magistrates Courts'!$B$15:$CG$71,MATCH(AM$7,'Crown &amp; Magistrates Courts'!$D$15:$D$71,0),MATCH($B59,'Crown &amp; Magistrates Courts'!$B$14:$CG$14,0),""))</f>
        <v>19790</v>
      </c>
      <c r="AN59" s="86">
        <f t="array" ref="AN59">IFERROR(INDEX('Crown &amp; Magistrates Courts'!$B$15:$CG$71,MATCH(AN$7,'Crown &amp; Magistrates Courts'!$D$15:$D$71,0),MATCH($B59,'Crown &amp; Magistrates Courts'!$B$14:$CG$14,0),""))</f>
        <v>19964</v>
      </c>
      <c r="AO59" s="86" t="str">
        <f t="array" ref="AO59">IFERROR(INDEX('Crown &amp; Magistrates Courts'!$B$15:$CG$71,MATCH(AO$7,'Crown &amp; Magistrates Courts'!$D$15:$D$71,0),MATCH($B59,'Crown &amp; Magistrates Courts'!$B$14:$CG$14,0),""))</f>
        <v/>
      </c>
      <c r="AP59" s="85"/>
      <c r="AQ59" s="85"/>
      <c r="AR59" s="85"/>
      <c r="AS59" s="85"/>
      <c r="AT59" s="85"/>
      <c r="AU59" s="85"/>
      <c r="AV59" s="85"/>
      <c r="AW59" s="85"/>
    </row>
    <row r="60">
      <c r="B60" s="77"/>
      <c r="C60" s="8" t="s">
        <v>138</v>
      </c>
      <c r="D60" s="4" t="s">
        <v>176</v>
      </c>
      <c r="F60" s="8" t="s">
        <v>127</v>
      </c>
      <c r="G60" s="8" t="s">
        <v>128</v>
      </c>
      <c r="H60" s="30">
        <f t="shared" ref="H60:O60" si="67">SUM(H61:H62)</f>
        <v>81672</v>
      </c>
      <c r="I60" s="30">
        <f t="shared" si="67"/>
        <v>75227</v>
      </c>
      <c r="J60" s="30">
        <f t="shared" si="67"/>
        <v>58992</v>
      </c>
      <c r="K60" s="30">
        <f t="shared" si="67"/>
        <v>65173</v>
      </c>
      <c r="L60" s="30">
        <f t="shared" si="67"/>
        <v>65798</v>
      </c>
      <c r="M60" s="30">
        <f t="shared" si="67"/>
        <v>72713</v>
      </c>
      <c r="N60" s="58">
        <f t="shared" si="67"/>
        <v>105810.5613</v>
      </c>
      <c r="O60" s="58">
        <f t="shared" si="67"/>
        <v>114013.1141</v>
      </c>
      <c r="P60" s="86" t="s">
        <v>177</v>
      </c>
      <c r="Q60" s="10"/>
      <c r="R60" s="30">
        <f t="shared" ref="R60:AW60" si="68">SUM(R61:R62)</f>
        <v>20774</v>
      </c>
      <c r="S60" s="30">
        <f t="shared" si="68"/>
        <v>20646</v>
      </c>
      <c r="T60" s="30">
        <f t="shared" si="68"/>
        <v>20368</v>
      </c>
      <c r="U60" s="30">
        <f t="shared" si="68"/>
        <v>19884</v>
      </c>
      <c r="V60" s="30">
        <f t="shared" si="68"/>
        <v>19405</v>
      </c>
      <c r="W60" s="30">
        <f t="shared" si="68"/>
        <v>19596</v>
      </c>
      <c r="X60" s="30">
        <f t="shared" si="68"/>
        <v>18330</v>
      </c>
      <c r="Y60" s="30">
        <f t="shared" si="68"/>
        <v>17896</v>
      </c>
      <c r="Z60" s="30">
        <f t="shared" si="68"/>
        <v>11506</v>
      </c>
      <c r="AA60" s="30">
        <f t="shared" si="68"/>
        <v>15501</v>
      </c>
      <c r="AB60" s="30">
        <f t="shared" si="68"/>
        <v>16044</v>
      </c>
      <c r="AC60" s="30">
        <f t="shared" si="68"/>
        <v>15941</v>
      </c>
      <c r="AD60" s="30">
        <f t="shared" si="68"/>
        <v>15849</v>
      </c>
      <c r="AE60" s="30">
        <f t="shared" si="68"/>
        <v>15868</v>
      </c>
      <c r="AF60" s="30">
        <f t="shared" si="68"/>
        <v>16557</v>
      </c>
      <c r="AG60" s="30">
        <f t="shared" si="68"/>
        <v>16899</v>
      </c>
      <c r="AH60" s="30">
        <f t="shared" si="68"/>
        <v>15965</v>
      </c>
      <c r="AI60" s="30">
        <f t="shared" si="68"/>
        <v>14643</v>
      </c>
      <c r="AJ60" s="30">
        <f t="shared" si="68"/>
        <v>17328</v>
      </c>
      <c r="AK60" s="30">
        <f t="shared" si="68"/>
        <v>17862</v>
      </c>
      <c r="AL60" s="30">
        <f t="shared" si="68"/>
        <v>17049</v>
      </c>
      <c r="AM60" s="30">
        <f t="shared" si="68"/>
        <v>18743</v>
      </c>
      <c r="AN60" s="30">
        <f t="shared" si="68"/>
        <v>18091</v>
      </c>
      <c r="AO60" s="30">
        <f t="shared" si="68"/>
        <v>18830</v>
      </c>
      <c r="AP60" s="58">
        <f t="shared" si="68"/>
        <v>20769.67165</v>
      </c>
      <c r="AQ60" s="58">
        <f t="shared" si="68"/>
        <v>21908.0891</v>
      </c>
      <c r="AR60" s="58">
        <f t="shared" si="68"/>
        <v>23445.70519</v>
      </c>
      <c r="AS60" s="58">
        <f t="shared" si="68"/>
        <v>23676.06054</v>
      </c>
      <c r="AT60" s="58">
        <f t="shared" si="68"/>
        <v>25440.6611</v>
      </c>
      <c r="AU60" s="58">
        <f t="shared" si="68"/>
        <v>26095.65324</v>
      </c>
      <c r="AV60" s="58">
        <f t="shared" si="68"/>
        <v>26833.52016</v>
      </c>
      <c r="AW60" s="58">
        <f t="shared" si="68"/>
        <v>27263.2592</v>
      </c>
    </row>
    <row r="61">
      <c r="B61" s="92" t="s">
        <v>178</v>
      </c>
      <c r="C61" s="8" t="s">
        <v>138</v>
      </c>
      <c r="D61" s="8" t="s">
        <v>179</v>
      </c>
      <c r="F61" s="8" t="s">
        <v>127</v>
      </c>
      <c r="G61" s="8" t="s">
        <v>128</v>
      </c>
      <c r="H61" s="10">
        <f t="shared" ref="H61:M61" si="69">SUMIFS($R61:$AW61,$R$5:$AW$5,H$5)</f>
        <v>35112</v>
      </c>
      <c r="I61" s="10">
        <f t="shared" si="69"/>
        <v>31420</v>
      </c>
      <c r="J61" s="10">
        <f t="shared" si="69"/>
        <v>23129</v>
      </c>
      <c r="K61" s="10">
        <f t="shared" si="69"/>
        <v>23466</v>
      </c>
      <c r="L61" s="10">
        <f t="shared" si="69"/>
        <v>26969</v>
      </c>
      <c r="M61" s="10">
        <f t="shared" si="69"/>
        <v>28630</v>
      </c>
      <c r="N61" s="56">
        <f t="shared" ref="N61:O61" si="70">N53*N128</f>
        <v>39792.01632</v>
      </c>
      <c r="O61" s="56">
        <f t="shared" si="70"/>
        <v>42876.73786</v>
      </c>
      <c r="P61" s="10"/>
      <c r="Q61" s="10"/>
      <c r="R61" s="86">
        <f t="array" ref="R61">IFERROR(INDEX('Crown &amp; Magistrates Courts'!$B$15:$CG$71,MATCH(R$7,'Crown &amp; Magistrates Courts'!$D$15:$D$71,0),MATCH($B61,'Crown &amp; Magistrates Courts'!$B$14:$CG$14,0),""))</f>
        <v>9262</v>
      </c>
      <c r="S61" s="86">
        <f t="array" ref="S61">IFERROR(INDEX('Crown &amp; Magistrates Courts'!$B$15:$CG$71,MATCH(S$7,'Crown &amp; Magistrates Courts'!$D$15:$D$71,0),MATCH($B61,'Crown &amp; Magistrates Courts'!$B$14:$CG$14,0),""))</f>
        <v>8892</v>
      </c>
      <c r="T61" s="86">
        <f t="array" ref="T61">IFERROR(INDEX('Crown &amp; Magistrates Courts'!$B$15:$CG$71,MATCH(T$7,'Crown &amp; Magistrates Courts'!$D$15:$D$71,0),MATCH($B61,'Crown &amp; Magistrates Courts'!$B$14:$CG$14,0),""))</f>
        <v>8565</v>
      </c>
      <c r="U61" s="86">
        <f t="array" ref="U61">IFERROR(INDEX('Crown &amp; Magistrates Courts'!$B$15:$CG$71,MATCH(U$7,'Crown &amp; Magistrates Courts'!$D$15:$D$71,0),MATCH($B61,'Crown &amp; Magistrates Courts'!$B$14:$CG$14,0),""))</f>
        <v>8393</v>
      </c>
      <c r="V61" s="86">
        <f t="array" ref="V61">IFERROR(INDEX('Crown &amp; Magistrates Courts'!$B$15:$CG$71,MATCH(V$7,'Crown &amp; Magistrates Courts'!$D$15:$D$71,0),MATCH($B61,'Crown &amp; Magistrates Courts'!$B$14:$CG$14,0),""))</f>
        <v>8151</v>
      </c>
      <c r="W61" s="86">
        <f t="array" ref="W61">IFERROR(INDEX('Crown &amp; Magistrates Courts'!$B$15:$CG$71,MATCH(W$7,'Crown &amp; Magistrates Courts'!$D$15:$D$71,0),MATCH($B61,'Crown &amp; Magistrates Courts'!$B$14:$CG$14,0),""))</f>
        <v>8174</v>
      </c>
      <c r="X61" s="86">
        <f t="array" ref="X61">IFERROR(INDEX('Crown &amp; Magistrates Courts'!$B$15:$CG$71,MATCH(X$7,'Crown &amp; Magistrates Courts'!$D$15:$D$71,0),MATCH($B61,'Crown &amp; Magistrates Courts'!$B$14:$CG$14,0),""))</f>
        <v>7524</v>
      </c>
      <c r="Y61" s="86">
        <f t="array" ref="Y61">IFERROR(INDEX('Crown &amp; Magistrates Courts'!$B$15:$CG$71,MATCH(Y$7,'Crown &amp; Magistrates Courts'!$D$15:$D$71,0),MATCH($B61,'Crown &amp; Magistrates Courts'!$B$14:$CG$14,0),""))</f>
        <v>7571</v>
      </c>
      <c r="Z61" s="86">
        <f t="array" ref="Z61">IFERROR(INDEX('Crown &amp; Magistrates Courts'!$B$15:$CG$71,MATCH(Z$7,'Crown &amp; Magistrates Courts'!$D$15:$D$71,0),MATCH($B61,'Crown &amp; Magistrates Courts'!$B$14:$CG$14,0),""))</f>
        <v>4970</v>
      </c>
      <c r="AA61" s="86">
        <f t="array" ref="AA61">IFERROR(INDEX('Crown &amp; Magistrates Courts'!$B$15:$CG$71,MATCH(AA$7,'Crown &amp; Magistrates Courts'!$D$15:$D$71,0),MATCH($B61,'Crown &amp; Magistrates Courts'!$B$14:$CG$14,0),""))</f>
        <v>6300</v>
      </c>
      <c r="AB61" s="86">
        <f t="array" ref="AB61">IFERROR(INDEX('Crown &amp; Magistrates Courts'!$B$15:$CG$71,MATCH(AB$7,'Crown &amp; Magistrates Courts'!$D$15:$D$71,0),MATCH($B61,'Crown &amp; Magistrates Courts'!$B$14:$CG$14,0),""))</f>
        <v>6246</v>
      </c>
      <c r="AC61" s="86">
        <f t="array" ref="AC61">IFERROR(INDEX('Crown &amp; Magistrates Courts'!$B$15:$CG$71,MATCH(AC$7,'Crown &amp; Magistrates Courts'!$D$15:$D$71,0),MATCH($B61,'Crown &amp; Magistrates Courts'!$B$14:$CG$14,0),""))</f>
        <v>5613</v>
      </c>
      <c r="AD61" s="86">
        <f t="array" ref="AD61">IFERROR(INDEX('Crown &amp; Magistrates Courts'!$B$15:$CG$71,MATCH(AD$7,'Crown &amp; Magistrates Courts'!$D$15:$D$71,0),MATCH($B61,'Crown &amp; Magistrates Courts'!$B$14:$CG$14,0),""))</f>
        <v>5675</v>
      </c>
      <c r="AE61" s="86">
        <f t="array" ref="AE61">IFERROR(INDEX('Crown &amp; Magistrates Courts'!$B$15:$CG$71,MATCH(AE$7,'Crown &amp; Magistrates Courts'!$D$15:$D$71,0),MATCH($B61,'Crown &amp; Magistrates Courts'!$B$14:$CG$14,0),""))</f>
        <v>5709</v>
      </c>
      <c r="AF61" s="86">
        <f t="array" ref="AF61">IFERROR(INDEX('Crown &amp; Magistrates Courts'!$B$15:$CG$71,MATCH(AF$7,'Crown &amp; Magistrates Courts'!$D$15:$D$71,0),MATCH($B61,'Crown &amp; Magistrates Courts'!$B$14:$CG$14,0),""))</f>
        <v>6035</v>
      </c>
      <c r="AG61" s="86">
        <f t="array" ref="AG61">IFERROR(INDEX('Crown &amp; Magistrates Courts'!$B$15:$CG$71,MATCH(AG$7,'Crown &amp; Magistrates Courts'!$D$15:$D$71,0),MATCH($B61,'Crown &amp; Magistrates Courts'!$B$14:$CG$14,0),""))</f>
        <v>6047</v>
      </c>
      <c r="AH61" s="86">
        <f t="array" ref="AH61">IFERROR(INDEX('Crown &amp; Magistrates Courts'!$B$15:$CG$71,MATCH(AH$7,'Crown &amp; Magistrates Courts'!$D$15:$D$71,0),MATCH($B61,'Crown &amp; Magistrates Courts'!$B$14:$CG$14,0),""))</f>
        <v>6259</v>
      </c>
      <c r="AI61" s="86">
        <f t="array" ref="AI61">IFERROR(INDEX('Crown &amp; Magistrates Courts'!$B$15:$CG$71,MATCH(AI$7,'Crown &amp; Magistrates Courts'!$D$15:$D$71,0),MATCH($B61,'Crown &amp; Magistrates Courts'!$B$14:$CG$14,0),""))</f>
        <v>6880</v>
      </c>
      <c r="AJ61" s="86">
        <f t="array" ref="AJ61">IFERROR(INDEX('Crown &amp; Magistrates Courts'!$B$15:$CG$71,MATCH(AJ$7,'Crown &amp; Magistrates Courts'!$D$15:$D$71,0),MATCH($B61,'Crown &amp; Magistrates Courts'!$B$14:$CG$14,0),""))</f>
        <v>6851</v>
      </c>
      <c r="AK61" s="86">
        <f t="array" ref="AK61">IFERROR(INDEX('Crown &amp; Magistrates Courts'!$B$15:$CG$71,MATCH(AK$7,'Crown &amp; Magistrates Courts'!$D$15:$D$71,0),MATCH($B61,'Crown &amp; Magistrates Courts'!$B$14:$CG$14,0),""))</f>
        <v>6979</v>
      </c>
      <c r="AL61" s="86">
        <f t="array" ref="AL61">IFERROR(INDEX('Crown &amp; Magistrates Courts'!$B$15:$CG$71,MATCH(AL$7,'Crown &amp; Magistrates Courts'!$D$15:$D$71,0),MATCH($B61,'Crown &amp; Magistrates Courts'!$B$14:$CG$14,0),""))</f>
        <v>6445</v>
      </c>
      <c r="AM61" s="86">
        <f t="array" ref="AM61">IFERROR(INDEX('Crown &amp; Magistrates Courts'!$B$15:$CG$71,MATCH(AM$7,'Crown &amp; Magistrates Courts'!$D$15:$D$71,0),MATCH($B61,'Crown &amp; Magistrates Courts'!$B$14:$CG$14,0),""))</f>
        <v>7439</v>
      </c>
      <c r="AN61" s="86">
        <f t="array" ref="AN61">IFERROR(INDEX('Crown &amp; Magistrates Courts'!$B$15:$CG$71,MATCH(AN$7,'Crown &amp; Magistrates Courts'!$D$15:$D$71,0),MATCH($B61,'Crown &amp; Magistrates Courts'!$B$14:$CG$14,0),""))</f>
        <v>7050</v>
      </c>
      <c r="AO61" s="86">
        <f t="array" ref="AO61">IFERROR(INDEX('Crown &amp; Magistrates Courts'!$B$15:$CG$71,MATCH(AO$7,'Crown &amp; Magistrates Courts'!$D$15:$D$71,0),MATCH($B61,'Crown &amp; Magistrates Courts'!$B$14:$CG$14,0),""))</f>
        <v>7696</v>
      </c>
      <c r="AP61" s="85">
        <f t="shared" ref="AP61:AW61" si="71">AP53*$N$128</f>
        <v>8593.602639</v>
      </c>
      <c r="AQ61" s="85">
        <f t="shared" si="71"/>
        <v>9067.774058</v>
      </c>
      <c r="AR61" s="85">
        <f t="shared" si="71"/>
        <v>9560.437338</v>
      </c>
      <c r="AS61" s="85">
        <f t="shared" si="71"/>
        <v>9713.100464</v>
      </c>
      <c r="AT61" s="85">
        <f t="shared" si="71"/>
        <v>9926.336839</v>
      </c>
      <c r="AU61" s="85">
        <f t="shared" si="71"/>
        <v>10072.46275</v>
      </c>
      <c r="AV61" s="85">
        <f t="shared" si="71"/>
        <v>10324.26299</v>
      </c>
      <c r="AW61" s="85">
        <f t="shared" si="71"/>
        <v>10457.29161</v>
      </c>
    </row>
    <row r="62">
      <c r="B62" s="92" t="s">
        <v>180</v>
      </c>
      <c r="C62" s="8" t="s">
        <v>138</v>
      </c>
      <c r="D62" s="8" t="s">
        <v>181</v>
      </c>
      <c r="F62" s="8" t="s">
        <v>127</v>
      </c>
      <c r="G62" s="8" t="s">
        <v>128</v>
      </c>
      <c r="H62" s="10">
        <f t="shared" ref="H62:M62" si="72">SUMIFS($R62:$AW62,$R$5:$AW$5,H$5)</f>
        <v>46560</v>
      </c>
      <c r="I62" s="10">
        <f t="shared" si="72"/>
        <v>43807</v>
      </c>
      <c r="J62" s="10">
        <f t="shared" si="72"/>
        <v>35863</v>
      </c>
      <c r="K62" s="10">
        <f t="shared" si="72"/>
        <v>41707</v>
      </c>
      <c r="L62" s="10">
        <f t="shared" si="72"/>
        <v>38829</v>
      </c>
      <c r="M62" s="10">
        <f t="shared" si="72"/>
        <v>44083</v>
      </c>
      <c r="N62" s="56">
        <f t="shared" ref="N62:O62" si="73">N55*N129</f>
        <v>66018.54493</v>
      </c>
      <c r="O62" s="56">
        <f t="shared" si="73"/>
        <v>71136.37626</v>
      </c>
      <c r="Q62" s="10"/>
      <c r="R62" s="86">
        <f t="array" ref="R62">IFERROR(INDEX('Crown &amp; Magistrates Courts'!$B$15:$CG$71,MATCH(R$7,'Crown &amp; Magistrates Courts'!$D$15:$D$71,0),MATCH($B62,'Crown &amp; Magistrates Courts'!$B$14:$CG$14,0),""))</f>
        <v>11512</v>
      </c>
      <c r="S62" s="86">
        <f t="array" ref="S62">IFERROR(INDEX('Crown &amp; Magistrates Courts'!$B$15:$CG$71,MATCH(S$7,'Crown &amp; Magistrates Courts'!$D$15:$D$71,0),MATCH($B62,'Crown &amp; Magistrates Courts'!$B$14:$CG$14,0),""))</f>
        <v>11754</v>
      </c>
      <c r="T62" s="86">
        <f t="array" ref="T62">IFERROR(INDEX('Crown &amp; Magistrates Courts'!$B$15:$CG$71,MATCH(T$7,'Crown &amp; Magistrates Courts'!$D$15:$D$71,0),MATCH($B62,'Crown &amp; Magistrates Courts'!$B$14:$CG$14,0),""))</f>
        <v>11803</v>
      </c>
      <c r="U62" s="86">
        <f t="array" ref="U62">IFERROR(INDEX('Crown &amp; Magistrates Courts'!$B$15:$CG$71,MATCH(U$7,'Crown &amp; Magistrates Courts'!$D$15:$D$71,0),MATCH($B62,'Crown &amp; Magistrates Courts'!$B$14:$CG$14,0),""))</f>
        <v>11491</v>
      </c>
      <c r="V62" s="86">
        <f t="array" ref="V62">IFERROR(INDEX('Crown &amp; Magistrates Courts'!$B$15:$CG$71,MATCH(V$7,'Crown &amp; Magistrates Courts'!$D$15:$D$71,0),MATCH($B62,'Crown &amp; Magistrates Courts'!$B$14:$CG$14,0),""))</f>
        <v>11254</v>
      </c>
      <c r="W62" s="86">
        <f t="array" ref="W62">IFERROR(INDEX('Crown &amp; Magistrates Courts'!$B$15:$CG$71,MATCH(W$7,'Crown &amp; Magistrates Courts'!$D$15:$D$71,0),MATCH($B62,'Crown &amp; Magistrates Courts'!$B$14:$CG$14,0),""))</f>
        <v>11422</v>
      </c>
      <c r="X62" s="86">
        <f t="array" ref="X62">IFERROR(INDEX('Crown &amp; Magistrates Courts'!$B$15:$CG$71,MATCH(X$7,'Crown &amp; Magistrates Courts'!$D$15:$D$71,0),MATCH($B62,'Crown &amp; Magistrates Courts'!$B$14:$CG$14,0),""))</f>
        <v>10806</v>
      </c>
      <c r="Y62" s="86">
        <f t="array" ref="Y62">IFERROR(INDEX('Crown &amp; Magistrates Courts'!$B$15:$CG$71,MATCH(Y$7,'Crown &amp; Magistrates Courts'!$D$15:$D$71,0),MATCH($B62,'Crown &amp; Magistrates Courts'!$B$14:$CG$14,0),""))</f>
        <v>10325</v>
      </c>
      <c r="Z62" s="86">
        <f t="array" ref="Z62">IFERROR(INDEX('Crown &amp; Magistrates Courts'!$B$15:$CG$71,MATCH(Z$7,'Crown &amp; Magistrates Courts'!$D$15:$D$71,0),MATCH($B62,'Crown &amp; Magistrates Courts'!$B$14:$CG$14,0),""))</f>
        <v>6536</v>
      </c>
      <c r="AA62" s="86">
        <f t="array" ref="AA62">IFERROR(INDEX('Crown &amp; Magistrates Courts'!$B$15:$CG$71,MATCH(AA$7,'Crown &amp; Magistrates Courts'!$D$15:$D$71,0),MATCH($B62,'Crown &amp; Magistrates Courts'!$B$14:$CG$14,0),""))</f>
        <v>9201</v>
      </c>
      <c r="AB62" s="86">
        <f t="array" ref="AB62">IFERROR(INDEX('Crown &amp; Magistrates Courts'!$B$15:$CG$71,MATCH(AB$7,'Crown &amp; Magistrates Courts'!$D$15:$D$71,0),MATCH($B62,'Crown &amp; Magistrates Courts'!$B$14:$CG$14,0),""))</f>
        <v>9798</v>
      </c>
      <c r="AC62" s="86">
        <f t="array" ref="AC62">IFERROR(INDEX('Crown &amp; Magistrates Courts'!$B$15:$CG$71,MATCH(AC$7,'Crown &amp; Magistrates Courts'!$D$15:$D$71,0),MATCH($B62,'Crown &amp; Magistrates Courts'!$B$14:$CG$14,0),""))</f>
        <v>10328</v>
      </c>
      <c r="AD62" s="86">
        <f t="array" ref="AD62">IFERROR(INDEX('Crown &amp; Magistrates Courts'!$B$15:$CG$71,MATCH(AD$7,'Crown &amp; Magistrates Courts'!$D$15:$D$71,0),MATCH($B62,'Crown &amp; Magistrates Courts'!$B$14:$CG$14,0),""))</f>
        <v>10174</v>
      </c>
      <c r="AE62" s="86">
        <f t="array" ref="AE62">IFERROR(INDEX('Crown &amp; Magistrates Courts'!$B$15:$CG$71,MATCH(AE$7,'Crown &amp; Magistrates Courts'!$D$15:$D$71,0),MATCH($B62,'Crown &amp; Magistrates Courts'!$B$14:$CG$14,0),""))</f>
        <v>10159</v>
      </c>
      <c r="AF62" s="86">
        <f t="array" ref="AF62">IFERROR(INDEX('Crown &amp; Magistrates Courts'!$B$15:$CG$71,MATCH(AF$7,'Crown &amp; Magistrates Courts'!$D$15:$D$71,0),MATCH($B62,'Crown &amp; Magistrates Courts'!$B$14:$CG$14,0),""))</f>
        <v>10522</v>
      </c>
      <c r="AG62" s="86">
        <f t="array" ref="AG62">IFERROR(INDEX('Crown &amp; Magistrates Courts'!$B$15:$CG$71,MATCH(AG$7,'Crown &amp; Magistrates Courts'!$D$15:$D$71,0),MATCH($B62,'Crown &amp; Magistrates Courts'!$B$14:$CG$14,0),""))</f>
        <v>10852</v>
      </c>
      <c r="AH62" s="86">
        <f t="array" ref="AH62">IFERROR(INDEX('Crown &amp; Magistrates Courts'!$B$15:$CG$71,MATCH(AH$7,'Crown &amp; Magistrates Courts'!$D$15:$D$71,0),MATCH($B62,'Crown &amp; Magistrates Courts'!$B$14:$CG$14,0),""))</f>
        <v>9706</v>
      </c>
      <c r="AI62" s="86">
        <f t="array" ref="AI62">IFERROR(INDEX('Crown &amp; Magistrates Courts'!$B$15:$CG$71,MATCH(AI$7,'Crown &amp; Magistrates Courts'!$D$15:$D$71,0),MATCH($B62,'Crown &amp; Magistrates Courts'!$B$14:$CG$14,0),""))</f>
        <v>7763</v>
      </c>
      <c r="AJ62" s="86">
        <f t="array" ref="AJ62">IFERROR(INDEX('Crown &amp; Magistrates Courts'!$B$15:$CG$71,MATCH(AJ$7,'Crown &amp; Magistrates Courts'!$D$15:$D$71,0),MATCH($B62,'Crown &amp; Magistrates Courts'!$B$14:$CG$14,0),""))</f>
        <v>10477</v>
      </c>
      <c r="AK62" s="86">
        <f t="array" ref="AK62">IFERROR(INDEX('Crown &amp; Magistrates Courts'!$B$15:$CG$71,MATCH(AK$7,'Crown &amp; Magistrates Courts'!$D$15:$D$71,0),MATCH($B62,'Crown &amp; Magistrates Courts'!$B$14:$CG$14,0),""))</f>
        <v>10883</v>
      </c>
      <c r="AL62" s="86">
        <f t="array" ref="AL62">IFERROR(INDEX('Crown &amp; Magistrates Courts'!$B$15:$CG$71,MATCH(AL$7,'Crown &amp; Magistrates Courts'!$D$15:$D$71,0),MATCH($B62,'Crown &amp; Magistrates Courts'!$B$14:$CG$14,0),""))</f>
        <v>10604</v>
      </c>
      <c r="AM62" s="86">
        <f t="array" ref="AM62">IFERROR(INDEX('Crown &amp; Magistrates Courts'!$B$15:$CG$71,MATCH(AM$7,'Crown &amp; Magistrates Courts'!$D$15:$D$71,0),MATCH($B62,'Crown &amp; Magistrates Courts'!$B$14:$CG$14,0),""))</f>
        <v>11304</v>
      </c>
      <c r="AN62" s="86">
        <f t="array" ref="AN62">IFERROR(INDEX('Crown &amp; Magistrates Courts'!$B$15:$CG$71,MATCH(AN$7,'Crown &amp; Magistrates Courts'!$D$15:$D$71,0),MATCH($B62,'Crown &amp; Magistrates Courts'!$B$14:$CG$14,0),""))</f>
        <v>11041</v>
      </c>
      <c r="AO62" s="86">
        <f t="array" ref="AO62">IFERROR(INDEX('Crown &amp; Magistrates Courts'!$B$15:$CG$71,MATCH(AO$7,'Crown &amp; Magistrates Courts'!$D$15:$D$71,0),MATCH($B62,'Crown &amp; Magistrates Courts'!$B$14:$CG$14,0),""))</f>
        <v>11134</v>
      </c>
      <c r="AP62" s="85">
        <f t="shared" ref="AP62:AW62" si="74">(AP55+AP58)*$N$129</f>
        <v>12176.06901</v>
      </c>
      <c r="AQ62" s="85">
        <f t="shared" si="74"/>
        <v>12840.31504</v>
      </c>
      <c r="AR62" s="85">
        <f t="shared" si="74"/>
        <v>13885.26786</v>
      </c>
      <c r="AS62" s="85">
        <f t="shared" si="74"/>
        <v>13962.96008</v>
      </c>
      <c r="AT62" s="85">
        <f t="shared" si="74"/>
        <v>15514.32426</v>
      </c>
      <c r="AU62" s="85">
        <f t="shared" si="74"/>
        <v>16023.19049</v>
      </c>
      <c r="AV62" s="85">
        <f t="shared" si="74"/>
        <v>16509.25716</v>
      </c>
      <c r="AW62" s="85">
        <f t="shared" si="74"/>
        <v>16805.96759</v>
      </c>
    </row>
    <row r="63">
      <c r="B63" s="77"/>
      <c r="C63" s="8"/>
      <c r="D63" s="4" t="s">
        <v>182</v>
      </c>
      <c r="F63" s="8"/>
      <c r="G63" s="8" t="s">
        <v>128</v>
      </c>
      <c r="H63" s="30">
        <f>'Crown &amp; Magistrates Courts'!CG89</f>
        <v>18.4</v>
      </c>
      <c r="I63" s="30">
        <f>'Crown &amp; Magistrates Courts'!CG90</f>
        <v>18.7</v>
      </c>
      <c r="J63" s="30">
        <f>'Crown &amp; Magistrates Courts'!CG91</f>
        <v>17.2</v>
      </c>
      <c r="K63" s="30">
        <f>'Crown &amp; Magistrates Courts'!CG92</f>
        <v>21.3</v>
      </c>
      <c r="L63" s="30">
        <f>'Crown &amp; Magistrates Courts'!CG93</f>
        <v>20.3</v>
      </c>
      <c r="M63" s="30">
        <f>'Crown &amp; Magistrates Courts'!CG94</f>
        <v>20.6</v>
      </c>
      <c r="N63" s="58" t="str">
        <f>'Crown &amp; Magistrates Courts'!CG95</f>
        <v/>
      </c>
      <c r="O63" s="58" t="str">
        <f>'Crown &amp; Magistrates Courts'!CH95</f>
        <v/>
      </c>
      <c r="P63" s="10"/>
      <c r="Q63" s="10"/>
      <c r="R63" s="84" t="s">
        <v>129</v>
      </c>
      <c r="S63" s="84" t="s">
        <v>129</v>
      </c>
      <c r="T63" s="84" t="s">
        <v>129</v>
      </c>
      <c r="U63" s="84" t="s">
        <v>129</v>
      </c>
      <c r="V63" s="84" t="s">
        <v>129</v>
      </c>
      <c r="W63" s="84" t="s">
        <v>129</v>
      </c>
      <c r="X63" s="84" t="s">
        <v>129</v>
      </c>
      <c r="Y63" s="84" t="s">
        <v>129</v>
      </c>
      <c r="Z63" s="84" t="s">
        <v>129</v>
      </c>
      <c r="AA63" s="84" t="s">
        <v>129</v>
      </c>
      <c r="AB63" s="84" t="s">
        <v>129</v>
      </c>
      <c r="AC63" s="84" t="s">
        <v>129</v>
      </c>
      <c r="AD63" s="84" t="s">
        <v>129</v>
      </c>
      <c r="AE63" s="84" t="s">
        <v>129</v>
      </c>
      <c r="AF63" s="84" t="s">
        <v>129</v>
      </c>
      <c r="AG63" s="84" t="s">
        <v>129</v>
      </c>
      <c r="AH63" s="84" t="s">
        <v>129</v>
      </c>
      <c r="AI63" s="84" t="s">
        <v>129</v>
      </c>
      <c r="AJ63" s="84" t="s">
        <v>129</v>
      </c>
      <c r="AK63" s="84" t="s">
        <v>129</v>
      </c>
      <c r="AL63" s="84" t="s">
        <v>129</v>
      </c>
      <c r="AM63" s="84" t="s">
        <v>129</v>
      </c>
      <c r="AN63" s="84" t="s">
        <v>129</v>
      </c>
      <c r="AO63" s="84" t="s">
        <v>129</v>
      </c>
      <c r="AP63" s="84" t="s">
        <v>129</v>
      </c>
      <c r="AQ63" s="84" t="s">
        <v>129</v>
      </c>
      <c r="AR63" s="84" t="s">
        <v>129</v>
      </c>
      <c r="AS63" s="84" t="s">
        <v>129</v>
      </c>
      <c r="AT63" s="84" t="s">
        <v>129</v>
      </c>
      <c r="AU63" s="84" t="s">
        <v>129</v>
      </c>
      <c r="AV63" s="84" t="s">
        <v>129</v>
      </c>
      <c r="AW63" s="84" t="s">
        <v>129</v>
      </c>
    </row>
    <row r="64">
      <c r="B64" s="77"/>
      <c r="C64" s="8"/>
      <c r="D64" s="4"/>
      <c r="F64" s="8"/>
      <c r="H64" s="10"/>
      <c r="I64" s="10"/>
      <c r="J64" s="10"/>
      <c r="K64" s="10"/>
      <c r="L64" s="10"/>
      <c r="M64" s="10"/>
      <c r="N64" s="56"/>
      <c r="O64" s="56"/>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row>
    <row r="65">
      <c r="B65" s="77"/>
      <c r="C65" s="8" t="s">
        <v>183</v>
      </c>
      <c r="D65" s="4" t="s">
        <v>184</v>
      </c>
      <c r="F65" s="8" t="s">
        <v>127</v>
      </c>
      <c r="H65" s="10">
        <f>'Copy of Q4_1'!H9</f>
        <v>111726</v>
      </c>
      <c r="I65" s="10">
        <f>'Copy of Q4_1'!I9</f>
        <v>104132</v>
      </c>
      <c r="J65" s="10">
        <f>'Copy of Q4_1'!J9</f>
        <v>94964</v>
      </c>
      <c r="K65" s="10">
        <f>'Copy of Q4_1'!K9</f>
        <v>92538</v>
      </c>
      <c r="L65" s="10">
        <f>'Copy of Q4_1'!L9</f>
        <v>95940</v>
      </c>
      <c r="M65" s="10">
        <f>'Copy of Q4_1'!M9</f>
        <v>113785</v>
      </c>
      <c r="N65" s="56">
        <f t="shared" ref="N65:O65" si="75">N53*N68</f>
        <v>123457.2958</v>
      </c>
      <c r="O65" s="56">
        <f t="shared" si="75"/>
        <v>133027.8432</v>
      </c>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row>
    <row r="66">
      <c r="B66" s="77"/>
      <c r="C66" s="8" t="s">
        <v>183</v>
      </c>
      <c r="D66" s="4" t="s">
        <v>185</v>
      </c>
      <c r="F66" s="8" t="s">
        <v>127</v>
      </c>
      <c r="H66" s="10">
        <f>'Copy of Q4_2'!H9</f>
        <v>46822</v>
      </c>
      <c r="I66" s="10">
        <f>'Copy of Q4_2'!I9</f>
        <v>46056</v>
      </c>
      <c r="J66" s="10">
        <f>'Copy of Q4_2'!J9</f>
        <v>42634</v>
      </c>
      <c r="K66" s="10">
        <f>'Copy of Q4_2'!K9</f>
        <v>39903</v>
      </c>
      <c r="L66" s="10">
        <f>'Copy of Q4_2'!L9</f>
        <v>46079</v>
      </c>
      <c r="M66" s="10">
        <f>'Copy of Q4_2'!M9</f>
        <v>61613</v>
      </c>
      <c r="N66" s="56">
        <f t="shared" ref="N66:O66" si="76">N53*N69</f>
        <v>56905.14544</v>
      </c>
      <c r="O66" s="56">
        <f t="shared" si="76"/>
        <v>61316.49586</v>
      </c>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row>
    <row r="67">
      <c r="B67" s="77"/>
      <c r="C67" s="8" t="s">
        <v>183</v>
      </c>
      <c r="D67" s="4" t="s">
        <v>186</v>
      </c>
      <c r="F67" s="8" t="s">
        <v>127</v>
      </c>
      <c r="H67" s="10">
        <f>'Copy of Q4_3'!H9</f>
        <v>46458</v>
      </c>
      <c r="I67" s="10">
        <f>'Copy of Q4_3'!I9</f>
        <v>43574</v>
      </c>
      <c r="J67" s="10">
        <f>'Copy of Q4_3'!J9</f>
        <v>37742</v>
      </c>
      <c r="K67" s="10">
        <f>'Copy of Q4_3'!K9</f>
        <v>43113</v>
      </c>
      <c r="L67" s="10">
        <f>'Copy of Q4_3'!L9</f>
        <v>41882</v>
      </c>
      <c r="M67" s="10">
        <f>'Copy of Q4_3'!M9</f>
        <v>50541</v>
      </c>
      <c r="N67" s="56">
        <f t="shared" ref="N67:O67" si="77">N59*N70</f>
        <v>55729.0987</v>
      </c>
      <c r="O67" s="56">
        <f t="shared" si="77"/>
        <v>60049.28067</v>
      </c>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row>
    <row r="68">
      <c r="B68" s="77"/>
      <c r="C68" s="8" t="s">
        <v>183</v>
      </c>
      <c r="D68" s="4" t="s">
        <v>187</v>
      </c>
      <c r="F68" s="8" t="s">
        <v>127</v>
      </c>
      <c r="H68" s="51">
        <f>'Copy of Q4_1'!S9</f>
        <v>0.08299731083</v>
      </c>
      <c r="I68" s="51">
        <f>'Copy of Q4_1'!T9</f>
        <v>0.07894110423</v>
      </c>
      <c r="J68" s="51">
        <f>'Copy of Q4_1'!U9</f>
        <v>0.1081250946</v>
      </c>
      <c r="K68" s="51">
        <f>'Copy of Q4_1'!V9</f>
        <v>0.08284712343</v>
      </c>
      <c r="L68" s="51">
        <f>'Copy of Q4_1'!W9</f>
        <v>0.08043920443</v>
      </c>
      <c r="M68" s="51">
        <f>'Copy of Q4_1'!X9</f>
        <v>0.08870769068</v>
      </c>
      <c r="N68" s="98">
        <f t="shared" ref="N68:N70" si="78">AVERAGE(H68:M68)</f>
        <v>0.08700958804</v>
      </c>
      <c r="O68" s="98">
        <f t="shared" ref="O68:O70" si="79">N68</f>
        <v>0.08700958804</v>
      </c>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row>
    <row r="69">
      <c r="B69" s="77"/>
      <c r="C69" s="8" t="s">
        <v>183</v>
      </c>
      <c r="D69" s="4" t="s">
        <v>188</v>
      </c>
      <c r="F69" s="8" t="s">
        <v>127</v>
      </c>
      <c r="H69" s="51">
        <f>'Copy of Q4_2'!S9</f>
        <v>0.0347824149</v>
      </c>
      <c r="I69" s="51">
        <f>'Copy of Q4_2'!T9</f>
        <v>0.03491444989</v>
      </c>
      <c r="J69" s="51">
        <f>'Copy of Q4_2'!U9</f>
        <v>0.04854266127</v>
      </c>
      <c r="K69" s="51">
        <f>'Copy of Q4_2'!V9</f>
        <v>0.03572422968</v>
      </c>
      <c r="L69" s="51">
        <f>'Copy of Q4_2'!W9</f>
        <v>0.03863412655</v>
      </c>
      <c r="M69" s="51">
        <f>'Copy of Q4_2'!X9</f>
        <v>0.04803398467</v>
      </c>
      <c r="N69" s="98">
        <f t="shared" si="78"/>
        <v>0.04010531116</v>
      </c>
      <c r="O69" s="98">
        <f t="shared" si="79"/>
        <v>0.04010531116</v>
      </c>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row>
    <row r="70">
      <c r="B70" s="77"/>
      <c r="C70" s="8" t="s">
        <v>183</v>
      </c>
      <c r="D70" s="4" t="s">
        <v>189</v>
      </c>
      <c r="F70" s="8" t="s">
        <v>127</v>
      </c>
      <c r="H70" s="51">
        <f>'Copy of Q4_3'!S9</f>
        <v>0.5164467468</v>
      </c>
      <c r="I70" s="51">
        <f>'Copy of Q4_3'!T9</f>
        <v>0.5151504404</v>
      </c>
      <c r="J70" s="51">
        <f>'Copy of Q4_3'!U9</f>
        <v>0.5246826908</v>
      </c>
      <c r="K70" s="51">
        <f>'Copy of Q4_3'!V9</f>
        <v>0.4844701652</v>
      </c>
      <c r="L70" s="51">
        <f>'Copy of Q4_3'!W9</f>
        <v>0.5078883863</v>
      </c>
      <c r="M70" s="51">
        <f>'Copy of Q4_3'!X9</f>
        <v>0.5208586681</v>
      </c>
      <c r="N70" s="98">
        <f t="shared" si="78"/>
        <v>0.5115828496</v>
      </c>
      <c r="O70" s="98">
        <f t="shared" si="79"/>
        <v>0.5115828496</v>
      </c>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row>
    <row r="71">
      <c r="B71" s="77"/>
      <c r="C71" s="8"/>
      <c r="D71" s="4"/>
      <c r="F71" s="8"/>
      <c r="H71" s="10"/>
      <c r="I71" s="10"/>
      <c r="J71" s="10"/>
      <c r="K71" s="10"/>
      <c r="L71" s="10"/>
      <c r="M71" s="10"/>
      <c r="N71" s="56"/>
      <c r="O71" s="56"/>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row>
    <row r="72">
      <c r="B72" s="77"/>
      <c r="C72" s="8" t="s">
        <v>183</v>
      </c>
      <c r="D72" s="4" t="s">
        <v>190</v>
      </c>
      <c r="F72" s="8"/>
      <c r="G72" s="8" t="s">
        <v>191</v>
      </c>
      <c r="H72" s="90">
        <f t="shared" ref="H72:M72" si="80">SUMIFS($R72:$AW72,$R$5:$AW$5,H$5)</f>
        <v>7080</v>
      </c>
      <c r="I72" s="10">
        <f t="shared" si="80"/>
        <v>29846</v>
      </c>
      <c r="J72" s="10">
        <f t="shared" si="80"/>
        <v>28490</v>
      </c>
      <c r="K72" s="10">
        <f t="shared" si="80"/>
        <v>28342</v>
      </c>
      <c r="L72" s="10">
        <f t="shared" si="80"/>
        <v>32551</v>
      </c>
      <c r="M72" s="10">
        <f t="shared" si="80"/>
        <v>37174</v>
      </c>
      <c r="N72" s="56">
        <f t="shared" ref="N72:O72" si="81">N32*N90</f>
        <v>42036.33508</v>
      </c>
      <c r="O72" s="56">
        <f t="shared" si="81"/>
        <v>45295.03871</v>
      </c>
      <c r="P72" s="10"/>
      <c r="Q72" s="10"/>
      <c r="R72" s="90">
        <f>SUMIFS('Prison Receptions - true'!$C$7:$C$29,'Prison Receptions - true'!$H$7:$H$29,R$7)</f>
        <v>0</v>
      </c>
      <c r="S72" s="90">
        <f>SUMIFS('Prison Receptions - true'!$C$7:$C$29,'Prison Receptions - true'!$H$7:$H$29,S$7)</f>
        <v>0</v>
      </c>
      <c r="T72" s="90">
        <f>SUMIFS('Prison Receptions - true'!$C$7:$C$29,'Prison Receptions - true'!$H$7:$H$29,T$7)</f>
        <v>0</v>
      </c>
      <c r="U72" s="10">
        <f>SUMIFS('Prison Receptions - true'!$C$7:$C$29,'Prison Receptions - true'!$H$7:$H$29,U$7)</f>
        <v>7080</v>
      </c>
      <c r="V72" s="10">
        <f>SUMIFS('Prison Receptions - true'!$C$7:$C$29,'Prison Receptions - true'!$H$7:$H$29,V$7)</f>
        <v>7465</v>
      </c>
      <c r="W72" s="10">
        <f>SUMIFS('Prison Receptions - true'!$C$7:$C$29,'Prison Receptions - true'!$H$7:$H$29,W$7)</f>
        <v>7649</v>
      </c>
      <c r="X72" s="10">
        <f>SUMIFS('Prison Receptions - true'!$C$7:$C$29,'Prison Receptions - true'!$H$7:$H$29,X$7)</f>
        <v>7376</v>
      </c>
      <c r="Y72" s="10">
        <f>SUMIFS('Prison Receptions - true'!$C$7:$C$29,'Prison Receptions - true'!$H$7:$H$29,Y$7)</f>
        <v>7356</v>
      </c>
      <c r="Z72" s="10">
        <f>SUMIFS('Prison Receptions - true'!$C$7:$C$29,'Prison Receptions - true'!$H$7:$H$29,Z$7)</f>
        <v>7176</v>
      </c>
      <c r="AA72" s="10">
        <f>SUMIFS('Prison Receptions - true'!$C$7:$C$29,'Prison Receptions - true'!$H$7:$H$29,AA$7)</f>
        <v>7737</v>
      </c>
      <c r="AB72" s="10">
        <f>SUMIFS('Prison Receptions - true'!$C$7:$C$29,'Prison Receptions - true'!$H$7:$H$29,AB$7)</f>
        <v>7003</v>
      </c>
      <c r="AC72" s="10">
        <f>SUMIFS('Prison Receptions - true'!$C$7:$C$29,'Prison Receptions - true'!$H$7:$H$29,AC$7)</f>
        <v>6574</v>
      </c>
      <c r="AD72" s="10">
        <f>SUMIFS('Prison Receptions - true'!$C$7:$C$29,'Prison Receptions - true'!$H$7:$H$29,AD$7)</f>
        <v>7035</v>
      </c>
      <c r="AE72" s="10">
        <f>SUMIFS('Prison Receptions - true'!$C$7:$C$29,'Prison Receptions - true'!$H$7:$H$29,AE$7)</f>
        <v>6986</v>
      </c>
      <c r="AF72" s="10">
        <f>SUMIFS('Prison Receptions - true'!$C$7:$C$29,'Prison Receptions - true'!$H$7:$H$29,AF$7)</f>
        <v>7065</v>
      </c>
      <c r="AG72" s="10">
        <f>SUMIFS('Prison Receptions - true'!$C$7:$C$29,'Prison Receptions - true'!$H$7:$H$29,AG$7)</f>
        <v>7256</v>
      </c>
      <c r="AH72" s="10">
        <f>SUMIFS('Prison Receptions - true'!$C$7:$C$29,'Prison Receptions - true'!$H$7:$H$29,AH$7)</f>
        <v>7713</v>
      </c>
      <c r="AI72" s="10">
        <f>SUMIFS('Prison Receptions - true'!$C$7:$C$29,'Prison Receptions - true'!$H$7:$H$29,AI$7)</f>
        <v>8005</v>
      </c>
      <c r="AJ72" s="10">
        <f>SUMIFS('Prison Receptions - true'!$C$7:$C$29,'Prison Receptions - true'!$H$7:$H$29,AJ$7)</f>
        <v>8203</v>
      </c>
      <c r="AK72" s="10">
        <f>SUMIFS('Prison Receptions - true'!$C$7:$C$29,'Prison Receptions - true'!$H$7:$H$29,AK$7)</f>
        <v>8630</v>
      </c>
      <c r="AL72" s="10">
        <f>SUMIFS('Prison Receptions - true'!$C$7:$C$29,'Prison Receptions - true'!$H$7:$H$29,AL$7)</f>
        <v>9133</v>
      </c>
      <c r="AM72" s="10">
        <f>SUMIFS('Prison Receptions - true'!$C$7:$C$29,'Prison Receptions - true'!$H$7:$H$29,AM$7)</f>
        <v>9660</v>
      </c>
      <c r="AN72" s="10">
        <f>SUMIFS('Prison Receptions - true'!$C$7:$C$29,'Prison Receptions - true'!$H$7:$H$29,AN$7)</f>
        <v>8989</v>
      </c>
      <c r="AO72" s="10">
        <f>SUMIFS('Prison Receptions - true'!$C$7:$C$29,'Prison Receptions - true'!$H$7:$H$29,AO$7)</f>
        <v>9392</v>
      </c>
      <c r="AP72" s="56">
        <f t="shared" ref="AP72:AW72" si="82">(AP53*$N$69+AP55*$N$70)/2</f>
        <v>9691.603277</v>
      </c>
      <c r="AQ72" s="56">
        <f t="shared" si="82"/>
        <v>10224.11957</v>
      </c>
      <c r="AR72" s="56">
        <f t="shared" si="82"/>
        <v>10882.02088</v>
      </c>
      <c r="AS72" s="56">
        <f t="shared" si="82"/>
        <v>11013.31811</v>
      </c>
      <c r="AT72" s="56">
        <f t="shared" si="82"/>
        <v>11622.1517</v>
      </c>
      <c r="AU72" s="56">
        <f t="shared" si="82"/>
        <v>11875.94452</v>
      </c>
      <c r="AV72" s="56">
        <f t="shared" si="82"/>
        <v>12198.04195</v>
      </c>
      <c r="AW72" s="56">
        <f t="shared" si="82"/>
        <v>12379.97915</v>
      </c>
    </row>
    <row r="73">
      <c r="B73" s="77"/>
      <c r="C73" s="8" t="s">
        <v>183</v>
      </c>
      <c r="D73" s="4" t="s">
        <v>192</v>
      </c>
      <c r="F73" s="8" t="s">
        <v>193</v>
      </c>
      <c r="G73" s="8" t="s">
        <v>128</v>
      </c>
      <c r="H73" s="10">
        <f t="shared" ref="H73:M73" si="83">SUMIFS($R73:$AW73,$R$5:$AW$5,H$5,$R$6:$AW$6,"4")</f>
        <v>8957</v>
      </c>
      <c r="I73" s="10">
        <f t="shared" si="83"/>
        <v>10043</v>
      </c>
      <c r="J73" s="10">
        <f t="shared" si="83"/>
        <v>12262</v>
      </c>
      <c r="K73" s="10">
        <f t="shared" si="83"/>
        <v>12747</v>
      </c>
      <c r="L73" s="10">
        <f t="shared" si="83"/>
        <v>14591</v>
      </c>
      <c r="M73" s="10">
        <f t="shared" si="83"/>
        <v>16458</v>
      </c>
      <c r="N73" s="56">
        <f t="shared" ref="N73:O73" si="84">M73+M72-M74</f>
        <v>15710.8744</v>
      </c>
      <c r="O73" s="56">
        <f t="shared" si="84"/>
        <v>21547.54722</v>
      </c>
      <c r="P73" s="10"/>
      <c r="Q73" s="10"/>
      <c r="R73" s="10">
        <f t="array" ref="R73">IFERROR(INDEX(Prisons!$E$12:$E$48,MATCH(R$9,Prisons!$C$12:$C$48,0)),"")</f>
        <v>9285</v>
      </c>
      <c r="S73" s="10">
        <f t="array" ref="S73">IFERROR(INDEX(Prisons!$E$12:$E$48,MATCH(S$9,Prisons!$C$12:$C$48,0)),"")</f>
        <v>9571</v>
      </c>
      <c r="T73" s="10">
        <f t="array" ref="T73">IFERROR(INDEX(Prisons!$E$12:$E$48,MATCH(T$9,Prisons!$C$12:$C$48,0)),"")</f>
        <v>8788</v>
      </c>
      <c r="U73" s="10">
        <f t="array" ref="U73">IFERROR(INDEX(Prisons!$E$12:$E$48,MATCH(U$9,Prisons!$C$12:$C$48,0)),"")</f>
        <v>8957</v>
      </c>
      <c r="V73" s="10">
        <f t="array" ref="V73">IFERROR(INDEX(Prisons!$E$12:$E$48,MATCH(V$9,Prisons!$C$12:$C$48,0)),"")</f>
        <v>9145</v>
      </c>
      <c r="W73" s="10">
        <f t="array" ref="W73">IFERROR(INDEX(Prisons!$E$12:$E$48,MATCH(W$9,Prisons!$C$12:$C$48,0)),"")</f>
        <v>9602</v>
      </c>
      <c r="X73" s="10">
        <f t="array" ref="X73">IFERROR(INDEX(Prisons!$E$12:$E$48,MATCH(X$9,Prisons!$C$12:$C$48,0)),"")</f>
        <v>9708</v>
      </c>
      <c r="Y73" s="10">
        <f t="array" ref="Y73">IFERROR(INDEX(Prisons!$E$12:$E$48,MATCH(Y$9,Prisons!$C$12:$C$48,0)),"")</f>
        <v>10043</v>
      </c>
      <c r="Z73" s="10">
        <f t="array" ref="Z73">IFERROR(INDEX(Prisons!$E$12:$E$48,MATCH(Z$9,Prisons!$C$12:$C$48,0)),"")</f>
        <v>11388</v>
      </c>
      <c r="AA73" s="10">
        <f t="array" ref="AA73">IFERROR(INDEX(Prisons!$E$12:$E$48,MATCH(AA$9,Prisons!$C$12:$C$48,0)),"")</f>
        <v>12274</v>
      </c>
      <c r="AB73" s="10">
        <f t="array" ref="AB73">IFERROR(INDEX(Prisons!$E$12:$E$48,MATCH(AB$9,Prisons!$C$12:$C$48,0)),"")</f>
        <v>12066</v>
      </c>
      <c r="AC73" s="10">
        <f t="array" ref="AC73">IFERROR(INDEX(Prisons!$E$12:$E$48,MATCH(AC$9,Prisons!$C$12:$C$48,0)),"")</f>
        <v>12262</v>
      </c>
      <c r="AD73" s="10">
        <f t="array" ref="AD73">IFERROR(INDEX(Prisons!$E$12:$E$48,MATCH(AD$9,Prisons!$C$12:$C$48,0)),"")</f>
        <v>12727</v>
      </c>
      <c r="AE73" s="10">
        <f t="array" ref="AE73">IFERROR(INDEX(Prisons!$E$12:$E$48,MATCH(AE$9,Prisons!$C$12:$C$48,0)),"")</f>
        <v>12990</v>
      </c>
      <c r="AF73" s="10">
        <f t="array" ref="AF73">IFERROR(INDEX(Prisons!$E$12:$E$48,MATCH(AF$9,Prisons!$C$12:$C$48,0)),"")</f>
        <v>12780</v>
      </c>
      <c r="AG73" s="10">
        <f t="array" ref="AG73">IFERROR(INDEX(Prisons!$E$12:$E$48,MATCH(AG$9,Prisons!$C$12:$C$48,0)),"")</f>
        <v>12747</v>
      </c>
      <c r="AH73" s="10">
        <f t="array" ref="AH73">IFERROR(INDEX(Prisons!$E$12:$E$48,MATCH(AH$9,Prisons!$C$12:$C$48,0)),"")</f>
        <v>13409</v>
      </c>
      <c r="AI73" s="10">
        <f t="array" ref="AI73">IFERROR(INDEX(Prisons!$E$12:$E$48,MATCH(AI$9,Prisons!$C$12:$C$48,0)),"")</f>
        <v>14507</v>
      </c>
      <c r="AJ73" s="10">
        <f t="array" ref="AJ73">IFERROR(INDEX(Prisons!$E$12:$E$48,MATCH(AJ$9,Prisons!$C$12:$C$48,0)),"")</f>
        <v>14143</v>
      </c>
      <c r="AK73" s="10">
        <f t="array" ref="AK73">IFERROR(INDEX(Prisons!$E$12:$E$48,MATCH(AK$9,Prisons!$C$12:$C$48,0)),"")</f>
        <v>14591</v>
      </c>
      <c r="AL73" s="10">
        <f t="array" ref="AL73">IFERROR(INDEX(Prisons!$E$12:$E$48,MATCH(AL$9,Prisons!$C$12:$C$48,0)),"")</f>
        <v>15523</v>
      </c>
      <c r="AM73" s="10">
        <f t="array" ref="AM73">IFERROR(INDEX(Prisons!$E$12:$E$48,MATCH(AM$9,Prisons!$C$12:$C$48,0)),"")</f>
        <v>16196</v>
      </c>
      <c r="AN73" s="10">
        <f t="array" ref="AN73">IFERROR(INDEX(Prisons!$E$12:$E$48,MATCH(AN$9,Prisons!$C$12:$C$48,0)),"")</f>
        <v>16005</v>
      </c>
      <c r="AO73" s="10">
        <f t="array" ref="AO73">IFERROR(INDEX(Prisons!$E$12:$E$48,MATCH(AO$9,Prisons!$C$12:$C$48,0)),"")</f>
        <v>16458</v>
      </c>
      <c r="AP73" s="56">
        <f t="array" ref="AP73">IFERROR(INDEX(Prisons!$E$12:$E$48,MATCH(AP$9,Prisons!$C$12:$C$48,0)),"")</f>
        <v>17070</v>
      </c>
      <c r="AQ73" s="56">
        <f t="array" ref="AQ73">IFERROR(INDEX(Prisons!$E$12:$E$48,MATCH(AQ$9,Prisons!$C$12:$C$48,0)),"")</f>
        <v>17662</v>
      </c>
      <c r="AR73" s="56">
        <f t="shared" ref="AR73:AW73" si="85">AQ72-AQ74+AQ73</f>
        <v>17712.29954</v>
      </c>
      <c r="AS73" s="56">
        <f t="shared" si="85"/>
        <v>18391.5264</v>
      </c>
      <c r="AT73" s="56">
        <f t="shared" si="85"/>
        <v>18810.79629</v>
      </c>
      <c r="AU73" s="56">
        <f t="shared" si="85"/>
        <v>19597.38825</v>
      </c>
      <c r="AV73" s="56">
        <f t="shared" si="85"/>
        <v>20184.67343</v>
      </c>
      <c r="AW73" s="56">
        <f t="shared" si="85"/>
        <v>20755.76289</v>
      </c>
    </row>
    <row r="74">
      <c r="B74" s="77"/>
      <c r="C74" s="8" t="s">
        <v>183</v>
      </c>
      <c r="D74" s="99" t="s">
        <v>194</v>
      </c>
      <c r="F74" s="8" t="s">
        <v>195</v>
      </c>
      <c r="H74" s="90">
        <f t="shared" ref="H74:L74" si="86">H73-I73+H72</f>
        <v>5994</v>
      </c>
      <c r="I74" s="90">
        <f t="shared" si="86"/>
        <v>27627</v>
      </c>
      <c r="J74" s="90">
        <f t="shared" si="86"/>
        <v>28005</v>
      </c>
      <c r="K74" s="90">
        <f t="shared" si="86"/>
        <v>26498</v>
      </c>
      <c r="L74" s="90">
        <f t="shared" si="86"/>
        <v>30684</v>
      </c>
      <c r="M74" s="90">
        <f t="shared" ref="M74:O74" si="87">M73*M91</f>
        <v>37921.1256</v>
      </c>
      <c r="N74" s="56">
        <f t="shared" si="87"/>
        <v>36199.66225</v>
      </c>
      <c r="O74" s="56">
        <f t="shared" si="87"/>
        <v>49648.02799</v>
      </c>
      <c r="P74" s="10"/>
      <c r="Q74" s="10"/>
      <c r="R74" s="90">
        <f t="shared" ref="R74:AW74" si="88">R73*R91/4</f>
        <v>5348.427075</v>
      </c>
      <c r="S74" s="90">
        <f t="shared" si="88"/>
        <v>5513.171302</v>
      </c>
      <c r="T74" s="90">
        <f t="shared" si="88"/>
        <v>5062.140779</v>
      </c>
      <c r="U74" s="90">
        <f t="shared" si="88"/>
        <v>5159.489641</v>
      </c>
      <c r="V74" s="90">
        <f t="shared" si="88"/>
        <v>5267.783048</v>
      </c>
      <c r="W74" s="90">
        <f t="shared" si="88"/>
        <v>5531.028193</v>
      </c>
      <c r="X74" s="90">
        <f t="shared" si="88"/>
        <v>5592.087242</v>
      </c>
      <c r="Y74" s="90">
        <f t="shared" si="88"/>
        <v>5785.056878</v>
      </c>
      <c r="Z74" s="90">
        <f t="shared" si="88"/>
        <v>6559.815566</v>
      </c>
      <c r="AA74" s="90">
        <f t="shared" si="88"/>
        <v>7070.177051</v>
      </c>
      <c r="AB74" s="90">
        <f t="shared" si="88"/>
        <v>6950.363068</v>
      </c>
      <c r="AC74" s="90">
        <f t="shared" si="88"/>
        <v>7063.264706</v>
      </c>
      <c r="AD74" s="90">
        <f t="shared" si="88"/>
        <v>7331.118081</v>
      </c>
      <c r="AE74" s="90">
        <f t="shared" si="88"/>
        <v>7482.613646</v>
      </c>
      <c r="AF74" s="90">
        <f t="shared" si="88"/>
        <v>7361.647606</v>
      </c>
      <c r="AG74" s="90">
        <f t="shared" si="88"/>
        <v>7342.638657</v>
      </c>
      <c r="AH74" s="90">
        <f t="shared" si="88"/>
        <v>7723.969699</v>
      </c>
      <c r="AI74" s="90">
        <f t="shared" si="88"/>
        <v>8356.449282</v>
      </c>
      <c r="AJ74" s="90">
        <f t="shared" si="88"/>
        <v>8146.774812</v>
      </c>
      <c r="AK74" s="90">
        <f t="shared" si="88"/>
        <v>8404.835698</v>
      </c>
      <c r="AL74" s="90">
        <f t="shared" si="88"/>
        <v>8941.694506</v>
      </c>
      <c r="AM74" s="90">
        <f t="shared" si="88"/>
        <v>9329.361864</v>
      </c>
      <c r="AN74" s="90">
        <f t="shared" si="88"/>
        <v>9219.34037</v>
      </c>
      <c r="AO74" s="90">
        <f t="shared" si="88"/>
        <v>9480.281401</v>
      </c>
      <c r="AP74" s="90">
        <f t="shared" si="88"/>
        <v>9832.811004</v>
      </c>
      <c r="AQ74" s="90">
        <f t="shared" si="88"/>
        <v>10173.82003</v>
      </c>
      <c r="AR74" s="90">
        <f t="shared" si="88"/>
        <v>10202.79401</v>
      </c>
      <c r="AS74" s="90">
        <f t="shared" si="88"/>
        <v>10594.04822</v>
      </c>
      <c r="AT74" s="90">
        <f t="shared" si="88"/>
        <v>10835.55974</v>
      </c>
      <c r="AU74" s="90">
        <f t="shared" si="88"/>
        <v>11288.65933</v>
      </c>
      <c r="AV74" s="90">
        <f t="shared" si="88"/>
        <v>11626.95249</v>
      </c>
      <c r="AW74" s="90">
        <f t="shared" si="88"/>
        <v>11955.91645</v>
      </c>
    </row>
    <row r="75">
      <c r="B75" s="77"/>
      <c r="C75" s="8"/>
      <c r="D75" s="4"/>
      <c r="F75" s="8"/>
      <c r="H75" s="10"/>
      <c r="I75" s="10"/>
      <c r="J75" s="10"/>
      <c r="K75" s="10"/>
      <c r="L75" s="10"/>
      <c r="M75" s="10"/>
      <c r="N75" s="56"/>
      <c r="O75" s="56"/>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56"/>
      <c r="AQ75" s="56"/>
      <c r="AR75" s="56"/>
      <c r="AS75" s="56"/>
      <c r="AT75" s="56"/>
      <c r="AU75" s="56"/>
      <c r="AV75" s="56"/>
      <c r="AW75" s="56"/>
    </row>
    <row r="76">
      <c r="A76" s="59"/>
      <c r="B76" s="94"/>
      <c r="C76" s="4" t="s">
        <v>183</v>
      </c>
      <c r="D76" s="4" t="s">
        <v>196</v>
      </c>
      <c r="E76" s="59"/>
      <c r="F76" s="4" t="s">
        <v>197</v>
      </c>
      <c r="G76" s="4" t="s">
        <v>191</v>
      </c>
      <c r="H76" s="96">
        <f t="shared" ref="H76:O76" si="89">SUM(H77:H78)</f>
        <v>19686</v>
      </c>
      <c r="I76" s="30">
        <f t="shared" si="89"/>
        <v>78876</v>
      </c>
      <c r="J76" s="30">
        <f t="shared" si="89"/>
        <v>60405</v>
      </c>
      <c r="K76" s="30">
        <f t="shared" si="89"/>
        <v>64309</v>
      </c>
      <c r="L76" s="30">
        <f t="shared" si="89"/>
        <v>66948</v>
      </c>
      <c r="M76" s="30">
        <f t="shared" si="89"/>
        <v>73927</v>
      </c>
      <c r="N76" s="58">
        <f t="shared" si="89"/>
        <v>73750.96578</v>
      </c>
      <c r="O76" s="58">
        <f t="shared" si="89"/>
        <v>77365.92784</v>
      </c>
      <c r="P76" s="100"/>
      <c r="Q76" s="30"/>
      <c r="R76" s="30">
        <f t="array" ref="R76">INDEX(Prison_Admissions_Quarterly!$C$8:$C$65,MATCH(R$7,Prison_Admissions_Quarterly!$G$8:$G$67,0))</f>
        <v>19330</v>
      </c>
      <c r="S76" s="30">
        <f t="array" ref="S76">INDEX(Prison_Admissions_Quarterly!$C$8:$C$65,MATCH(S$7,Prison_Admissions_Quarterly!$G$8:$G$67,0))</f>
        <v>18974</v>
      </c>
      <c r="T76" s="30">
        <f t="array" ref="T76">INDEX(Prison_Admissions_Quarterly!$C$8:$C$65,MATCH(T$7,Prison_Admissions_Quarterly!$G$8:$G$67,0))</f>
        <v>18219</v>
      </c>
      <c r="U76" s="30">
        <f t="array" ref="U76">INDEX(Prison_Admissions_Quarterly!$C$8:$C$65,MATCH(U$7,Prison_Admissions_Quarterly!$G$8:$G$67,0))</f>
        <v>17690</v>
      </c>
      <c r="V76" s="30">
        <f t="array" ref="V76">INDEX(Prison_Admissions_Quarterly!$C$8:$C$65,MATCH(V$7,Prison_Admissions_Quarterly!$G$8:$G$67,0))</f>
        <v>18370</v>
      </c>
      <c r="W76" s="30">
        <f t="array" ref="W76">INDEX(Prison_Admissions_Quarterly!$C$8:$C$65,MATCH(W$7,Prison_Admissions_Quarterly!$G$8:$G$67,0))</f>
        <v>18806</v>
      </c>
      <c r="X76" s="30">
        <f t="array" ref="X76">INDEX(Prison_Admissions_Quarterly!$C$8:$C$65,MATCH(X$7,Prison_Admissions_Quarterly!$G$8:$G$67,0))</f>
        <v>17306</v>
      </c>
      <c r="Y76" s="30">
        <f t="array" ref="Y76">INDEX(Prison_Admissions_Quarterly!$C$8:$C$65,MATCH(Y$7,Prison_Admissions_Quarterly!$G$8:$G$67,0))</f>
        <v>17092</v>
      </c>
      <c r="Z76" s="30">
        <f t="array" ref="Z76">INDEX(Prison_Admissions_Quarterly!$C$8:$C$65,MATCH(Z$7,Prison_Admissions_Quarterly!$G$8:$G$67,0))</f>
        <v>12608</v>
      </c>
      <c r="AA76" s="30">
        <f t="array" ref="AA76">INDEX(Prison_Admissions_Quarterly!$C$8:$C$65,MATCH(AA$7,Prison_Admissions_Quarterly!$G$8:$G$67,0))</f>
        <v>15242</v>
      </c>
      <c r="AB76" s="30">
        <f t="array" ref="AB76">INDEX(Prison_Admissions_Quarterly!$C$8:$C$65,MATCH(AB$7,Prison_Admissions_Quarterly!$G$8:$G$67,0))</f>
        <v>14634</v>
      </c>
      <c r="AC76" s="30">
        <f t="array" ref="AC76">INDEX(Prison_Admissions_Quarterly!$C$8:$C$65,MATCH(AC$7,Prison_Admissions_Quarterly!$G$8:$G$67,0))</f>
        <v>14131</v>
      </c>
      <c r="AD76" s="30">
        <f t="array" ref="AD76">INDEX(Prison_Admissions_Quarterly!$C$8:$C$65,MATCH(AD$7,Prison_Admissions_Quarterly!$G$8:$G$67,0))</f>
        <v>15206</v>
      </c>
      <c r="AE76" s="30">
        <f t="array" ref="AE76">INDEX(Prison_Admissions_Quarterly!$C$8:$C$65,MATCH(AE$7,Prison_Admissions_Quarterly!$G$8:$G$67,0))</f>
        <v>15103</v>
      </c>
      <c r="AF76" s="30">
        <f t="array" ref="AF76">INDEX(Prison_Admissions_Quarterly!$C$8:$C$65,MATCH(AF$7,Prison_Admissions_Quarterly!$G$8:$G$67,0))</f>
        <v>15000</v>
      </c>
      <c r="AG76" s="30">
        <f t="array" ref="AG76">INDEX(Prison_Admissions_Quarterly!$C$8:$C$65,MATCH(AG$7,Prison_Admissions_Quarterly!$G$8:$G$67,0))</f>
        <v>15354</v>
      </c>
      <c r="AH76" s="30">
        <f t="array" ref="AH76">INDEX(Prison_Admissions_Quarterly!$C$8:$C$65,MATCH(AH$7,Prison_Admissions_Quarterly!$G$8:$G$67,0))</f>
        <v>15941</v>
      </c>
      <c r="AI76" s="30">
        <f t="array" ref="AI76">INDEX(Prison_Admissions_Quarterly!$C$8:$C$65,MATCH(AI$7,Prison_Admissions_Quarterly!$G$8:$G$67,0))</f>
        <v>15810</v>
      </c>
      <c r="AJ76" s="30">
        <f t="array" ref="AJ76">INDEX(Prison_Admissions_Quarterly!$C$8:$C$65,MATCH(AJ$7,Prison_Admissions_Quarterly!$G$8:$G$67,0))</f>
        <v>16411</v>
      </c>
      <c r="AK76" s="30">
        <f t="array" ref="AK76">INDEX(Prison_Admissions_Quarterly!$C$8:$C$65,MATCH(AK$7,Prison_Admissions_Quarterly!$G$8:$G$67,0))</f>
        <v>17128</v>
      </c>
      <c r="AL76" s="30">
        <f t="array" ref="AL76">INDEX(Prison_Admissions_Quarterly!$C$8:$C$65,MATCH(AL$7,Prison_Admissions_Quarterly!$G$8:$G$67,0))</f>
        <v>17430</v>
      </c>
      <c r="AM76" s="30">
        <f t="array" ref="AM76">INDEX(Prison_Admissions_Quarterly!$C$8:$C$65,MATCH(AM$7,Prison_Admissions_Quarterly!$G$8:$G$67,0))</f>
        <v>19028</v>
      </c>
      <c r="AN76" s="30">
        <f t="array" ref="AN76">INDEX(Prison_Admissions_Quarterly!$C$8:$C$65,MATCH(AN$7,Prison_Admissions_Quarterly!$G$8:$G$67,0))</f>
        <v>17242</v>
      </c>
      <c r="AO76" s="30">
        <f t="array" ref="AO76">INDEX(Prison_Admissions_Quarterly!$C$8:$C$65,MATCH(AO$7,Prison_Admissions_Quarterly!$G$8:$G$67,0))</f>
        <v>18344</v>
      </c>
      <c r="AP76" s="58">
        <f t="shared" ref="AP76:AW76" si="90">SUM(AP77:AP78)</f>
        <v>20959.18124</v>
      </c>
      <c r="AQ76" s="58">
        <f t="shared" si="90"/>
        <v>21714.93253</v>
      </c>
      <c r="AR76" s="58">
        <f t="shared" si="90"/>
        <v>22735.69636</v>
      </c>
      <c r="AS76" s="58">
        <f t="shared" si="90"/>
        <v>22888.62036</v>
      </c>
      <c r="AT76" s="58">
        <f t="shared" si="90"/>
        <v>24060.07038</v>
      </c>
      <c r="AU76" s="58">
        <f t="shared" si="90"/>
        <v>24494.89431</v>
      </c>
      <c r="AV76" s="58">
        <f t="shared" si="90"/>
        <v>24984.7356</v>
      </c>
      <c r="AW76" s="58">
        <f t="shared" si="90"/>
        <v>25270.02272</v>
      </c>
    </row>
    <row r="77">
      <c r="B77" s="77"/>
      <c r="C77" s="8"/>
      <c r="D77" s="8" t="s">
        <v>198</v>
      </c>
      <c r="F77" s="8"/>
      <c r="G77" s="8" t="s">
        <v>191</v>
      </c>
      <c r="H77" s="90">
        <f t="shared" ref="H77:M77" si="91">SUMIFS($R77:$AW77,$R$5:$AW$5,H$5)</f>
        <v>13705</v>
      </c>
      <c r="I77" s="10">
        <f t="shared" si="91"/>
        <v>53323</v>
      </c>
      <c r="J77" s="10">
        <f t="shared" si="91"/>
        <v>37911</v>
      </c>
      <c r="K77" s="10">
        <f t="shared" si="91"/>
        <v>43051</v>
      </c>
      <c r="L77" s="10">
        <f t="shared" si="91"/>
        <v>43659</v>
      </c>
      <c r="M77" s="10">
        <f t="shared" si="91"/>
        <v>46808</v>
      </c>
      <c r="N77" s="56">
        <f t="shared" ref="N77:O77" si="92">N$60*N$89*N$92</f>
        <v>46631.96578</v>
      </c>
      <c r="O77" s="56">
        <f t="shared" si="92"/>
        <v>50246.92784</v>
      </c>
      <c r="P77" s="10"/>
      <c r="Q77" s="10"/>
      <c r="R77" s="90">
        <f>SUMIFS('Prison Receptions - true'!$D$7:$D$29,'Prison Receptions - true'!$H$7:$H$29,R$7)</f>
        <v>0</v>
      </c>
      <c r="S77" s="90">
        <f>SUMIFS('Prison Receptions - true'!$D$7:$D$29,'Prison Receptions - true'!$H$7:$H$29,S$7)</f>
        <v>0</v>
      </c>
      <c r="T77" s="90">
        <f>SUMIFS('Prison Receptions - true'!$D$7:$D$29,'Prison Receptions - true'!$H$7:$H$29,T$7)</f>
        <v>0</v>
      </c>
      <c r="U77" s="10">
        <f>SUMIFS('Prison Receptions - true'!$D$7:$D$29,'Prison Receptions - true'!$H$7:$H$29,U$7)</f>
        <v>13705</v>
      </c>
      <c r="V77" s="10">
        <f>SUMIFS('Prison Receptions - true'!$D$7:$D$29,'Prison Receptions - true'!$H$7:$H$29,V$7)</f>
        <v>13904</v>
      </c>
      <c r="W77" s="10">
        <f>SUMIFS('Prison Receptions - true'!$D$7:$D$29,'Prison Receptions - true'!$H$7:$H$29,W$7)</f>
        <v>14022</v>
      </c>
      <c r="X77" s="10">
        <f>SUMIFS('Prison Receptions - true'!$D$7:$D$29,'Prison Receptions - true'!$H$7:$H$29,X$7)</f>
        <v>12870</v>
      </c>
      <c r="Y77" s="10">
        <f>SUMIFS('Prison Receptions - true'!$D$7:$D$29,'Prison Receptions - true'!$H$7:$H$29,Y$7)</f>
        <v>12527</v>
      </c>
      <c r="Z77" s="10">
        <f>SUMIFS('Prison Receptions - true'!$D$7:$D$29,'Prison Receptions - true'!$H$7:$H$29,Z$7)</f>
        <v>7576</v>
      </c>
      <c r="AA77" s="10">
        <f>SUMIFS('Prison Receptions - true'!$D$7:$D$29,'Prison Receptions - true'!$H$7:$H$29,AA$7)</f>
        <v>9901</v>
      </c>
      <c r="AB77" s="10">
        <f>SUMIFS('Prison Receptions - true'!$D$7:$D$29,'Prison Receptions - true'!$H$7:$H$29,AB$7)</f>
        <v>10280</v>
      </c>
      <c r="AC77" s="10">
        <f>SUMIFS('Prison Receptions - true'!$D$7:$D$29,'Prison Receptions - true'!$H$7:$H$29,AC$7)</f>
        <v>10154</v>
      </c>
      <c r="AD77" s="10">
        <f>SUMIFS('Prison Receptions - true'!$D$7:$D$29,'Prison Receptions - true'!$H$7:$H$29,AD$7)</f>
        <v>10564</v>
      </c>
      <c r="AE77" s="10">
        <f>SUMIFS('Prison Receptions - true'!$D$7:$D$29,'Prison Receptions - true'!$H$7:$H$29,AE$7)</f>
        <v>10481</v>
      </c>
      <c r="AF77" s="10">
        <f>SUMIFS('Prison Receptions - true'!$D$7:$D$29,'Prison Receptions - true'!$H$7:$H$29,AF$7)</f>
        <v>10941</v>
      </c>
      <c r="AG77" s="10">
        <f>SUMIFS('Prison Receptions - true'!$D$7:$D$29,'Prison Receptions - true'!$H$7:$H$29,AG$7)</f>
        <v>11065</v>
      </c>
      <c r="AH77" s="10">
        <f>SUMIFS('Prison Receptions - true'!$D$7:$D$29,'Prison Receptions - true'!$H$7:$H$29,AH$7)</f>
        <v>10751</v>
      </c>
      <c r="AI77" s="10">
        <f>SUMIFS('Prison Receptions - true'!$D$7:$D$29,'Prison Receptions - true'!$H$7:$H$29,AI$7)</f>
        <v>9750</v>
      </c>
      <c r="AJ77" s="10">
        <f>SUMIFS('Prison Receptions - true'!$D$7:$D$29,'Prison Receptions - true'!$H$7:$H$29,AJ$7)</f>
        <v>11421</v>
      </c>
      <c r="AK77" s="10">
        <f>SUMIFS('Prison Receptions - true'!$D$7:$D$29,'Prison Receptions - true'!$H$7:$H$29,AK$7)</f>
        <v>11737</v>
      </c>
      <c r="AL77" s="10">
        <f>SUMIFS('Prison Receptions - true'!$D$7:$D$29,'Prison Receptions - true'!$H$7:$H$29,AL$7)</f>
        <v>11146</v>
      </c>
      <c r="AM77" s="10">
        <f>SUMIFS('Prison Receptions - true'!$D$7:$D$29,'Prison Receptions - true'!$H$7:$H$29,AM$7)</f>
        <v>12303</v>
      </c>
      <c r="AN77" s="10">
        <f>SUMIFS('Prison Receptions - true'!$D$7:$D$29,'Prison Receptions - true'!$H$7:$H$29,AN$7)</f>
        <v>11333</v>
      </c>
      <c r="AO77" s="10">
        <f>SUMIFS('Prison Receptions - true'!$D$7:$D$29,'Prison Receptions - true'!$H$7:$H$29,AO$7)</f>
        <v>12026</v>
      </c>
      <c r="AP77" s="56">
        <f t="shared" ref="AP77:AW77" si="93">AP60*$N$89</f>
        <v>13788.18124</v>
      </c>
      <c r="AQ77" s="56">
        <f t="shared" si="93"/>
        <v>14543.93253</v>
      </c>
      <c r="AR77" s="56">
        <f t="shared" si="93"/>
        <v>15564.69636</v>
      </c>
      <c r="AS77" s="56">
        <f t="shared" si="93"/>
        <v>15717.62036</v>
      </c>
      <c r="AT77" s="56">
        <f t="shared" si="93"/>
        <v>16889.07038</v>
      </c>
      <c r="AU77" s="56">
        <f t="shared" si="93"/>
        <v>17323.89431</v>
      </c>
      <c r="AV77" s="56">
        <f t="shared" si="93"/>
        <v>17813.7356</v>
      </c>
      <c r="AW77" s="56">
        <f t="shared" si="93"/>
        <v>18099.02272</v>
      </c>
    </row>
    <row r="78">
      <c r="B78" s="77"/>
      <c r="C78" s="8"/>
      <c r="D78" s="8" t="s">
        <v>199</v>
      </c>
      <c r="F78" s="8"/>
      <c r="G78" s="8" t="s">
        <v>191</v>
      </c>
      <c r="H78" s="90">
        <f t="shared" ref="H78:M78" si="94">SUMIFS($R78:$AW78,$R$5:$AW$5,H$5)</f>
        <v>5981</v>
      </c>
      <c r="I78" s="10">
        <f t="shared" si="94"/>
        <v>25553</v>
      </c>
      <c r="J78" s="10">
        <f t="shared" si="94"/>
        <v>22494</v>
      </c>
      <c r="K78" s="10">
        <f t="shared" si="94"/>
        <v>21258</v>
      </c>
      <c r="L78" s="10">
        <f t="shared" si="94"/>
        <v>23289</v>
      </c>
      <c r="M78" s="10">
        <f t="shared" si="94"/>
        <v>27119</v>
      </c>
      <c r="N78" s="56">
        <f t="shared" ref="N78:O78" si="95">M78</f>
        <v>27119</v>
      </c>
      <c r="O78" s="56">
        <f t="shared" si="95"/>
        <v>27119</v>
      </c>
      <c r="P78" s="10"/>
      <c r="Q78" s="10"/>
      <c r="R78" s="90">
        <f>SUMIFS('Prison Receptions - true'!$E$7:$E$29,'Prison Receptions - true'!$H$7:$H$29,R$7)</f>
        <v>0</v>
      </c>
      <c r="S78" s="90">
        <f>SUMIFS('Prison Receptions - true'!$E$7:$E$29,'Prison Receptions - true'!$H$7:$H$29,S$7)</f>
        <v>0</v>
      </c>
      <c r="T78" s="90">
        <f>SUMIFS('Prison Receptions - true'!$E$7:$E$29,'Prison Receptions - true'!$H$7:$H$29,T$7)</f>
        <v>0</v>
      </c>
      <c r="U78" s="10">
        <f>SUMIFS('Prison Receptions - true'!$E$7:$E$29,'Prison Receptions - true'!$H$7:$H$29,U$7)</f>
        <v>5981</v>
      </c>
      <c r="V78" s="10">
        <f>SUMIFS('Prison Receptions - true'!$E$7:$E$29,'Prison Receptions - true'!$H$7:$H$29,V$7)</f>
        <v>6159</v>
      </c>
      <c r="W78" s="10">
        <f>SUMIFS('Prison Receptions - true'!$E$7:$E$29,'Prison Receptions - true'!$H$7:$H$29,W$7)</f>
        <v>6535</v>
      </c>
      <c r="X78" s="10">
        <f>SUMIFS('Prison Receptions - true'!$E$7:$E$29,'Prison Receptions - true'!$H$7:$H$29,X$7)</f>
        <v>6365</v>
      </c>
      <c r="Y78" s="10">
        <f>SUMIFS('Prison Receptions - true'!$E$7:$E$29,'Prison Receptions - true'!$H$7:$H$29,Y$7)</f>
        <v>6494</v>
      </c>
      <c r="Z78" s="10">
        <f>SUMIFS('Prison Receptions - true'!$E$7:$E$29,'Prison Receptions - true'!$H$7:$H$29,Z$7)</f>
        <v>5900</v>
      </c>
      <c r="AA78" s="10">
        <f>SUMIFS('Prison Receptions - true'!$E$7:$E$29,'Prison Receptions - true'!$H$7:$H$29,AA$7)</f>
        <v>5809</v>
      </c>
      <c r="AB78" s="10">
        <f>SUMIFS('Prison Receptions - true'!$E$7:$E$29,'Prison Receptions - true'!$H$7:$H$29,AB$7)</f>
        <v>5408</v>
      </c>
      <c r="AC78" s="10">
        <f>SUMIFS('Prison Receptions - true'!$E$7:$E$29,'Prison Receptions - true'!$H$7:$H$29,AC$7)</f>
        <v>5377</v>
      </c>
      <c r="AD78" s="10">
        <f>SUMIFS('Prison Receptions - true'!$E$7:$E$29,'Prison Receptions - true'!$H$7:$H$29,AD$7)</f>
        <v>5071</v>
      </c>
      <c r="AE78" s="10">
        <f>SUMIFS('Prison Receptions - true'!$E$7:$E$29,'Prison Receptions - true'!$H$7:$H$29,AE$7)</f>
        <v>5367</v>
      </c>
      <c r="AF78" s="10">
        <f>SUMIFS('Prison Receptions - true'!$E$7:$E$29,'Prison Receptions - true'!$H$7:$H$29,AF$7)</f>
        <v>5399</v>
      </c>
      <c r="AG78" s="10">
        <f>SUMIFS('Prison Receptions - true'!$E$7:$E$29,'Prison Receptions - true'!$H$7:$H$29,AG$7)</f>
        <v>5421</v>
      </c>
      <c r="AH78" s="10">
        <f>SUMIFS('Prison Receptions - true'!$E$7:$E$29,'Prison Receptions - true'!$H$7:$H$29,AH$7)</f>
        <v>5330</v>
      </c>
      <c r="AI78" s="10">
        <f>SUMIFS('Prison Receptions - true'!$E$7:$E$29,'Prison Receptions - true'!$H$7:$H$29,AI$7)</f>
        <v>5753</v>
      </c>
      <c r="AJ78" s="10">
        <f>SUMIFS('Prison Receptions - true'!$E$7:$E$29,'Prison Receptions - true'!$H$7:$H$29,AJ$7)</f>
        <v>5781</v>
      </c>
      <c r="AK78" s="10">
        <f>SUMIFS('Prison Receptions - true'!$E$7:$E$29,'Prison Receptions - true'!$H$7:$H$29,AK$7)</f>
        <v>6425</v>
      </c>
      <c r="AL78" s="10">
        <f>SUMIFS('Prison Receptions - true'!$E$7:$E$29,'Prison Receptions - true'!$H$7:$H$29,AL$7)</f>
        <v>6382</v>
      </c>
      <c r="AM78" s="10">
        <f>SUMIFS('Prison Receptions - true'!$E$7:$E$29,'Prison Receptions - true'!$H$7:$H$29,AM$7)</f>
        <v>6830</v>
      </c>
      <c r="AN78" s="10">
        <f>SUMIFS('Prison Receptions - true'!$E$7:$E$29,'Prison Receptions - true'!$H$7:$H$29,AN$7)</f>
        <v>6736</v>
      </c>
      <c r="AO78" s="10">
        <f>SUMIFS('Prison Receptions - true'!$E$7:$E$29,'Prison Receptions - true'!$H$7:$H$29,AO$7)</f>
        <v>7171</v>
      </c>
      <c r="AP78" s="90">
        <f t="shared" ref="AP78:AW78" si="96">AO78</f>
        <v>7171</v>
      </c>
      <c r="AQ78" s="90">
        <f t="shared" si="96"/>
        <v>7171</v>
      </c>
      <c r="AR78" s="90">
        <f t="shared" si="96"/>
        <v>7171</v>
      </c>
      <c r="AS78" s="90">
        <f t="shared" si="96"/>
        <v>7171</v>
      </c>
      <c r="AT78" s="90">
        <f t="shared" si="96"/>
        <v>7171</v>
      </c>
      <c r="AU78" s="90">
        <f t="shared" si="96"/>
        <v>7171</v>
      </c>
      <c r="AV78" s="90">
        <f t="shared" si="96"/>
        <v>7171</v>
      </c>
      <c r="AW78" s="90">
        <f t="shared" si="96"/>
        <v>7171</v>
      </c>
    </row>
    <row r="79">
      <c r="B79" s="77"/>
      <c r="C79" s="8"/>
      <c r="D79" s="8" t="s">
        <v>200</v>
      </c>
      <c r="F79" s="8"/>
      <c r="G79" s="8"/>
      <c r="H79" s="10">
        <f t="shared" ref="H79:O79" si="97">SUMIFS($R79:$AW79,$R$5:$AW$5,H$5)</f>
        <v>74213</v>
      </c>
      <c r="I79" s="10">
        <f t="shared" si="97"/>
        <v>71574</v>
      </c>
      <c r="J79" s="10">
        <f t="shared" si="97"/>
        <v>56615</v>
      </c>
      <c r="K79" s="10">
        <f t="shared" si="97"/>
        <v>60663</v>
      </c>
      <c r="L79" s="10">
        <f t="shared" si="97"/>
        <v>65290</v>
      </c>
      <c r="M79" s="10">
        <f t="shared" si="97"/>
        <v>72044</v>
      </c>
      <c r="N79" s="56">
        <f t="shared" si="97"/>
        <v>0</v>
      </c>
      <c r="O79" s="56">
        <f t="shared" si="97"/>
        <v>0</v>
      </c>
      <c r="P79" s="86" t="s">
        <v>201</v>
      </c>
      <c r="Q79" s="10"/>
      <c r="R79" s="10">
        <f t="array" ref="R79">INDEX(Prison_Admissions_Quarterly!$C$8:$C$65,MATCH(R$7,Prison_Admissions_Quarterly!$G$8:$G$67,0))</f>
        <v>19330</v>
      </c>
      <c r="S79" s="10">
        <f t="array" ref="S79">INDEX(Prison_Admissions_Quarterly!$C$8:$C$65,MATCH(S$7,Prison_Admissions_Quarterly!$G$8:$G$67,0))</f>
        <v>18974</v>
      </c>
      <c r="T79" s="10">
        <f t="array" ref="T79">INDEX(Prison_Admissions_Quarterly!$C$8:$C$65,MATCH(T$7,Prison_Admissions_Quarterly!$G$8:$G$67,0))</f>
        <v>18219</v>
      </c>
      <c r="U79" s="10">
        <f t="array" ref="U79">INDEX(Prison_Admissions_Quarterly!$C$8:$C$65,MATCH(U$7,Prison_Admissions_Quarterly!$G$8:$G$67,0))</f>
        <v>17690</v>
      </c>
      <c r="V79" s="10">
        <f t="array" ref="V79">INDEX(Prison_Admissions_Quarterly!$C$8:$C$65,MATCH(V$7,Prison_Admissions_Quarterly!$G$8:$G$67,0))</f>
        <v>18370</v>
      </c>
      <c r="W79" s="10">
        <f t="array" ref="W79">INDEX(Prison_Admissions_Quarterly!$C$8:$C$65,MATCH(W$7,Prison_Admissions_Quarterly!$G$8:$G$67,0))</f>
        <v>18806</v>
      </c>
      <c r="X79" s="10">
        <f t="array" ref="X79">INDEX(Prison_Admissions_Quarterly!$C$8:$C$65,MATCH(X$7,Prison_Admissions_Quarterly!$G$8:$G$67,0))</f>
        <v>17306</v>
      </c>
      <c r="Y79" s="10">
        <f t="array" ref="Y79">INDEX(Prison_Admissions_Quarterly!$C$8:$C$65,MATCH(Y$7,Prison_Admissions_Quarterly!$G$8:$G$67,0))</f>
        <v>17092</v>
      </c>
      <c r="Z79" s="10">
        <f t="array" ref="Z79">INDEX(Prison_Admissions_Quarterly!$C$8:$C$65,MATCH(Z$7,Prison_Admissions_Quarterly!$G$8:$G$67,0))</f>
        <v>12608</v>
      </c>
      <c r="AA79" s="10">
        <f t="array" ref="AA79">INDEX(Prison_Admissions_Quarterly!$C$8:$C$65,MATCH(AA$7,Prison_Admissions_Quarterly!$G$8:$G$67,0))</f>
        <v>15242</v>
      </c>
      <c r="AB79" s="10">
        <f t="array" ref="AB79">INDEX(Prison_Admissions_Quarterly!$C$8:$C$65,MATCH(AB$7,Prison_Admissions_Quarterly!$G$8:$G$67,0))</f>
        <v>14634</v>
      </c>
      <c r="AC79" s="10">
        <f t="array" ref="AC79">INDEX(Prison_Admissions_Quarterly!$C$8:$C$65,MATCH(AC$7,Prison_Admissions_Quarterly!$G$8:$G$67,0))</f>
        <v>14131</v>
      </c>
      <c r="AD79" s="10">
        <f t="array" ref="AD79">INDEX(Prison_Admissions_Quarterly!$C$8:$C$65,MATCH(AD$7,Prison_Admissions_Quarterly!$G$8:$G$67,0))</f>
        <v>15206</v>
      </c>
      <c r="AE79" s="10">
        <f t="array" ref="AE79">INDEX(Prison_Admissions_Quarterly!$C$8:$C$65,MATCH(AE$7,Prison_Admissions_Quarterly!$G$8:$G$67,0))</f>
        <v>15103</v>
      </c>
      <c r="AF79" s="10">
        <f t="array" ref="AF79">INDEX(Prison_Admissions_Quarterly!$C$8:$C$65,MATCH(AF$7,Prison_Admissions_Quarterly!$G$8:$G$67,0))</f>
        <v>15000</v>
      </c>
      <c r="AG79" s="10">
        <f t="array" ref="AG79">INDEX(Prison_Admissions_Quarterly!$C$8:$C$65,MATCH(AG$7,Prison_Admissions_Quarterly!$G$8:$G$67,0))</f>
        <v>15354</v>
      </c>
      <c r="AH79" s="10">
        <f t="array" ref="AH79">INDEX(Prison_Admissions_Quarterly!$C$8:$C$65,MATCH(AH$7,Prison_Admissions_Quarterly!$G$8:$G$67,0))</f>
        <v>15941</v>
      </c>
      <c r="AI79" s="10">
        <f t="array" ref="AI79">INDEX(Prison_Admissions_Quarterly!$C$8:$C$65,MATCH(AI$7,Prison_Admissions_Quarterly!$G$8:$G$67,0))</f>
        <v>15810</v>
      </c>
      <c r="AJ79" s="10">
        <f t="array" ref="AJ79">INDEX(Prison_Admissions_Quarterly!$C$8:$C$65,MATCH(AJ$7,Prison_Admissions_Quarterly!$G$8:$G$67,0))</f>
        <v>16411</v>
      </c>
      <c r="AK79" s="10">
        <f t="array" ref="AK79">INDEX(Prison_Admissions_Quarterly!$C$8:$C$65,MATCH(AK$7,Prison_Admissions_Quarterly!$G$8:$G$67,0))</f>
        <v>17128</v>
      </c>
      <c r="AL79" s="10">
        <f t="array" ref="AL79">INDEX(Prison_Admissions_Quarterly!$C$8:$C$65,MATCH(AL$7,Prison_Admissions_Quarterly!$G$8:$G$67,0))</f>
        <v>17430</v>
      </c>
      <c r="AM79" s="10">
        <f t="array" ref="AM79">INDEX(Prison_Admissions_Quarterly!$C$8:$C$65,MATCH(AM$7,Prison_Admissions_Quarterly!$G$8:$G$67,0))</f>
        <v>19028</v>
      </c>
      <c r="AN79" s="10">
        <f t="array" ref="AN79">INDEX(Prison_Admissions_Quarterly!$C$8:$C$65,MATCH(AN$7,Prison_Admissions_Quarterly!$G$8:$G$67,0))</f>
        <v>17242</v>
      </c>
      <c r="AO79" s="10">
        <f t="array" ref="AO79">INDEX(Prison_Admissions_Quarterly!$C$8:$C$65,MATCH(AO$7,Prison_Admissions_Quarterly!$G$8:$G$67,0))</f>
        <v>18344</v>
      </c>
      <c r="AP79" s="56"/>
      <c r="AQ79" s="56"/>
      <c r="AR79" s="56"/>
      <c r="AS79" s="56"/>
      <c r="AT79" s="56"/>
      <c r="AU79" s="56"/>
      <c r="AV79" s="56"/>
      <c r="AW79" s="56"/>
    </row>
    <row r="80">
      <c r="B80" s="77"/>
      <c r="C80" s="8" t="s">
        <v>183</v>
      </c>
      <c r="D80" s="4" t="s">
        <v>202</v>
      </c>
      <c r="F80" s="8" t="s">
        <v>193</v>
      </c>
      <c r="G80" s="8" t="s">
        <v>128</v>
      </c>
      <c r="H80" s="90">
        <f t="shared" ref="H80:M80" si="98">SUMIFS($R80:$AW80,$R$5:$AW$5,H$5,$R$6:$AW$6,"4")</f>
        <v>73677</v>
      </c>
      <c r="I80" s="90">
        <f t="shared" si="98"/>
        <v>72947</v>
      </c>
      <c r="J80" s="90">
        <f t="shared" si="98"/>
        <v>65796</v>
      </c>
      <c r="K80" s="90">
        <f t="shared" si="98"/>
        <v>67026</v>
      </c>
      <c r="L80" s="90">
        <f t="shared" si="98"/>
        <v>69781</v>
      </c>
      <c r="M80" s="90">
        <f t="shared" si="98"/>
        <v>71411</v>
      </c>
      <c r="N80" s="56">
        <f t="shared" ref="N80:O80" si="99">M80+N76-N81</f>
        <v>59136.07161</v>
      </c>
      <c r="O80" s="56">
        <f t="shared" si="99"/>
        <v>65263.20658</v>
      </c>
      <c r="P80" s="10"/>
      <c r="Q80" s="10"/>
      <c r="R80" s="10">
        <f t="array" ref="R80">IFERROR(INDEX(Prisons!$I$12:$I$48,MATCH(R$9,Prisons!$C$12:$C$48,0)),"")</f>
        <v>73488</v>
      </c>
      <c r="S80" s="10">
        <f t="array" ref="S80">IFERROR(INDEX(Prisons!$I$12:$I$48,MATCH(S$9,Prisons!$C$12:$C$48,0)),"")</f>
        <v>73434</v>
      </c>
      <c r="T80" s="10">
        <f t="array" ref="T80">IFERROR(INDEX(Prisons!$I$12:$I$48,MATCH(T$9,Prisons!$C$12:$C$48,0)),"")</f>
        <v>73448</v>
      </c>
      <c r="U80" s="10">
        <f t="array" ref="U80">IFERROR(INDEX(Prisons!$I$12:$I$48,MATCH(U$9,Prisons!$C$12:$C$48,0)),"")</f>
        <v>73677</v>
      </c>
      <c r="V80" s="10">
        <f t="array" ref="V80">IFERROR(INDEX(Prisons!$I$12:$I$48,MATCH(V$9,Prisons!$C$12:$C$48,0)),"")</f>
        <v>73565</v>
      </c>
      <c r="W80" s="10">
        <f t="array" ref="W80">IFERROR(INDEX(Prisons!$I$12:$I$48,MATCH(W$9,Prisons!$C$12:$C$48,0)),"")</f>
        <v>74208</v>
      </c>
      <c r="X80" s="10">
        <f t="array" ref="X80">IFERROR(INDEX(Prisons!$I$12:$I$48,MATCH(X$9,Prisons!$C$12:$C$48,0)),"")</f>
        <v>73160</v>
      </c>
      <c r="Y80" s="10">
        <f t="array" ref="Y80">IFERROR(INDEX(Prisons!$I$12:$I$48,MATCH(Y$9,Prisons!$C$12:$C$48,0)),"")</f>
        <v>72947</v>
      </c>
      <c r="Z80" s="10">
        <f t="array" ref="Z80">IFERROR(INDEX(Prisons!$I$12:$I$48,MATCH(Z$9,Prisons!$C$12:$C$48,0)),"")</f>
        <v>68126</v>
      </c>
      <c r="AA80" s="10">
        <f t="array" ref="AA80">IFERROR(INDEX(Prisons!$I$12:$I$48,MATCH(AA$9,Prisons!$C$12:$C$48,0)),"")</f>
        <v>66961</v>
      </c>
      <c r="AB80" s="10">
        <f t="array" ref="AB80">IFERROR(INDEX(Prisons!$I$12:$I$48,MATCH(AB$9,Prisons!$C$12:$C$48,0)),"")</f>
        <v>66114</v>
      </c>
      <c r="AC80" s="10">
        <f t="array" ref="AC80">IFERROR(INDEX(Prisons!$I$12:$I$48,MATCH(AC$9,Prisons!$C$12:$C$48,0)),"")</f>
        <v>65796</v>
      </c>
      <c r="AD80" s="10">
        <f t="array" ref="AD80">IFERROR(INDEX(Prisons!$I$12:$I$48,MATCH(AD$9,Prisons!$C$12:$C$48,0)),"")</f>
        <v>65597</v>
      </c>
      <c r="AE80" s="10">
        <f t="array" ref="AE80">IFERROR(INDEX(Prisons!$I$12:$I$48,MATCH(AE$9,Prisons!$C$12:$C$48,0)),"")</f>
        <v>65766</v>
      </c>
      <c r="AF80" s="10">
        <f t="array" ref="AF80">IFERROR(INDEX(Prisons!$I$12:$I$48,MATCH(AF$9,Prisons!$C$12:$C$48,0)),"")</f>
        <v>66312</v>
      </c>
      <c r="AG80" s="10">
        <f t="array" ref="AG80">IFERROR(INDEX(Prisons!$I$12:$I$48,MATCH(AG$9,Prisons!$C$12:$C$48,0)),"")</f>
        <v>67026</v>
      </c>
      <c r="AH80" s="10">
        <f t="array" ref="AH80">IFERROR(INDEX(Prisons!$I$12:$I$48,MATCH(AH$9,Prisons!$C$12:$C$48,0)),"")</f>
        <v>67250</v>
      </c>
      <c r="AI80" s="10">
        <f t="array" ref="AI80">IFERROR(INDEX(Prisons!$I$12:$I$48,MATCH(AI$9,Prisons!$C$12:$C$48,0)),"")</f>
        <v>66802</v>
      </c>
      <c r="AJ80" s="10">
        <f t="array" ref="AJ80">IFERROR(INDEX(Prisons!$I$12:$I$48,MATCH(AJ$9,Prisons!$C$12:$C$48,0)),"")</f>
        <v>67663</v>
      </c>
      <c r="AK80" s="10">
        <f t="array" ref="AK80">IFERROR(INDEX(Prisons!$I$12:$I$48,MATCH(AK$9,Prisons!$C$12:$C$48,0)),"")</f>
        <v>69781</v>
      </c>
      <c r="AL80" s="10">
        <f t="array" ref="AL80">IFERROR(INDEX(Prisons!$I$12:$I$48,MATCH(AL$9,Prisons!$C$12:$C$48,0)),"")</f>
        <v>70328</v>
      </c>
      <c r="AM80" s="10">
        <f t="array" ref="AM80">IFERROR(INDEX(Prisons!$I$12:$I$48,MATCH(AM$9,Prisons!$C$12:$C$48,0)),"")</f>
        <v>71380</v>
      </c>
      <c r="AN80" s="10">
        <f t="array" ref="AN80">IFERROR(INDEX(Prisons!$I$12:$I$48,MATCH(AN$9,Prisons!$C$12:$C$48,0)),"")</f>
        <v>71484</v>
      </c>
      <c r="AO80" s="10">
        <f t="array" ref="AO80">IFERROR(INDEX(Prisons!$I$12:$I$48,MATCH(AO$9,Prisons!$C$12:$C$48,0)),"")</f>
        <v>71411</v>
      </c>
      <c r="AP80" s="56">
        <f t="shared" ref="AP80:AW80" si="100">AO76-AO81+AO80</f>
        <v>74642</v>
      </c>
      <c r="AQ80" s="56">
        <f t="shared" si="100"/>
        <v>74094.7077</v>
      </c>
      <c r="AR80" s="56">
        <f t="shared" si="100"/>
        <v>73330.1035</v>
      </c>
      <c r="AS80" s="56">
        <f t="shared" si="100"/>
        <v>73751.08824</v>
      </c>
      <c r="AT80" s="56">
        <f t="shared" si="100"/>
        <v>74555.2688</v>
      </c>
      <c r="AU80" s="56">
        <f t="shared" si="100"/>
        <v>76404.11363</v>
      </c>
      <c r="AV80" s="56">
        <f t="shared" si="100"/>
        <v>78445.59158</v>
      </c>
      <c r="AW80" s="56">
        <f t="shared" si="100"/>
        <v>80420.10399</v>
      </c>
    </row>
    <row r="81">
      <c r="A81" s="59"/>
      <c r="B81" s="94"/>
      <c r="C81" s="4" t="s">
        <v>183</v>
      </c>
      <c r="D81" s="4" t="s">
        <v>203</v>
      </c>
      <c r="E81" s="59"/>
      <c r="F81" s="4" t="s">
        <v>195</v>
      </c>
      <c r="G81" s="4" t="s">
        <v>191</v>
      </c>
      <c r="H81" s="96">
        <f t="shared" ref="H81:O81" si="101">SUM(H82:H83)</f>
        <v>117503</v>
      </c>
      <c r="I81" s="30">
        <f t="shared" si="101"/>
        <v>110178</v>
      </c>
      <c r="J81" s="30">
        <f t="shared" si="101"/>
        <v>88911</v>
      </c>
      <c r="K81" s="30">
        <f t="shared" si="101"/>
        <v>84605</v>
      </c>
      <c r="L81" s="30">
        <f t="shared" si="101"/>
        <v>79612</v>
      </c>
      <c r="M81" s="30">
        <f t="shared" si="101"/>
        <v>58294</v>
      </c>
      <c r="N81" s="58">
        <f t="shared" si="101"/>
        <v>86025.89417</v>
      </c>
      <c r="O81" s="58">
        <f t="shared" si="101"/>
        <v>71238.79287</v>
      </c>
      <c r="P81" s="30"/>
      <c r="Q81" s="30"/>
      <c r="R81" s="30">
        <f t="shared" ref="R81:AW81" si="102">SUM(R82:R83)</f>
        <v>30577</v>
      </c>
      <c r="S81" s="30">
        <f t="shared" si="102"/>
        <v>29736</v>
      </c>
      <c r="T81" s="30">
        <f t="shared" si="102"/>
        <v>29844</v>
      </c>
      <c r="U81" s="30">
        <f t="shared" si="102"/>
        <v>27346</v>
      </c>
      <c r="V81" s="30">
        <f t="shared" si="102"/>
        <v>27855</v>
      </c>
      <c r="W81" s="30">
        <f t="shared" si="102"/>
        <v>27829</v>
      </c>
      <c r="X81" s="30">
        <f t="shared" si="102"/>
        <v>28153</v>
      </c>
      <c r="Y81" s="30">
        <f t="shared" si="102"/>
        <v>26341</v>
      </c>
      <c r="Z81" s="30">
        <f t="shared" si="102"/>
        <v>23873</v>
      </c>
      <c r="AA81" s="30">
        <f t="shared" si="102"/>
        <v>22095</v>
      </c>
      <c r="AB81" s="30">
        <f t="shared" si="102"/>
        <v>22346</v>
      </c>
      <c r="AC81" s="30">
        <f t="shared" si="102"/>
        <v>20597</v>
      </c>
      <c r="AD81" s="30">
        <f t="shared" si="102"/>
        <v>20812</v>
      </c>
      <c r="AE81" s="30">
        <f t="shared" si="102"/>
        <v>21125</v>
      </c>
      <c r="AF81" s="30">
        <f t="shared" si="102"/>
        <v>21844</v>
      </c>
      <c r="AG81" s="30">
        <f t="shared" si="102"/>
        <v>20824</v>
      </c>
      <c r="AH81" s="30">
        <f t="shared" si="102"/>
        <v>21248</v>
      </c>
      <c r="AI81" s="30">
        <f t="shared" si="102"/>
        <v>22155</v>
      </c>
      <c r="AJ81" s="30">
        <f t="shared" si="102"/>
        <v>22336</v>
      </c>
      <c r="AK81" s="30">
        <f t="shared" si="102"/>
        <v>13873</v>
      </c>
      <c r="AL81" s="30">
        <f t="shared" si="102"/>
        <v>14318</v>
      </c>
      <c r="AM81" s="30">
        <f t="shared" si="102"/>
        <v>14134</v>
      </c>
      <c r="AN81" s="30">
        <f t="shared" si="102"/>
        <v>14729</v>
      </c>
      <c r="AO81" s="30">
        <f t="shared" si="102"/>
        <v>15113</v>
      </c>
      <c r="AP81" s="58">
        <f t="shared" si="102"/>
        <v>21506.47354</v>
      </c>
      <c r="AQ81" s="58">
        <f t="shared" si="102"/>
        <v>22479.53674</v>
      </c>
      <c r="AR81" s="58">
        <f t="shared" si="102"/>
        <v>22314.71161</v>
      </c>
      <c r="AS81" s="58">
        <f t="shared" si="102"/>
        <v>22084.4398</v>
      </c>
      <c r="AT81" s="58">
        <f t="shared" si="102"/>
        <v>22211.22555</v>
      </c>
      <c r="AU81" s="58">
        <f t="shared" si="102"/>
        <v>22453.41636</v>
      </c>
      <c r="AV81" s="58">
        <f t="shared" si="102"/>
        <v>23010.22319</v>
      </c>
      <c r="AW81" s="58">
        <f t="shared" si="102"/>
        <v>23625.04432</v>
      </c>
    </row>
    <row r="82">
      <c r="B82" s="73"/>
      <c r="C82" s="8"/>
      <c r="D82" s="8" t="s">
        <v>204</v>
      </c>
      <c r="G82" s="8" t="s">
        <v>191</v>
      </c>
      <c r="H82" s="90">
        <f t="shared" ref="H82:M82" si="103">SUMIFS($R82:$AW82,$R$5:$AW$5,H$5)</f>
        <v>67153</v>
      </c>
      <c r="I82" s="10">
        <f t="shared" si="103"/>
        <v>62059</v>
      </c>
      <c r="J82" s="10">
        <f t="shared" si="103"/>
        <v>49951</v>
      </c>
      <c r="K82" s="10">
        <f t="shared" si="103"/>
        <v>46919</v>
      </c>
      <c r="L82" s="10">
        <f t="shared" si="103"/>
        <v>47367</v>
      </c>
      <c r="M82" s="10">
        <f t="shared" si="103"/>
        <v>50536</v>
      </c>
      <c r="N82" s="56">
        <f t="shared" ref="N82:O82" si="104">M$80*$N$93</f>
        <v>52430.98029</v>
      </c>
      <c r="O82" s="56">
        <f t="shared" si="104"/>
        <v>43418.55183</v>
      </c>
      <c r="P82" s="8" t="s">
        <v>205</v>
      </c>
      <c r="R82" s="60">
        <f>SUMIFS('Prison Releases - true'!$B$4:$B$29,'Prison Releases - true'!$F$4:$F$29,R$7)</f>
        <v>17369</v>
      </c>
      <c r="S82" s="60">
        <f>SUMIFS('Prison Releases - true'!$B$4:$B$29,'Prison Releases - true'!$F$4:$F$29,S$7)</f>
        <v>17136</v>
      </c>
      <c r="T82" s="60">
        <f>SUMIFS('Prison Releases - true'!$B$4:$B$29,'Prison Releases - true'!$F$4:$F$29,T$7)</f>
        <v>17215</v>
      </c>
      <c r="U82" s="60">
        <f>SUMIFS('Prison Releases - true'!$B$4:$B$29,'Prison Releases - true'!$F$4:$F$29,U$7)</f>
        <v>15433</v>
      </c>
      <c r="V82" s="60">
        <f>SUMIFS('Prison Releases - true'!$B$4:$B$29,'Prison Releases - true'!$F$4:$F$29,V$7)</f>
        <v>15708</v>
      </c>
      <c r="W82" s="60">
        <f>SUMIFS('Prison Releases - true'!$B$4:$B$29,'Prison Releases - true'!$F$4:$F$29,W$7)</f>
        <v>15699</v>
      </c>
      <c r="X82" s="60">
        <f>SUMIFS('Prison Releases - true'!$B$4:$B$29,'Prison Releases - true'!$F$4:$F$29,X$7)</f>
        <v>15931</v>
      </c>
      <c r="Y82" s="60">
        <f>SUMIFS('Prison Releases - true'!$B$4:$B$29,'Prison Releases - true'!$F$4:$F$29,Y$7)</f>
        <v>14721</v>
      </c>
      <c r="Z82" s="60">
        <f>SUMIFS('Prison Releases - true'!$B$4:$B$29,'Prison Releases - true'!$F$4:$F$29,Z$7)</f>
        <v>13290</v>
      </c>
      <c r="AA82" s="60">
        <f>SUMIFS('Prison Releases - true'!$B$4:$B$29,'Prison Releases - true'!$F$4:$F$29,AA$7)</f>
        <v>12526</v>
      </c>
      <c r="AB82" s="60">
        <f>SUMIFS('Prison Releases - true'!$B$4:$B$29,'Prison Releases - true'!$F$4:$F$29,AB$7)</f>
        <v>12716</v>
      </c>
      <c r="AC82" s="60">
        <f>SUMIFS('Prison Releases - true'!$B$4:$B$29,'Prison Releases - true'!$F$4:$F$29,AC$7)</f>
        <v>11419</v>
      </c>
      <c r="AD82" s="60">
        <f>SUMIFS('Prison Releases - true'!$B$4:$B$29,'Prison Releases - true'!$F$4:$F$29,AD$7)</f>
        <v>11623</v>
      </c>
      <c r="AE82" s="60">
        <f>SUMIFS('Prison Releases - true'!$B$4:$B$29,'Prison Releases - true'!$F$4:$F$29,AE$7)</f>
        <v>11750</v>
      </c>
      <c r="AF82" s="60">
        <f>SUMIFS('Prison Releases - true'!$B$4:$B$29,'Prison Releases - true'!$F$4:$F$29,AF$7)</f>
        <v>12222</v>
      </c>
      <c r="AG82" s="60">
        <f>SUMIFS('Prison Releases - true'!$B$4:$B$29,'Prison Releases - true'!$F$4:$F$29,AG$7)</f>
        <v>11324</v>
      </c>
      <c r="AH82" s="60">
        <f>SUMIFS('Prison Releases - true'!$B$4:$B$29,'Prison Releases - true'!$F$4:$F$29,AH$7)</f>
        <v>11478</v>
      </c>
      <c r="AI82" s="60">
        <f>SUMIFS('Prison Releases - true'!$B$4:$B$29,'Prison Releases - true'!$F$4:$F$29,AI$7)</f>
        <v>11999</v>
      </c>
      <c r="AJ82" s="60">
        <f>SUMIFS('Prison Releases - true'!$B$4:$B$29,'Prison Releases - true'!$F$4:$F$29,AJ$7)</f>
        <v>12003</v>
      </c>
      <c r="AK82" s="60">
        <f>SUMIFS('Prison Releases - true'!$B$4:$B$29,'Prison Releases - true'!$F$4:$F$29,AK$7)</f>
        <v>11887</v>
      </c>
      <c r="AL82" s="60">
        <f>SUMIFS('Prison Releases - true'!$B$4:$B$29,'Prison Releases - true'!$F$4:$F$29,AL$7)</f>
        <v>12132</v>
      </c>
      <c r="AM82" s="60">
        <f>SUMIFS('Prison Releases - true'!$B$4:$B$29,'Prison Releases - true'!$F$4:$F$29,AM$7)</f>
        <v>12351</v>
      </c>
      <c r="AN82" s="60">
        <f>SUMIFS('Prison Releases - true'!$B$4:$B$29,'Prison Releases - true'!$F$4:$F$29,AN$7)</f>
        <v>12764</v>
      </c>
      <c r="AO82" s="60">
        <f>SUMIFS('Prison Releases - true'!$B$4:$B$29,'Prison Releases - true'!$F$4:$F$29,AO$7)</f>
        <v>13289</v>
      </c>
      <c r="AP82" s="56">
        <f t="shared" ref="AP82:AW82" si="105">AO$80*$N$93/4</f>
        <v>13107.74507</v>
      </c>
      <c r="AQ82" s="56">
        <f t="shared" si="105"/>
        <v>13700.80671</v>
      </c>
      <c r="AR82" s="56">
        <f t="shared" si="105"/>
        <v>13600.34924</v>
      </c>
      <c r="AS82" s="56">
        <f t="shared" si="105"/>
        <v>13460.0034</v>
      </c>
      <c r="AT82" s="56">
        <f t="shared" si="105"/>
        <v>13537.27666</v>
      </c>
      <c r="AU82" s="56">
        <f t="shared" si="105"/>
        <v>13684.88688</v>
      </c>
      <c r="AV82" s="56">
        <f t="shared" si="105"/>
        <v>14024.24898</v>
      </c>
      <c r="AW82" s="56">
        <f t="shared" si="105"/>
        <v>14398.96958</v>
      </c>
    </row>
    <row r="83">
      <c r="B83" s="73"/>
      <c r="C83" s="8"/>
      <c r="D83" s="8" t="s">
        <v>206</v>
      </c>
      <c r="G83" s="8" t="s">
        <v>191</v>
      </c>
      <c r="H83" s="90">
        <f t="shared" ref="H83:M83" si="106">SUMIFS($R83:$AW83,$R$5:$AW$5,H$5)</f>
        <v>50350</v>
      </c>
      <c r="I83" s="10">
        <f t="shared" si="106"/>
        <v>48119</v>
      </c>
      <c r="J83" s="10">
        <f t="shared" si="106"/>
        <v>38960</v>
      </c>
      <c r="K83" s="10">
        <f t="shared" si="106"/>
        <v>37686</v>
      </c>
      <c r="L83" s="10">
        <f t="shared" si="106"/>
        <v>32245</v>
      </c>
      <c r="M83" s="10">
        <f t="shared" si="106"/>
        <v>7758</v>
      </c>
      <c r="N83" s="56">
        <f t="shared" ref="N83:O83" si="107">M$80*$N$94</f>
        <v>33594.91388</v>
      </c>
      <c r="O83" s="56">
        <f t="shared" si="107"/>
        <v>27820.24104</v>
      </c>
      <c r="R83" s="60">
        <f>SUMIFS('Prison Releases - true'!$C$4:$C$29,'Prison Releases - true'!$F$4:$F$29,R$7)</f>
        <v>13208</v>
      </c>
      <c r="S83" s="60">
        <f>SUMIFS('Prison Releases - true'!$C$4:$C$29,'Prison Releases - true'!$F$4:$F$29,S$7)</f>
        <v>12600</v>
      </c>
      <c r="T83" s="60">
        <f>SUMIFS('Prison Releases - true'!$C$4:$C$29,'Prison Releases - true'!$F$4:$F$29,T$7)</f>
        <v>12629</v>
      </c>
      <c r="U83" s="60">
        <f>SUMIFS('Prison Releases - true'!$C$4:$C$29,'Prison Releases - true'!$F$4:$F$29,U$7)</f>
        <v>11913</v>
      </c>
      <c r="V83" s="60">
        <f>SUMIFS('Prison Releases - true'!$C$4:$C$29,'Prison Releases - true'!$F$4:$F$29,V$7)</f>
        <v>12147</v>
      </c>
      <c r="W83" s="60">
        <f>SUMIFS('Prison Releases - true'!$C$4:$C$29,'Prison Releases - true'!$F$4:$F$29,W$7)</f>
        <v>12130</v>
      </c>
      <c r="X83" s="60">
        <f>SUMIFS('Prison Releases - true'!$C$4:$C$29,'Prison Releases - true'!$F$4:$F$29,X$7)</f>
        <v>12222</v>
      </c>
      <c r="Y83" s="60">
        <f>SUMIFS('Prison Releases - true'!$C$4:$C$29,'Prison Releases - true'!$F$4:$F$29,Y$7)</f>
        <v>11620</v>
      </c>
      <c r="Z83" s="60">
        <f>SUMIFS('Prison Releases - true'!$C$4:$C$29,'Prison Releases - true'!$F$4:$F$29,Z$7)</f>
        <v>10583</v>
      </c>
      <c r="AA83" s="60">
        <f>SUMIFS('Prison Releases - true'!$C$4:$C$29,'Prison Releases - true'!$F$4:$F$29,AA$7)</f>
        <v>9569</v>
      </c>
      <c r="AB83" s="60">
        <f>SUMIFS('Prison Releases - true'!$C$4:$C$29,'Prison Releases - true'!$F$4:$F$29,AB$7)</f>
        <v>9630</v>
      </c>
      <c r="AC83" s="60">
        <f>SUMIFS('Prison Releases - true'!$C$4:$C$29,'Prison Releases - true'!$F$4:$F$29,AC$7)</f>
        <v>9178</v>
      </c>
      <c r="AD83" s="60">
        <f>SUMIFS('Prison Releases - true'!$C$4:$C$29,'Prison Releases - true'!$F$4:$F$29,AD$7)</f>
        <v>9189</v>
      </c>
      <c r="AE83" s="60">
        <f>SUMIFS('Prison Releases - true'!$C$4:$C$29,'Prison Releases - true'!$F$4:$F$29,AE$7)</f>
        <v>9375</v>
      </c>
      <c r="AF83" s="60">
        <f>SUMIFS('Prison Releases - true'!$C$4:$C$29,'Prison Releases - true'!$F$4:$F$29,AF$7)</f>
        <v>9622</v>
      </c>
      <c r="AG83" s="60">
        <f>SUMIFS('Prison Releases - true'!$C$4:$C$29,'Prison Releases - true'!$F$4:$F$29,AG$7)</f>
        <v>9500</v>
      </c>
      <c r="AH83" s="60">
        <f>SUMIFS('Prison Releases - true'!$C$4:$C$29,'Prison Releases - true'!$F$4:$F$29,AH$7)</f>
        <v>9770</v>
      </c>
      <c r="AI83" s="60">
        <f>SUMIFS('Prison Releases - true'!$C$4:$C$29,'Prison Releases - true'!$F$4:$F$29,AI$7)</f>
        <v>10156</v>
      </c>
      <c r="AJ83" s="60">
        <f>SUMIFS('Prison Releases - true'!$C$4:$C$29,'Prison Releases - true'!$F$4:$F$29,AJ$7)</f>
        <v>10333</v>
      </c>
      <c r="AK83" s="60">
        <f>SUMIFS('Prison Releases - true'!$C$4:$C$29,'Prison Releases - true'!$F$4:$F$29,AK$7)</f>
        <v>1986</v>
      </c>
      <c r="AL83" s="60">
        <f>SUMIFS('Prison Releases - true'!$C$4:$C$29,'Prison Releases - true'!$F$4:$F$29,AL$7)</f>
        <v>2186</v>
      </c>
      <c r="AM83" s="60">
        <f>SUMIFS('Prison Releases - true'!$C$4:$C$29,'Prison Releases - true'!$F$4:$F$29,AM$7)</f>
        <v>1783</v>
      </c>
      <c r="AN83" s="60">
        <f>SUMIFS('Prison Releases - true'!$C$4:$C$29,'Prison Releases - true'!$F$4:$F$29,AN$7)</f>
        <v>1965</v>
      </c>
      <c r="AO83" s="60">
        <f>SUMIFS('Prison Releases - true'!$C$4:$C$29,'Prison Releases - true'!$F$4:$F$29,AO$7)</f>
        <v>1824</v>
      </c>
      <c r="AP83" s="56">
        <f t="shared" ref="AP83:AW83" si="108">AO$80*$N$94/4</f>
        <v>8398.72847</v>
      </c>
      <c r="AQ83" s="56">
        <f t="shared" si="108"/>
        <v>8778.730034</v>
      </c>
      <c r="AR83" s="56">
        <f t="shared" si="108"/>
        <v>8714.362367</v>
      </c>
      <c r="AS83" s="56">
        <f t="shared" si="108"/>
        <v>8624.436402</v>
      </c>
      <c r="AT83" s="56">
        <f t="shared" si="108"/>
        <v>8673.948894</v>
      </c>
      <c r="AU83" s="56">
        <f t="shared" si="108"/>
        <v>8768.529479</v>
      </c>
      <c r="AV83" s="56">
        <f t="shared" si="108"/>
        <v>8985.97421</v>
      </c>
      <c r="AW83" s="56">
        <f t="shared" si="108"/>
        <v>9226.07474</v>
      </c>
    </row>
    <row r="84">
      <c r="B84" s="73"/>
      <c r="C84" s="8"/>
      <c r="D84" s="4" t="s">
        <v>207</v>
      </c>
      <c r="H84" s="10">
        <f t="shared" ref="H84:O84" si="109">H76-H81</f>
        <v>-97817</v>
      </c>
      <c r="I84" s="10">
        <f t="shared" si="109"/>
        <v>-31302</v>
      </c>
      <c r="J84" s="10">
        <f t="shared" si="109"/>
        <v>-28506</v>
      </c>
      <c r="K84" s="10">
        <f t="shared" si="109"/>
        <v>-20296</v>
      </c>
      <c r="L84" s="10">
        <f t="shared" si="109"/>
        <v>-12664</v>
      </c>
      <c r="M84" s="10">
        <f t="shared" si="109"/>
        <v>15633</v>
      </c>
      <c r="N84" s="56">
        <f t="shared" si="109"/>
        <v>-12274.92839</v>
      </c>
      <c r="O84" s="56">
        <f t="shared" si="109"/>
        <v>6127.134968</v>
      </c>
      <c r="AP84" s="54"/>
      <c r="AQ84" s="54"/>
      <c r="AR84" s="54"/>
      <c r="AS84" s="54"/>
      <c r="AT84" s="54"/>
      <c r="AU84" s="54"/>
      <c r="AV84" s="54"/>
      <c r="AW84" s="54"/>
    </row>
    <row r="85">
      <c r="B85" s="73"/>
      <c r="C85" s="8"/>
      <c r="D85" s="4" t="s">
        <v>208</v>
      </c>
      <c r="I85" s="10">
        <f t="shared" ref="I85:O85" si="110">I80-H80</f>
        <v>-730</v>
      </c>
      <c r="J85" s="10">
        <f t="shared" si="110"/>
        <v>-7151</v>
      </c>
      <c r="K85" s="10">
        <f t="shared" si="110"/>
        <v>1230</v>
      </c>
      <c r="L85" s="10">
        <f t="shared" si="110"/>
        <v>2755</v>
      </c>
      <c r="M85" s="10">
        <f t="shared" si="110"/>
        <v>1630</v>
      </c>
      <c r="N85" s="56">
        <f t="shared" si="110"/>
        <v>-12274.92839</v>
      </c>
      <c r="O85" s="56">
        <f t="shared" si="110"/>
        <v>6127.134968</v>
      </c>
      <c r="AP85" s="54"/>
      <c r="AQ85" s="54"/>
      <c r="AR85" s="54"/>
      <c r="AS85" s="54"/>
      <c r="AT85" s="54"/>
      <c r="AU85" s="54"/>
      <c r="AV85" s="54"/>
      <c r="AW85" s="54"/>
    </row>
    <row r="86">
      <c r="B86" s="73"/>
      <c r="C86" s="8"/>
      <c r="D86" s="4"/>
      <c r="N86" s="54"/>
      <c r="O86" s="54"/>
      <c r="AP86" s="54"/>
      <c r="AQ86" s="54"/>
      <c r="AR86" s="54"/>
      <c r="AS86" s="54"/>
      <c r="AT86" s="54"/>
      <c r="AU86" s="54"/>
      <c r="AV86" s="54"/>
      <c r="AW86" s="54"/>
    </row>
    <row r="87">
      <c r="B87" s="73"/>
      <c r="C87" s="8" t="s">
        <v>183</v>
      </c>
      <c r="D87" s="4" t="s">
        <v>34</v>
      </c>
      <c r="F87" s="8" t="s">
        <v>193</v>
      </c>
      <c r="G87" s="8" t="s">
        <v>128</v>
      </c>
      <c r="H87" s="10">
        <f t="shared" ref="H87:M87" si="111">SUMIFS($R87:$AW87,$R$5:$AW$5,H$5,$R$6:$AW$6,"4")</f>
        <v>82634</v>
      </c>
      <c r="I87" s="10">
        <f t="shared" si="111"/>
        <v>82990</v>
      </c>
      <c r="J87" s="10">
        <f t="shared" si="111"/>
        <v>78058</v>
      </c>
      <c r="K87" s="10">
        <f t="shared" si="111"/>
        <v>79773</v>
      </c>
      <c r="L87" s="10">
        <f t="shared" si="111"/>
        <v>84372</v>
      </c>
      <c r="M87" s="10">
        <f t="shared" si="111"/>
        <v>87869</v>
      </c>
      <c r="N87" s="56">
        <f t="shared" ref="N87:O87" si="112">N80+N73</f>
        <v>74846.94601</v>
      </c>
      <c r="O87" s="56">
        <f t="shared" si="112"/>
        <v>86810.7538</v>
      </c>
      <c r="R87" s="10">
        <f t="shared" ref="R87:AW87" si="113">SUM(R80,R73,)</f>
        <v>82773</v>
      </c>
      <c r="S87" s="10">
        <f t="shared" si="113"/>
        <v>83005</v>
      </c>
      <c r="T87" s="10">
        <f t="shared" si="113"/>
        <v>82236</v>
      </c>
      <c r="U87" s="10">
        <f t="shared" si="113"/>
        <v>82634</v>
      </c>
      <c r="V87" s="10">
        <f t="shared" si="113"/>
        <v>82710</v>
      </c>
      <c r="W87" s="10">
        <f t="shared" si="113"/>
        <v>83810</v>
      </c>
      <c r="X87" s="10">
        <f t="shared" si="113"/>
        <v>82868</v>
      </c>
      <c r="Y87" s="10">
        <f t="shared" si="113"/>
        <v>82990</v>
      </c>
      <c r="Z87" s="10">
        <f t="shared" si="113"/>
        <v>79514</v>
      </c>
      <c r="AA87" s="10">
        <f t="shared" si="113"/>
        <v>79235</v>
      </c>
      <c r="AB87" s="10">
        <f t="shared" si="113"/>
        <v>78180</v>
      </c>
      <c r="AC87" s="10">
        <f t="shared" si="113"/>
        <v>78058</v>
      </c>
      <c r="AD87" s="10">
        <f t="shared" si="113"/>
        <v>78324</v>
      </c>
      <c r="AE87" s="10">
        <f t="shared" si="113"/>
        <v>78756</v>
      </c>
      <c r="AF87" s="10">
        <f t="shared" si="113"/>
        <v>79092</v>
      </c>
      <c r="AG87" s="10">
        <f t="shared" si="113"/>
        <v>79773</v>
      </c>
      <c r="AH87" s="10">
        <f t="shared" si="113"/>
        <v>80659</v>
      </c>
      <c r="AI87" s="10">
        <f t="shared" si="113"/>
        <v>81309</v>
      </c>
      <c r="AJ87" s="10">
        <f t="shared" si="113"/>
        <v>81806</v>
      </c>
      <c r="AK87" s="10">
        <f t="shared" si="113"/>
        <v>84372</v>
      </c>
      <c r="AL87" s="10">
        <f t="shared" si="113"/>
        <v>85851</v>
      </c>
      <c r="AM87" s="10">
        <f t="shared" si="113"/>
        <v>87576</v>
      </c>
      <c r="AN87" s="10">
        <f t="shared" si="113"/>
        <v>87489</v>
      </c>
      <c r="AO87" s="10">
        <f t="shared" si="113"/>
        <v>87869</v>
      </c>
      <c r="AP87" s="56">
        <f t="shared" si="113"/>
        <v>91712</v>
      </c>
      <c r="AQ87" s="56">
        <f t="shared" si="113"/>
        <v>91756.7077</v>
      </c>
      <c r="AR87" s="56">
        <f t="shared" si="113"/>
        <v>91042.40303</v>
      </c>
      <c r="AS87" s="56">
        <f t="shared" si="113"/>
        <v>92142.61464</v>
      </c>
      <c r="AT87" s="56">
        <f t="shared" si="113"/>
        <v>93366.06509</v>
      </c>
      <c r="AU87" s="56">
        <f t="shared" si="113"/>
        <v>96001.50188</v>
      </c>
      <c r="AV87" s="56">
        <f t="shared" si="113"/>
        <v>98630.26501</v>
      </c>
      <c r="AW87" s="56">
        <f t="shared" si="113"/>
        <v>101175.8669</v>
      </c>
    </row>
    <row r="88">
      <c r="B88" s="61"/>
      <c r="C88" s="4"/>
      <c r="D88" s="55" t="s">
        <v>209</v>
      </c>
    </row>
    <row r="89">
      <c r="B89" s="61"/>
      <c r="C89" s="4"/>
      <c r="D89" s="4" t="s">
        <v>210</v>
      </c>
      <c r="H89" s="51">
        <f t="shared" ref="H89:M89" si="114">SUM(H77)/H60</f>
        <v>0.1678053678</v>
      </c>
      <c r="I89" s="51">
        <f t="shared" si="114"/>
        <v>0.7088279474</v>
      </c>
      <c r="J89" s="51">
        <f t="shared" si="114"/>
        <v>0.6426464605</v>
      </c>
      <c r="K89" s="51">
        <f t="shared" si="114"/>
        <v>0.6605649579</v>
      </c>
      <c r="L89" s="51">
        <f t="shared" si="114"/>
        <v>0.6635308064</v>
      </c>
      <c r="M89" s="51">
        <f t="shared" si="114"/>
        <v>0.6437363333</v>
      </c>
      <c r="N89" s="98">
        <f t="shared" ref="N89:N90" si="116">AVERAGE(I89:M89)</f>
        <v>0.6638613011</v>
      </c>
      <c r="O89" s="98">
        <f t="shared" ref="O89:O94" si="117">N89</f>
        <v>0.6638613011</v>
      </c>
    </row>
    <row r="90">
      <c r="B90" s="61"/>
      <c r="C90" s="4"/>
      <c r="D90" s="8" t="s">
        <v>211</v>
      </c>
      <c r="H90" s="51">
        <f t="shared" ref="H90:M90" si="115">H72/H32</f>
        <v>0.005259482669</v>
      </c>
      <c r="I90" s="51">
        <f t="shared" si="115"/>
        <v>0.02262586138</v>
      </c>
      <c r="J90" s="51">
        <f t="shared" si="115"/>
        <v>0.0324383654</v>
      </c>
      <c r="K90" s="51">
        <f t="shared" si="115"/>
        <v>0.02536989181</v>
      </c>
      <c r="L90" s="51">
        <f t="shared" si="115"/>
        <v>0.02726945245</v>
      </c>
      <c r="M90" s="51">
        <f t="shared" si="115"/>
        <v>0.02898114596</v>
      </c>
      <c r="N90" s="98">
        <f t="shared" si="116"/>
        <v>0.0273369434</v>
      </c>
      <c r="O90" s="98">
        <f t="shared" si="117"/>
        <v>0.0273369434</v>
      </c>
    </row>
    <row r="91">
      <c r="B91" s="61"/>
      <c r="C91" s="4"/>
      <c r="D91" s="8" t="s">
        <v>212</v>
      </c>
      <c r="H91" s="51">
        <f t="shared" ref="H91:L91" si="118">H74/H73</f>
        <v>0.6691972759</v>
      </c>
      <c r="I91" s="51">
        <f t="shared" si="118"/>
        <v>2.750871254</v>
      </c>
      <c r="J91" s="51">
        <f t="shared" si="118"/>
        <v>2.283885174</v>
      </c>
      <c r="K91" s="51">
        <f t="shared" si="118"/>
        <v>2.078763631</v>
      </c>
      <c r="L91" s="51">
        <f t="shared" si="118"/>
        <v>2.102940169</v>
      </c>
      <c r="M91" s="101">
        <f>N91</f>
        <v>2.304115057</v>
      </c>
      <c r="N91" s="98">
        <f>AVERAGE(I91:L91)</f>
        <v>2.304115057</v>
      </c>
      <c r="O91" s="98">
        <f t="shared" si="117"/>
        <v>2.304115057</v>
      </c>
      <c r="R91" s="52">
        <f>O91</f>
        <v>2.304115057</v>
      </c>
      <c r="S91" s="52">
        <f t="shared" ref="S91:AW91" si="119">R91</f>
        <v>2.304115057</v>
      </c>
      <c r="T91" s="52">
        <f t="shared" si="119"/>
        <v>2.304115057</v>
      </c>
      <c r="U91" s="52">
        <f t="shared" si="119"/>
        <v>2.304115057</v>
      </c>
      <c r="V91" s="52">
        <f t="shared" si="119"/>
        <v>2.304115057</v>
      </c>
      <c r="W91" s="52">
        <f t="shared" si="119"/>
        <v>2.304115057</v>
      </c>
      <c r="X91" s="52">
        <f t="shared" si="119"/>
        <v>2.304115057</v>
      </c>
      <c r="Y91" s="52">
        <f t="shared" si="119"/>
        <v>2.304115057</v>
      </c>
      <c r="Z91" s="52">
        <f t="shared" si="119"/>
        <v>2.304115057</v>
      </c>
      <c r="AA91" s="52">
        <f t="shared" si="119"/>
        <v>2.304115057</v>
      </c>
      <c r="AB91" s="52">
        <f t="shared" si="119"/>
        <v>2.304115057</v>
      </c>
      <c r="AC91" s="52">
        <f t="shared" si="119"/>
        <v>2.304115057</v>
      </c>
      <c r="AD91" s="52">
        <f t="shared" si="119"/>
        <v>2.304115057</v>
      </c>
      <c r="AE91" s="52">
        <f t="shared" si="119"/>
        <v>2.304115057</v>
      </c>
      <c r="AF91" s="52">
        <f t="shared" si="119"/>
        <v>2.304115057</v>
      </c>
      <c r="AG91" s="52">
        <f t="shared" si="119"/>
        <v>2.304115057</v>
      </c>
      <c r="AH91" s="52">
        <f t="shared" si="119"/>
        <v>2.304115057</v>
      </c>
      <c r="AI91" s="52">
        <f t="shared" si="119"/>
        <v>2.304115057</v>
      </c>
      <c r="AJ91" s="52">
        <f t="shared" si="119"/>
        <v>2.304115057</v>
      </c>
      <c r="AK91" s="52">
        <f t="shared" si="119"/>
        <v>2.304115057</v>
      </c>
      <c r="AL91" s="52">
        <f t="shared" si="119"/>
        <v>2.304115057</v>
      </c>
      <c r="AM91" s="52">
        <f t="shared" si="119"/>
        <v>2.304115057</v>
      </c>
      <c r="AN91" s="52">
        <f t="shared" si="119"/>
        <v>2.304115057</v>
      </c>
      <c r="AO91" s="52">
        <f t="shared" si="119"/>
        <v>2.304115057</v>
      </c>
      <c r="AP91" s="52">
        <f t="shared" si="119"/>
        <v>2.304115057</v>
      </c>
      <c r="AQ91" s="52">
        <f t="shared" si="119"/>
        <v>2.304115057</v>
      </c>
      <c r="AR91" s="52">
        <f t="shared" si="119"/>
        <v>2.304115057</v>
      </c>
      <c r="AS91" s="52">
        <f t="shared" si="119"/>
        <v>2.304115057</v>
      </c>
      <c r="AT91" s="52">
        <f t="shared" si="119"/>
        <v>2.304115057</v>
      </c>
      <c r="AU91" s="52">
        <f t="shared" si="119"/>
        <v>2.304115057</v>
      </c>
      <c r="AV91" s="52">
        <f t="shared" si="119"/>
        <v>2.304115057</v>
      </c>
      <c r="AW91" s="52">
        <f t="shared" si="119"/>
        <v>2.304115057</v>
      </c>
    </row>
    <row r="92">
      <c r="B92" s="61"/>
      <c r="C92" s="4"/>
      <c r="D92" s="8" t="s">
        <v>213</v>
      </c>
      <c r="H92" s="51">
        <f t="shared" ref="H92:M92" si="120">H77/H60</f>
        <v>0.1678053678</v>
      </c>
      <c r="I92" s="51">
        <f t="shared" si="120"/>
        <v>0.7088279474</v>
      </c>
      <c r="J92" s="51">
        <f t="shared" si="120"/>
        <v>0.6426464605</v>
      </c>
      <c r="K92" s="51">
        <f t="shared" si="120"/>
        <v>0.6605649579</v>
      </c>
      <c r="L92" s="51">
        <f t="shared" si="120"/>
        <v>0.6635308064</v>
      </c>
      <c r="M92" s="51">
        <f t="shared" si="120"/>
        <v>0.6437363333</v>
      </c>
      <c r="N92" s="98">
        <f t="shared" ref="N92:N94" si="122">AVERAGE(I92:M92)</f>
        <v>0.6638613011</v>
      </c>
      <c r="O92" s="98">
        <f t="shared" si="117"/>
        <v>0.6638613011</v>
      </c>
    </row>
    <row r="93">
      <c r="B93" s="61"/>
      <c r="C93" s="4"/>
      <c r="D93" s="8" t="s">
        <v>214</v>
      </c>
      <c r="H93" s="51"/>
      <c r="I93" s="51">
        <f t="shared" ref="I93:M93" si="121">I82/H$80</f>
        <v>0.8423117119</v>
      </c>
      <c r="J93" s="51">
        <f t="shared" si="121"/>
        <v>0.6847574266</v>
      </c>
      <c r="K93" s="51">
        <f t="shared" si="121"/>
        <v>0.7130980607</v>
      </c>
      <c r="L93" s="51">
        <f t="shared" si="121"/>
        <v>0.7066959091</v>
      </c>
      <c r="M93" s="51">
        <f t="shared" si="121"/>
        <v>0.7242085955</v>
      </c>
      <c r="N93" s="98">
        <f t="shared" si="122"/>
        <v>0.7342143407</v>
      </c>
      <c r="O93" s="98">
        <f t="shared" si="117"/>
        <v>0.7342143407</v>
      </c>
    </row>
    <row r="94">
      <c r="B94" s="61"/>
      <c r="C94" s="4"/>
      <c r="D94" s="8" t="s">
        <v>215</v>
      </c>
      <c r="H94" s="51"/>
      <c r="I94" s="51">
        <f t="shared" ref="I94:M94" si="123">I83/H$80</f>
        <v>0.6531074827</v>
      </c>
      <c r="J94" s="51">
        <f t="shared" si="123"/>
        <v>0.5340863915</v>
      </c>
      <c r="K94" s="51">
        <f t="shared" si="123"/>
        <v>0.5727703812</v>
      </c>
      <c r="L94" s="51">
        <f t="shared" si="123"/>
        <v>0.4810819682</v>
      </c>
      <c r="M94" s="51">
        <f t="shared" si="123"/>
        <v>0.1111763947</v>
      </c>
      <c r="N94" s="98">
        <f t="shared" si="122"/>
        <v>0.4704445236</v>
      </c>
      <c r="O94" s="98">
        <f t="shared" si="117"/>
        <v>0.4704445236</v>
      </c>
    </row>
    <row r="95">
      <c r="B95" s="61"/>
      <c r="C95" s="4"/>
      <c r="D95" s="8"/>
    </row>
    <row r="96">
      <c r="B96" s="74"/>
      <c r="C96" s="75" t="s">
        <v>216</v>
      </c>
      <c r="D96" s="76"/>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row>
    <row r="97">
      <c r="B97" s="77"/>
    </row>
    <row r="98">
      <c r="B98" s="73"/>
      <c r="C98" s="8"/>
      <c r="D98" s="4" t="s">
        <v>217</v>
      </c>
    </row>
    <row r="99">
      <c r="B99" s="73"/>
      <c r="C99" s="8" t="s">
        <v>125</v>
      </c>
      <c r="D99" s="8" t="s">
        <v>218</v>
      </c>
      <c r="H99" s="102"/>
      <c r="I99" s="102">
        <f t="shared" ref="I99:M99" si="124">IFERROR(I27/H27-1,"n.a.")</f>
        <v>0.02674667028</v>
      </c>
      <c r="J99" s="102">
        <f t="shared" si="124"/>
        <v>-0.05983145319</v>
      </c>
      <c r="K99" s="102">
        <f t="shared" si="124"/>
        <v>0.1598896247</v>
      </c>
      <c r="L99" s="102">
        <f t="shared" si="124"/>
        <v>0.06921933743</v>
      </c>
      <c r="M99" s="102">
        <f t="shared" si="124"/>
        <v>-0.01181499446</v>
      </c>
      <c r="N99" s="103">
        <f t="shared" ref="N99:O99" si="125">$F$17</f>
        <v>0.2</v>
      </c>
      <c r="O99" s="103">
        <f t="shared" si="125"/>
        <v>0.2</v>
      </c>
      <c r="P99" s="8" t="s">
        <v>219</v>
      </c>
      <c r="R99" s="102"/>
      <c r="S99" s="102"/>
      <c r="T99" s="102"/>
      <c r="U99" s="102"/>
      <c r="V99" s="102"/>
      <c r="W99" s="102"/>
      <c r="X99" s="102"/>
      <c r="Y99" s="102"/>
      <c r="Z99" s="102"/>
      <c r="AA99" s="102"/>
      <c r="AB99" s="102"/>
      <c r="AC99" s="102"/>
      <c r="AD99" s="102"/>
      <c r="AE99" s="102"/>
      <c r="AF99" s="102"/>
      <c r="AG99" s="102"/>
      <c r="AH99" s="102"/>
      <c r="AI99" s="102"/>
      <c r="AJ99" s="102"/>
      <c r="AK99" s="102"/>
      <c r="AL99" s="102"/>
      <c r="AM99" s="102"/>
      <c r="AN99" s="102"/>
      <c r="AO99" s="102"/>
      <c r="AP99" s="102"/>
      <c r="AQ99" s="102"/>
      <c r="AR99" s="102"/>
      <c r="AS99" s="102"/>
      <c r="AT99" s="102"/>
      <c r="AU99" s="102"/>
      <c r="AV99" s="102"/>
      <c r="AW99" s="102"/>
    </row>
    <row r="100">
      <c r="B100" s="73"/>
      <c r="C100" s="8" t="s">
        <v>220</v>
      </c>
      <c r="D100" s="8" t="s">
        <v>221</v>
      </c>
      <c r="H100" s="102"/>
      <c r="I100" s="102">
        <f t="shared" ref="I100:M100" si="126">IFERROR(I31/H31-1,"n.a.")</f>
        <v>0.02686126804</v>
      </c>
      <c r="J100" s="102">
        <f t="shared" si="126"/>
        <v>-0.4184097653</v>
      </c>
      <c r="K100" s="102">
        <f t="shared" si="126"/>
        <v>0.4578733243</v>
      </c>
      <c r="L100" s="102">
        <f t="shared" si="126"/>
        <v>0.07375615437</v>
      </c>
      <c r="M100" s="102">
        <f t="shared" si="126"/>
        <v>0.06826104663</v>
      </c>
      <c r="N100" s="104">
        <v>0.0</v>
      </c>
      <c r="O100" s="104">
        <v>0.0</v>
      </c>
      <c r="P100" s="8" t="s">
        <v>222</v>
      </c>
      <c r="R100" s="102"/>
      <c r="S100" s="102"/>
      <c r="T100" s="102"/>
      <c r="U100" s="102"/>
      <c r="V100" s="102"/>
      <c r="W100" s="102"/>
      <c r="X100" s="102"/>
      <c r="Y100" s="102"/>
      <c r="Z100" s="102"/>
      <c r="AA100" s="102"/>
      <c r="AB100" s="102"/>
      <c r="AC100" s="102"/>
      <c r="AD100" s="102"/>
      <c r="AE100" s="102"/>
      <c r="AF100" s="102"/>
      <c r="AG100" s="102"/>
      <c r="AH100" s="102"/>
      <c r="AI100" s="102"/>
      <c r="AJ100" s="102"/>
      <c r="AK100" s="102"/>
      <c r="AL100" s="102"/>
      <c r="AM100" s="102"/>
      <c r="AN100" s="102"/>
      <c r="AO100" s="102"/>
      <c r="AP100" s="105"/>
      <c r="AQ100" s="105"/>
      <c r="AR100" s="105"/>
      <c r="AS100" s="105"/>
      <c r="AT100" s="105"/>
      <c r="AU100" s="105"/>
      <c r="AV100" s="105"/>
      <c r="AW100" s="105"/>
    </row>
    <row r="101">
      <c r="B101" s="73"/>
      <c r="C101" s="8" t="s">
        <v>223</v>
      </c>
      <c r="D101" s="8" t="s">
        <v>224</v>
      </c>
      <c r="H101" s="102">
        <f t="shared" ref="H101:M101" si="127">IFERROR(H30/H26,"n.a.")</f>
        <v>0.06763911847</v>
      </c>
      <c r="I101" s="102">
        <f t="shared" si="127"/>
        <v>0.05771026458</v>
      </c>
      <c r="J101" s="102">
        <f t="shared" si="127"/>
        <v>0.05800207746</v>
      </c>
      <c r="K101" s="102">
        <f t="shared" si="127"/>
        <v>0.04670473407</v>
      </c>
      <c r="L101" s="102">
        <f t="shared" si="127"/>
        <v>0.04633693212</v>
      </c>
      <c r="M101" s="102">
        <f t="shared" si="127"/>
        <v>0.0512403636</v>
      </c>
      <c r="N101" s="104">
        <f>AVERAGE(H101:M101)+$F$18</f>
        <v>0.07460558172</v>
      </c>
      <c r="O101" s="104">
        <f>N101</f>
        <v>0.07460558172</v>
      </c>
      <c r="P101" s="8" t="s">
        <v>225</v>
      </c>
      <c r="R101" s="102" t="str">
        <f t="shared" ref="R101:AW101" si="128">IFERROR(R30/R27,"n.a.")</f>
        <v>n.a.</v>
      </c>
      <c r="S101" s="102" t="str">
        <f t="shared" si="128"/>
        <v>n.a.</v>
      </c>
      <c r="T101" s="102" t="str">
        <f t="shared" si="128"/>
        <v>n.a.</v>
      </c>
      <c r="U101" s="102" t="str">
        <f t="shared" si="128"/>
        <v>n.a.</v>
      </c>
      <c r="V101" s="102" t="str">
        <f t="shared" si="128"/>
        <v>n.a.</v>
      </c>
      <c r="W101" s="102" t="str">
        <f t="shared" si="128"/>
        <v>n.a.</v>
      </c>
      <c r="X101" s="102" t="str">
        <f t="shared" si="128"/>
        <v>n.a.</v>
      </c>
      <c r="Y101" s="102" t="str">
        <f t="shared" si="128"/>
        <v>n.a.</v>
      </c>
      <c r="Z101" s="102" t="str">
        <f t="shared" si="128"/>
        <v>n.a.</v>
      </c>
      <c r="AA101" s="102" t="str">
        <f t="shared" si="128"/>
        <v>n.a.</v>
      </c>
      <c r="AB101" s="102" t="str">
        <f t="shared" si="128"/>
        <v>n.a.</v>
      </c>
      <c r="AC101" s="102" t="str">
        <f t="shared" si="128"/>
        <v>n.a.</v>
      </c>
      <c r="AD101" s="102" t="str">
        <f t="shared" si="128"/>
        <v>n.a.</v>
      </c>
      <c r="AE101" s="102" t="str">
        <f t="shared" si="128"/>
        <v>n.a.</v>
      </c>
      <c r="AF101" s="102" t="str">
        <f t="shared" si="128"/>
        <v>n.a.</v>
      </c>
      <c r="AG101" s="102" t="str">
        <f t="shared" si="128"/>
        <v>n.a.</v>
      </c>
      <c r="AH101" s="102" t="str">
        <f t="shared" si="128"/>
        <v>n.a.</v>
      </c>
      <c r="AI101" s="102" t="str">
        <f t="shared" si="128"/>
        <v>n.a.</v>
      </c>
      <c r="AJ101" s="102" t="str">
        <f t="shared" si="128"/>
        <v>n.a.</v>
      </c>
      <c r="AK101" s="102" t="str">
        <f t="shared" si="128"/>
        <v>n.a.</v>
      </c>
      <c r="AL101" s="102">
        <f t="shared" si="128"/>
        <v>0.0512403636</v>
      </c>
      <c r="AM101" s="102">
        <f t="shared" si="128"/>
        <v>0.0512403636</v>
      </c>
      <c r="AN101" s="102">
        <f t="shared" si="128"/>
        <v>0.0512403636</v>
      </c>
      <c r="AO101" s="102">
        <f t="shared" si="128"/>
        <v>0.0512403636</v>
      </c>
      <c r="AP101" s="105">
        <f t="shared" si="128"/>
        <v>0.0675853806</v>
      </c>
      <c r="AQ101" s="105">
        <f t="shared" si="128"/>
        <v>0.06796047124</v>
      </c>
      <c r="AR101" s="105">
        <f t="shared" si="128"/>
        <v>0.07251503755</v>
      </c>
      <c r="AS101" s="105">
        <f t="shared" si="128"/>
        <v>0.07460558172</v>
      </c>
      <c r="AT101" s="105">
        <f t="shared" si="128"/>
        <v>0.06764239409</v>
      </c>
      <c r="AU101" s="105">
        <f t="shared" si="128"/>
        <v>0.06851279254</v>
      </c>
      <c r="AV101" s="105">
        <f t="shared" si="128"/>
        <v>0.07274044217</v>
      </c>
      <c r="AW101" s="105">
        <f t="shared" si="128"/>
        <v>0.07460558172</v>
      </c>
    </row>
    <row r="102">
      <c r="B102" s="73"/>
      <c r="C102" s="8" t="s">
        <v>138</v>
      </c>
      <c r="D102" s="8" t="s">
        <v>226</v>
      </c>
      <c r="H102" s="102">
        <f t="shared" ref="H102:O102" si="129">IFERROR(H32/H30,"n.a.")</f>
        <v>3.338466995</v>
      </c>
      <c r="I102" s="102">
        <f t="shared" si="129"/>
        <v>3.759615576</v>
      </c>
      <c r="J102" s="102">
        <f t="shared" si="129"/>
        <v>2.786795829</v>
      </c>
      <c r="K102" s="102">
        <f t="shared" si="129"/>
        <v>3.77175047</v>
      </c>
      <c r="L102" s="102">
        <f t="shared" si="129"/>
        <v>3.823850695</v>
      </c>
      <c r="M102" s="102">
        <f t="shared" si="129"/>
        <v>3.761461541</v>
      </c>
      <c r="N102" s="102">
        <f t="shared" si="129"/>
        <v>2.579942194</v>
      </c>
      <c r="O102" s="102">
        <f t="shared" si="129"/>
        <v>2.316618495</v>
      </c>
      <c r="R102" s="102" t="str">
        <f t="shared" ref="R102:AW102" si="130">IFERROR(R32/R30,"n.a.")</f>
        <v>n.a.</v>
      </c>
      <c r="S102" s="102" t="str">
        <f t="shared" si="130"/>
        <v>n.a.</v>
      </c>
      <c r="T102" s="102" t="str">
        <f t="shared" si="130"/>
        <v>n.a.</v>
      </c>
      <c r="U102" s="102" t="str">
        <f t="shared" si="130"/>
        <v>n.a.</v>
      </c>
      <c r="V102" s="102" t="str">
        <f t="shared" si="130"/>
        <v>n.a.</v>
      </c>
      <c r="W102" s="102" t="str">
        <f t="shared" si="130"/>
        <v>n.a.</v>
      </c>
      <c r="X102" s="102" t="str">
        <f t="shared" si="130"/>
        <v>n.a.</v>
      </c>
      <c r="Y102" s="102" t="str">
        <f t="shared" si="130"/>
        <v>n.a.</v>
      </c>
      <c r="Z102" s="102" t="str">
        <f t="shared" si="130"/>
        <v>n.a.</v>
      </c>
      <c r="AA102" s="102" t="str">
        <f t="shared" si="130"/>
        <v>n.a.</v>
      </c>
      <c r="AB102" s="102" t="str">
        <f t="shared" si="130"/>
        <v>n.a.</v>
      </c>
      <c r="AC102" s="102" t="str">
        <f t="shared" si="130"/>
        <v>n.a.</v>
      </c>
      <c r="AD102" s="102" t="str">
        <f t="shared" si="130"/>
        <v>n.a.</v>
      </c>
      <c r="AE102" s="102" t="str">
        <f t="shared" si="130"/>
        <v>n.a.</v>
      </c>
      <c r="AF102" s="102" t="str">
        <f t="shared" si="130"/>
        <v>n.a.</v>
      </c>
      <c r="AG102" s="102" t="str">
        <f t="shared" si="130"/>
        <v>n.a.</v>
      </c>
      <c r="AH102" s="102" t="str">
        <f t="shared" si="130"/>
        <v>n.a.</v>
      </c>
      <c r="AI102" s="102" t="str">
        <f t="shared" si="130"/>
        <v>n.a.</v>
      </c>
      <c r="AJ102" s="102" t="str">
        <f t="shared" si="130"/>
        <v>n.a.</v>
      </c>
      <c r="AK102" s="102" t="str">
        <f t="shared" si="130"/>
        <v>n.a.</v>
      </c>
      <c r="AL102" s="102">
        <f t="shared" si="130"/>
        <v>3.591166708</v>
      </c>
      <c r="AM102" s="102">
        <f t="shared" si="130"/>
        <v>3.602506137</v>
      </c>
      <c r="AN102" s="102">
        <f t="shared" si="130"/>
        <v>3.7331707</v>
      </c>
      <c r="AO102" s="102">
        <f t="shared" si="130"/>
        <v>4.126957268</v>
      </c>
      <c r="AP102" s="105">
        <f t="shared" si="130"/>
        <v>2.744053306</v>
      </c>
      <c r="AQ102" s="105">
        <f t="shared" si="130"/>
        <v>2.734427444</v>
      </c>
      <c r="AR102" s="105">
        <f t="shared" si="130"/>
        <v>2.625490525</v>
      </c>
      <c r="AS102" s="105">
        <f t="shared" si="130"/>
        <v>2.579942194</v>
      </c>
      <c r="AT102" s="105">
        <f t="shared" si="130"/>
        <v>2.452152752</v>
      </c>
      <c r="AU102" s="105">
        <f t="shared" si="130"/>
        <v>2.43370435</v>
      </c>
      <c r="AV102" s="105">
        <f t="shared" si="130"/>
        <v>2.350377943</v>
      </c>
      <c r="AW102" s="105">
        <f t="shared" si="130"/>
        <v>2.316618495</v>
      </c>
    </row>
    <row r="103">
      <c r="B103" s="73"/>
      <c r="C103" s="8"/>
      <c r="D103" s="8" t="s">
        <v>227</v>
      </c>
      <c r="H103" s="102">
        <f t="shared" ref="H103:M103" si="131">IFERROR(H33/H$32,"n.a.")</f>
        <v>0.01172389202</v>
      </c>
      <c r="I103" s="102">
        <f t="shared" si="131"/>
        <v>0.01237501042</v>
      </c>
      <c r="J103" s="102">
        <f t="shared" si="131"/>
        <v>0.02130867</v>
      </c>
      <c r="K103" s="102">
        <f t="shared" si="131"/>
        <v>0.01771828517</v>
      </c>
      <c r="L103" s="102">
        <f t="shared" si="131"/>
        <v>0.01373399906</v>
      </c>
      <c r="M103" s="102">
        <f t="shared" si="131"/>
        <v>0.01201531774</v>
      </c>
      <c r="N103" s="98">
        <f t="shared" ref="N103:N105" si="133">AVERAGE(H103:M103)</f>
        <v>0.01481252907</v>
      </c>
      <c r="O103" s="98">
        <f t="shared" ref="O103:O105" si="134">N103</f>
        <v>0.01481252907</v>
      </c>
      <c r="P103" s="8" t="s">
        <v>228</v>
      </c>
      <c r="R103" s="102"/>
      <c r="S103" s="102"/>
      <c r="T103" s="102"/>
      <c r="U103" s="102"/>
      <c r="V103" s="102"/>
      <c r="W103" s="102"/>
      <c r="X103" s="102"/>
      <c r="Y103" s="102"/>
      <c r="Z103" s="102"/>
      <c r="AA103" s="102"/>
      <c r="AB103" s="102"/>
      <c r="AC103" s="102"/>
      <c r="AD103" s="102"/>
      <c r="AE103" s="102"/>
      <c r="AF103" s="102"/>
      <c r="AG103" s="102"/>
      <c r="AH103" s="102"/>
      <c r="AI103" s="102"/>
      <c r="AJ103" s="102"/>
      <c r="AK103" s="102"/>
      <c r="AL103" s="102"/>
      <c r="AM103" s="102"/>
      <c r="AN103" s="102"/>
      <c r="AO103" s="102"/>
      <c r="AP103" s="105"/>
      <c r="AQ103" s="105"/>
      <c r="AR103" s="105"/>
      <c r="AS103" s="105"/>
      <c r="AT103" s="105"/>
      <c r="AU103" s="105"/>
      <c r="AV103" s="105"/>
      <c r="AW103" s="105"/>
    </row>
    <row r="104">
      <c r="B104" s="73"/>
      <c r="C104" s="8"/>
      <c r="D104" s="8" t="s">
        <v>229</v>
      </c>
      <c r="H104" s="102">
        <f t="shared" ref="H104:M104" si="132">IFERROR(H34/H$32,"n.a.")</f>
        <v>0.09420045463</v>
      </c>
      <c r="I104" s="102">
        <f t="shared" si="132"/>
        <v>0.09412710085</v>
      </c>
      <c r="J104" s="102">
        <f t="shared" si="132"/>
        <v>0.07623186657</v>
      </c>
      <c r="K104" s="102">
        <f t="shared" si="132"/>
        <v>0.08114928063</v>
      </c>
      <c r="L104" s="102">
        <f t="shared" si="132"/>
        <v>0.08429478587</v>
      </c>
      <c r="M104" s="102">
        <f t="shared" si="132"/>
        <v>0.0870432277</v>
      </c>
      <c r="N104" s="98">
        <f t="shared" si="133"/>
        <v>0.08617445271</v>
      </c>
      <c r="O104" s="98">
        <f t="shared" si="134"/>
        <v>0.08617445271</v>
      </c>
      <c r="P104" s="8" t="s">
        <v>228</v>
      </c>
      <c r="R104" s="102"/>
      <c r="S104" s="102"/>
      <c r="T104" s="102"/>
      <c r="U104" s="102"/>
      <c r="V104" s="102"/>
      <c r="W104" s="102"/>
      <c r="X104" s="102"/>
      <c r="Y104" s="102"/>
      <c r="Z104" s="102"/>
      <c r="AA104" s="102"/>
      <c r="AB104" s="102"/>
      <c r="AC104" s="102"/>
      <c r="AD104" s="102"/>
      <c r="AE104" s="102"/>
      <c r="AF104" s="102"/>
      <c r="AG104" s="102"/>
      <c r="AH104" s="102"/>
      <c r="AI104" s="102"/>
      <c r="AJ104" s="102"/>
      <c r="AK104" s="102"/>
      <c r="AL104" s="102"/>
      <c r="AM104" s="102"/>
      <c r="AN104" s="102"/>
      <c r="AO104" s="102"/>
      <c r="AP104" s="105"/>
      <c r="AQ104" s="105"/>
      <c r="AR104" s="105"/>
      <c r="AS104" s="105"/>
      <c r="AT104" s="105"/>
      <c r="AU104" s="105"/>
      <c r="AV104" s="105"/>
      <c r="AW104" s="105"/>
    </row>
    <row r="105">
      <c r="B105" s="73"/>
      <c r="C105" s="8"/>
      <c r="D105" s="8" t="s">
        <v>230</v>
      </c>
      <c r="H105" s="102">
        <f t="shared" ref="H105:M105" si="135">IFERROR(H35/H$32,"n.a.")</f>
        <v>0.00002080021395</v>
      </c>
      <c r="I105" s="102">
        <f t="shared" si="135"/>
        <v>0.0000189521723</v>
      </c>
      <c r="J105" s="102">
        <f t="shared" si="135"/>
        <v>0.00004326633503</v>
      </c>
      <c r="K105" s="102">
        <f t="shared" si="135"/>
        <v>0.00002416862179</v>
      </c>
      <c r="L105" s="102">
        <f t="shared" si="135"/>
        <v>0.00001005294551</v>
      </c>
      <c r="M105" s="102">
        <f t="shared" si="135"/>
        <v>0.000003118431803</v>
      </c>
      <c r="N105" s="98">
        <f t="shared" si="133"/>
        <v>0.00002005978673</v>
      </c>
      <c r="O105" s="98">
        <f t="shared" si="134"/>
        <v>0.00002005978673</v>
      </c>
      <c r="P105" s="8" t="s">
        <v>228</v>
      </c>
      <c r="R105" s="102"/>
      <c r="S105" s="102"/>
      <c r="T105" s="102"/>
      <c r="U105" s="102"/>
      <c r="V105" s="102"/>
      <c r="W105" s="102"/>
      <c r="X105" s="102"/>
      <c r="Y105" s="102"/>
      <c r="Z105" s="102"/>
      <c r="AA105" s="102"/>
      <c r="AB105" s="102"/>
      <c r="AC105" s="102"/>
      <c r="AD105" s="102"/>
      <c r="AE105" s="102"/>
      <c r="AF105" s="102"/>
      <c r="AG105" s="102"/>
      <c r="AH105" s="102"/>
      <c r="AI105" s="102"/>
      <c r="AJ105" s="102"/>
      <c r="AK105" s="102"/>
      <c r="AL105" s="102"/>
      <c r="AM105" s="102"/>
      <c r="AN105" s="102"/>
      <c r="AO105" s="102"/>
      <c r="AP105" s="105"/>
      <c r="AQ105" s="105"/>
      <c r="AR105" s="105"/>
      <c r="AS105" s="105"/>
      <c r="AT105" s="105"/>
      <c r="AU105" s="105"/>
      <c r="AV105" s="105"/>
      <c r="AW105" s="105"/>
    </row>
    <row r="106">
      <c r="B106" s="73"/>
      <c r="C106" s="8" t="s">
        <v>138</v>
      </c>
      <c r="D106" s="8" t="s">
        <v>231</v>
      </c>
      <c r="H106" s="102">
        <f t="shared" ref="H106:O106" si="136">IFERROR(H52/SUM(H32-H37),"n.a.")</f>
        <v>0.9471310266</v>
      </c>
      <c r="I106" s="102">
        <f t="shared" si="136"/>
        <v>0.9456248314</v>
      </c>
      <c r="J106" s="102">
        <f t="shared" si="136"/>
        <v>0.9709781845</v>
      </c>
      <c r="K106" s="102">
        <f t="shared" si="136"/>
        <v>0.9640553169</v>
      </c>
      <c r="L106" s="102">
        <f t="shared" si="136"/>
        <v>0.9561106341</v>
      </c>
      <c r="M106" s="102">
        <f t="shared" si="136"/>
        <v>0.9579316021</v>
      </c>
      <c r="N106" s="102">
        <f t="shared" si="136"/>
        <v>1.06095317</v>
      </c>
      <c r="O106" s="102">
        <f t="shared" si="136"/>
        <v>1.06095317</v>
      </c>
      <c r="R106" s="102">
        <f t="shared" ref="R106:AW106" si="137">IFERROR(R52/SUM(R32-R37),"n.a.")</f>
        <v>0.9423043287</v>
      </c>
      <c r="S106" s="102">
        <f t="shared" si="137"/>
        <v>0.9488238944</v>
      </c>
      <c r="T106" s="102">
        <f t="shared" si="137"/>
        <v>0.9487092314</v>
      </c>
      <c r="U106" s="102">
        <f t="shared" si="137"/>
        <v>0.9488797709</v>
      </c>
      <c r="V106" s="102">
        <f t="shared" si="137"/>
        <v>0.9380881655</v>
      </c>
      <c r="W106" s="102">
        <f t="shared" si="137"/>
        <v>0.9457340596</v>
      </c>
      <c r="X106" s="102">
        <f t="shared" si="137"/>
        <v>0.9490138991</v>
      </c>
      <c r="Y106" s="102">
        <f t="shared" si="137"/>
        <v>0.950267427</v>
      </c>
      <c r="Z106" s="102">
        <f t="shared" si="137"/>
        <v>0.9880645494</v>
      </c>
      <c r="AA106" s="102">
        <f t="shared" si="137"/>
        <v>0.9684383313</v>
      </c>
      <c r="AB106" s="102">
        <f t="shared" si="137"/>
        <v>0.9678194428</v>
      </c>
      <c r="AC106" s="102">
        <f t="shared" si="137"/>
        <v>0.9681467962</v>
      </c>
      <c r="AD106" s="102">
        <f t="shared" si="137"/>
        <v>0.967214278</v>
      </c>
      <c r="AE106" s="102">
        <f t="shared" si="137"/>
        <v>0.9623563482</v>
      </c>
      <c r="AF106" s="102">
        <f t="shared" si="137"/>
        <v>0.9605049624</v>
      </c>
      <c r="AG106" s="102">
        <f t="shared" si="137"/>
        <v>0.9656926848</v>
      </c>
      <c r="AH106" s="102">
        <f t="shared" si="137"/>
        <v>0.9630738039</v>
      </c>
      <c r="AI106" s="102">
        <f t="shared" si="137"/>
        <v>0.9424142163</v>
      </c>
      <c r="AJ106" s="102">
        <f t="shared" si="137"/>
        <v>0.9656020755</v>
      </c>
      <c r="AK106" s="102">
        <f t="shared" si="137"/>
        <v>0.9529915507</v>
      </c>
      <c r="AL106" s="102">
        <f t="shared" si="137"/>
        <v>0.9585396399</v>
      </c>
      <c r="AM106" s="102">
        <f t="shared" si="137"/>
        <v>0.964496719</v>
      </c>
      <c r="AN106" s="102">
        <f t="shared" si="137"/>
        <v>0.9650294801</v>
      </c>
      <c r="AO106" s="102">
        <f t="shared" si="137"/>
        <v>0.9450394821</v>
      </c>
      <c r="AP106" s="105">
        <f t="shared" si="137"/>
        <v>0.9372573658</v>
      </c>
      <c r="AQ106" s="105">
        <f t="shared" si="137"/>
        <v>0.9901051157</v>
      </c>
      <c r="AR106" s="105">
        <f t="shared" si="137"/>
        <v>1.021932559</v>
      </c>
      <c r="AS106" s="105">
        <f t="shared" si="137"/>
        <v>1.026845512</v>
      </c>
      <c r="AT106" s="105">
        <f t="shared" si="137"/>
        <v>1.017835441</v>
      </c>
      <c r="AU106" s="105">
        <f t="shared" si="137"/>
        <v>1.028918685</v>
      </c>
      <c r="AV106" s="105">
        <f t="shared" si="137"/>
        <v>1.028794468</v>
      </c>
      <c r="AW106" s="105">
        <f t="shared" si="137"/>
        <v>1.031186296</v>
      </c>
    </row>
    <row r="107">
      <c r="B107" s="73"/>
      <c r="C107" s="8" t="s">
        <v>138</v>
      </c>
      <c r="D107" s="8" t="s">
        <v>232</v>
      </c>
      <c r="H107" s="102">
        <f t="shared" ref="H107:M107" si="138">IFERROR(H53/SUM(H32-H37),"n.a.")</f>
        <v>0.8892054194</v>
      </c>
      <c r="I107" s="102">
        <f t="shared" si="138"/>
        <v>0.8881802765</v>
      </c>
      <c r="J107" s="102">
        <f t="shared" si="138"/>
        <v>0.894746796</v>
      </c>
      <c r="K107" s="102">
        <f t="shared" si="138"/>
        <v>0.8959256538</v>
      </c>
      <c r="L107" s="102">
        <f t="shared" si="138"/>
        <v>0.8967272702</v>
      </c>
      <c r="M107" s="102">
        <f t="shared" si="138"/>
        <v>0.891596051</v>
      </c>
      <c r="N107" s="98">
        <f>AVERAGE(H107:M107)+$F$19</f>
        <v>0.9227302445</v>
      </c>
      <c r="O107" s="98">
        <f t="shared" ref="O107:O110" si="141">N107</f>
        <v>0.9227302445</v>
      </c>
      <c r="P107" s="4" t="s">
        <v>233</v>
      </c>
      <c r="R107" s="102">
        <f t="shared" ref="R107:AW107" si="139">IFERROR(R53/SUM(R32-R37),"n.a.")</f>
        <v>0.8864964626</v>
      </c>
      <c r="S107" s="102">
        <f t="shared" si="139"/>
        <v>0.8907467639</v>
      </c>
      <c r="T107" s="102">
        <f t="shared" si="139"/>
        <v>0.8881161222</v>
      </c>
      <c r="U107" s="102">
        <f t="shared" si="139"/>
        <v>0.8914760775</v>
      </c>
      <c r="V107" s="102">
        <f t="shared" si="139"/>
        <v>0.8816242766</v>
      </c>
      <c r="W107" s="102">
        <f t="shared" si="139"/>
        <v>0.8890691722</v>
      </c>
      <c r="X107" s="102">
        <f t="shared" si="139"/>
        <v>0.8916213035</v>
      </c>
      <c r="Y107" s="102">
        <f t="shared" si="139"/>
        <v>0.8908108549</v>
      </c>
      <c r="Z107" s="102">
        <f t="shared" si="139"/>
        <v>0.9055217571</v>
      </c>
      <c r="AA107" s="102">
        <f t="shared" si="139"/>
        <v>0.8934688031</v>
      </c>
      <c r="AB107" s="102">
        <f t="shared" si="139"/>
        <v>0.8935113814</v>
      </c>
      <c r="AC107" s="102">
        <f t="shared" si="139"/>
        <v>0.8918854527</v>
      </c>
      <c r="AD107" s="102">
        <f t="shared" si="139"/>
        <v>0.8991481464</v>
      </c>
      <c r="AE107" s="102">
        <f t="shared" si="139"/>
        <v>0.8934837093</v>
      </c>
      <c r="AF107" s="102">
        <f t="shared" si="139"/>
        <v>0.8894212342</v>
      </c>
      <c r="AG107" s="102">
        <f t="shared" si="139"/>
        <v>0.9007082553</v>
      </c>
      <c r="AH107" s="102">
        <f t="shared" si="139"/>
        <v>0.9003015068</v>
      </c>
      <c r="AI107" s="102">
        <f t="shared" si="139"/>
        <v>0.888476502</v>
      </c>
      <c r="AJ107" s="102">
        <f t="shared" si="139"/>
        <v>0.9061308614</v>
      </c>
      <c r="AK107" s="102">
        <f t="shared" si="139"/>
        <v>0.8918933042</v>
      </c>
      <c r="AL107" s="102">
        <f t="shared" si="139"/>
        <v>0.8926261982</v>
      </c>
      <c r="AM107" s="102">
        <f t="shared" si="139"/>
        <v>0.8943653099</v>
      </c>
      <c r="AN107" s="102">
        <f t="shared" si="139"/>
        <v>0.8969252892</v>
      </c>
      <c r="AO107" s="102">
        <f t="shared" si="139"/>
        <v>0.8833393872</v>
      </c>
      <c r="AP107" s="105">
        <f t="shared" si="139"/>
        <v>0.8769478175</v>
      </c>
      <c r="AQ107" s="105">
        <f t="shared" si="139"/>
        <v>0.9264184558</v>
      </c>
      <c r="AR107" s="105">
        <f t="shared" si="139"/>
        <v>0.9551490385</v>
      </c>
      <c r="AS107" s="105">
        <f t="shared" si="139"/>
        <v>0.9601711332</v>
      </c>
      <c r="AT107" s="105">
        <f t="shared" si="139"/>
        <v>0.9481517393</v>
      </c>
      <c r="AU107" s="105">
        <f t="shared" si="139"/>
        <v>0.9576731089</v>
      </c>
      <c r="AV107" s="105">
        <f t="shared" si="139"/>
        <v>0.9573189289</v>
      </c>
      <c r="AW107" s="105">
        <f t="shared" si="139"/>
        <v>0.9593128106</v>
      </c>
    </row>
    <row r="108">
      <c r="B108" s="73"/>
      <c r="C108" s="8" t="s">
        <v>138</v>
      </c>
      <c r="D108" s="8" t="s">
        <v>234</v>
      </c>
      <c r="H108" s="102">
        <f t="shared" ref="H108:M108" si="140">IFERROR(H37/H32,"n.a.")</f>
        <v>0.04376959306</v>
      </c>
      <c r="I108" s="102">
        <f t="shared" si="140"/>
        <v>0.04738573735</v>
      </c>
      <c r="J108" s="102">
        <f t="shared" si="140"/>
        <v>0.07286620114</v>
      </c>
      <c r="K108" s="102">
        <f t="shared" si="140"/>
        <v>0.04979720736</v>
      </c>
      <c r="L108" s="102">
        <f t="shared" si="140"/>
        <v>0.05065595469</v>
      </c>
      <c r="M108" s="102">
        <f t="shared" si="140"/>
        <v>0.05459438558</v>
      </c>
      <c r="N108" s="98">
        <f>AVERAGE(H108:M108)+$F$20</f>
        <v>0.06317817986</v>
      </c>
      <c r="O108" s="98">
        <f t="shared" si="141"/>
        <v>0.06317817986</v>
      </c>
      <c r="R108" s="102">
        <f t="shared" ref="R108:AW108" si="142">IFERROR(R37/R32,"n.a.")</f>
        <v>0.04224107305</v>
      </c>
      <c r="S108" s="102">
        <f t="shared" si="142"/>
        <v>0.0442986103</v>
      </c>
      <c r="T108" s="102">
        <f t="shared" si="142"/>
        <v>0.04402747384</v>
      </c>
      <c r="U108" s="102">
        <f t="shared" si="142"/>
        <v>0.04455597845</v>
      </c>
      <c r="V108" s="102">
        <f t="shared" si="142"/>
        <v>0.04534329588</v>
      </c>
      <c r="W108" s="102">
        <f t="shared" si="142"/>
        <v>0.04504447103</v>
      </c>
      <c r="X108" s="102">
        <f t="shared" si="142"/>
        <v>0.04851850138</v>
      </c>
      <c r="Y108" s="102">
        <f t="shared" si="142"/>
        <v>0.05105190428</v>
      </c>
      <c r="Z108" s="102">
        <f t="shared" si="142"/>
        <v>0.07654219105</v>
      </c>
      <c r="AA108" s="102">
        <f t="shared" si="142"/>
        <v>0.07886660247</v>
      </c>
      <c r="AB108" s="102">
        <f t="shared" si="142"/>
        <v>0.07074519784</v>
      </c>
      <c r="AC108" s="102">
        <f t="shared" si="142"/>
        <v>0.06737373377</v>
      </c>
      <c r="AD108" s="102">
        <f t="shared" si="142"/>
        <v>0.0553719154</v>
      </c>
      <c r="AE108" s="102">
        <f t="shared" si="142"/>
        <v>0.04843893146</v>
      </c>
      <c r="AF108" s="102">
        <f t="shared" si="142"/>
        <v>0.04813174615</v>
      </c>
      <c r="AG108" s="102">
        <f t="shared" si="142"/>
        <v>0.04721385117</v>
      </c>
      <c r="AH108" s="102">
        <f t="shared" si="142"/>
        <v>0.05238863794</v>
      </c>
      <c r="AI108" s="102">
        <f t="shared" si="142"/>
        <v>0.05263920448</v>
      </c>
      <c r="AJ108" s="102">
        <f t="shared" si="142"/>
        <v>0.0482322273</v>
      </c>
      <c r="AK108" s="102">
        <f t="shared" si="142"/>
        <v>0.0496883807</v>
      </c>
      <c r="AL108" s="102">
        <f t="shared" si="142"/>
        <v>0.05578592947</v>
      </c>
      <c r="AM108" s="102">
        <f t="shared" si="142"/>
        <v>0.05850990501</v>
      </c>
      <c r="AN108" s="102">
        <f t="shared" si="142"/>
        <v>0.05876692621</v>
      </c>
      <c r="AO108" s="102">
        <f t="shared" si="142"/>
        <v>0.04611097847</v>
      </c>
      <c r="AP108" s="105">
        <f t="shared" si="142"/>
        <v>0.05664249987</v>
      </c>
      <c r="AQ108" s="105">
        <f t="shared" si="142"/>
        <v>0.05964724042</v>
      </c>
      <c r="AR108" s="105">
        <f t="shared" si="142"/>
        <v>0.06138350447</v>
      </c>
      <c r="AS108" s="105">
        <f t="shared" si="142"/>
        <v>0.06168634464</v>
      </c>
      <c r="AT108" s="105">
        <f t="shared" si="142"/>
        <v>0.06096123032</v>
      </c>
      <c r="AU108" s="105">
        <f t="shared" si="142"/>
        <v>0.0615357343</v>
      </c>
      <c r="AV108" s="105">
        <f t="shared" si="142"/>
        <v>0.06151437624</v>
      </c>
      <c r="AW108" s="105">
        <f t="shared" si="142"/>
        <v>0.06163460029</v>
      </c>
    </row>
    <row r="109">
      <c r="B109" s="73"/>
      <c r="C109" s="8" t="s">
        <v>138</v>
      </c>
      <c r="D109" s="8" t="s">
        <v>235</v>
      </c>
      <c r="H109" s="102">
        <f t="shared" ref="H109:M109" si="143">IFERROR(H55/H37,"n.a.")</f>
        <v>0.9011201629</v>
      </c>
      <c r="I109" s="102">
        <f t="shared" si="143"/>
        <v>0.7817844401</v>
      </c>
      <c r="J109" s="102">
        <f t="shared" si="143"/>
        <v>0.6302326672</v>
      </c>
      <c r="K109" s="102">
        <f t="shared" si="143"/>
        <v>0.8955977782</v>
      </c>
      <c r="L109" s="102">
        <f t="shared" si="143"/>
        <v>0.7499462517</v>
      </c>
      <c r="M109" s="102">
        <f t="shared" si="143"/>
        <v>0.7414319986</v>
      </c>
      <c r="N109" s="98">
        <f t="shared" ref="N109:N110" si="146">AVERAGE(H109:M109)</f>
        <v>0.7833522165</v>
      </c>
      <c r="O109" s="98">
        <f t="shared" si="141"/>
        <v>0.7833522165</v>
      </c>
      <c r="P109" s="4" t="s">
        <v>233</v>
      </c>
      <c r="R109" s="102">
        <f t="shared" ref="R109:AW109" si="144">IFERROR(R55/R37,"n.a.")</f>
        <v>0.9128888889</v>
      </c>
      <c r="S109" s="102">
        <f t="shared" si="144"/>
        <v>0.9005651238</v>
      </c>
      <c r="T109" s="102">
        <f t="shared" si="144"/>
        <v>0.9398903262</v>
      </c>
      <c r="U109" s="102">
        <f t="shared" si="144"/>
        <v>0.8540803577</v>
      </c>
      <c r="V109" s="102">
        <f t="shared" si="144"/>
        <v>0.8170494356</v>
      </c>
      <c r="W109" s="102">
        <f t="shared" si="144"/>
        <v>0.8163698322</v>
      </c>
      <c r="X109" s="102">
        <f t="shared" si="144"/>
        <v>0.7589649034</v>
      </c>
      <c r="Y109" s="102">
        <f t="shared" si="144"/>
        <v>0.7360865166</v>
      </c>
      <c r="Z109" s="102">
        <f t="shared" si="144"/>
        <v>0.6910636533</v>
      </c>
      <c r="AA109" s="102">
        <f t="shared" si="144"/>
        <v>0.5397724321</v>
      </c>
      <c r="AB109" s="102">
        <f t="shared" si="144"/>
        <v>0.6264069742</v>
      </c>
      <c r="AC109" s="102">
        <f t="shared" si="144"/>
        <v>0.7022968198</v>
      </c>
      <c r="AD109" s="102">
        <f t="shared" si="144"/>
        <v>0.7792431193</v>
      </c>
      <c r="AE109" s="102">
        <f t="shared" si="144"/>
        <v>0.9328279796</v>
      </c>
      <c r="AF109" s="102">
        <f t="shared" si="144"/>
        <v>0.9959680671</v>
      </c>
      <c r="AG109" s="102">
        <f t="shared" si="144"/>
        <v>0.9016185785</v>
      </c>
      <c r="AH109" s="102">
        <f t="shared" si="144"/>
        <v>0.7686396117</v>
      </c>
      <c r="AI109" s="102">
        <f t="shared" si="144"/>
        <v>0.6097610097</v>
      </c>
      <c r="AJ109" s="102">
        <f t="shared" si="144"/>
        <v>0.8118549701</v>
      </c>
      <c r="AK109" s="102">
        <f t="shared" si="144"/>
        <v>0.8061090637</v>
      </c>
      <c r="AL109" s="102">
        <f t="shared" si="144"/>
        <v>0.7082130068</v>
      </c>
      <c r="AM109" s="102">
        <f t="shared" si="144"/>
        <v>0.6980821918</v>
      </c>
      <c r="AN109" s="102">
        <f t="shared" si="144"/>
        <v>0.6868524185</v>
      </c>
      <c r="AO109" s="102">
        <f t="shared" si="144"/>
        <v>0.8918987182</v>
      </c>
      <c r="AP109" s="105">
        <f t="shared" si="144"/>
        <v>0.6609090958</v>
      </c>
      <c r="AQ109" s="105">
        <f t="shared" si="144"/>
        <v>0.6605135706</v>
      </c>
      <c r="AR109" s="105">
        <f t="shared" si="144"/>
        <v>0.6776666681</v>
      </c>
      <c r="AS109" s="105">
        <f t="shared" si="144"/>
        <v>0.6706652767</v>
      </c>
      <c r="AT109" s="105">
        <f t="shared" si="144"/>
        <v>0.7298769891</v>
      </c>
      <c r="AU109" s="105">
        <f t="shared" si="144"/>
        <v>0.7430247669</v>
      </c>
      <c r="AV109" s="105">
        <f t="shared" si="144"/>
        <v>0.7469351486</v>
      </c>
      <c r="AW109" s="105">
        <f t="shared" si="144"/>
        <v>0.7507272891</v>
      </c>
    </row>
    <row r="110">
      <c r="B110" s="73"/>
      <c r="C110" s="8"/>
      <c r="D110" s="8" t="s">
        <v>236</v>
      </c>
      <c r="H110" s="102">
        <f t="shared" ref="H110:M110" si="145">H54/H53</f>
        <v>0.01875672176</v>
      </c>
      <c r="I110" s="102">
        <f t="shared" si="145"/>
        <v>0.02089258035</v>
      </c>
      <c r="J110" s="102">
        <f t="shared" si="145"/>
        <v>0.02984031909</v>
      </c>
      <c r="K110" s="102">
        <f t="shared" si="145"/>
        <v>0.02365613332</v>
      </c>
      <c r="L110" s="102">
        <f t="shared" si="145"/>
        <v>0.02159748785</v>
      </c>
      <c r="M110" s="102">
        <f t="shared" si="145"/>
        <v>0.02637970422</v>
      </c>
      <c r="N110" s="98">
        <f t="shared" si="146"/>
        <v>0.0235204911</v>
      </c>
      <c r="O110" s="98">
        <f t="shared" si="141"/>
        <v>0.0235204911</v>
      </c>
      <c r="R110" s="102"/>
      <c r="S110" s="102"/>
      <c r="T110" s="102"/>
      <c r="U110" s="102"/>
      <c r="V110" s="102"/>
      <c r="W110" s="102"/>
      <c r="X110" s="102"/>
      <c r="Y110" s="102"/>
      <c r="Z110" s="102"/>
      <c r="AA110" s="102"/>
      <c r="AB110" s="102"/>
      <c r="AC110" s="102"/>
      <c r="AD110" s="102"/>
      <c r="AE110" s="102"/>
      <c r="AF110" s="102"/>
      <c r="AG110" s="102"/>
      <c r="AH110" s="102"/>
      <c r="AI110" s="102"/>
      <c r="AJ110" s="102"/>
      <c r="AK110" s="102"/>
      <c r="AL110" s="102"/>
      <c r="AM110" s="102"/>
      <c r="AN110" s="102"/>
      <c r="AO110" s="102"/>
      <c r="AP110" s="105"/>
      <c r="AQ110" s="105"/>
      <c r="AR110" s="105"/>
      <c r="AS110" s="105"/>
      <c r="AT110" s="105"/>
      <c r="AU110" s="105"/>
      <c r="AV110" s="105"/>
      <c r="AW110" s="105"/>
    </row>
    <row r="111">
      <c r="B111" s="73"/>
      <c r="C111" s="8"/>
      <c r="D111" s="8" t="s">
        <v>237</v>
      </c>
      <c r="H111" s="102">
        <f t="shared" ref="H111:M111" si="147">IFERROR(H52/H32,"n.a.")</f>
        <v>0.9056754869</v>
      </c>
      <c r="I111" s="102">
        <f t="shared" si="147"/>
        <v>0.9008157015</v>
      </c>
      <c r="J111" s="102">
        <f t="shared" si="147"/>
        <v>0.9002266928</v>
      </c>
      <c r="K111" s="102">
        <f t="shared" si="147"/>
        <v>0.9160480544</v>
      </c>
      <c r="L111" s="102">
        <f t="shared" si="147"/>
        <v>0.9076779371</v>
      </c>
      <c r="M111" s="102">
        <f t="shared" si="147"/>
        <v>0.9056339148</v>
      </c>
      <c r="N111" s="98">
        <f>IFERROR(N52/N11,"n.a.")</f>
        <v>1.014689166</v>
      </c>
      <c r="O111" s="98">
        <f>IFERROR(O52/O32,"n.a.")</f>
        <v>0.9939240802</v>
      </c>
      <c r="R111" s="102">
        <f t="shared" ref="R111:AW111" si="148">IFERROR(R52/R32,"n.a.")</f>
        <v>0.9025003827</v>
      </c>
      <c r="S111" s="102">
        <f t="shared" si="148"/>
        <v>0.9067923145</v>
      </c>
      <c r="T111" s="102">
        <f t="shared" si="148"/>
        <v>0.9069399606</v>
      </c>
      <c r="U111" s="102">
        <f t="shared" si="148"/>
        <v>0.9066015042</v>
      </c>
      <c r="V111" s="102">
        <f t="shared" si="148"/>
        <v>0.8955521563</v>
      </c>
      <c r="W111" s="102">
        <f t="shared" si="148"/>
        <v>0.9031339691</v>
      </c>
      <c r="X111" s="102">
        <f t="shared" si="148"/>
        <v>0.9029691669</v>
      </c>
      <c r="Y111" s="102">
        <f t="shared" si="148"/>
        <v>0.9017544653</v>
      </c>
      <c r="Z111" s="102">
        <f t="shared" si="148"/>
        <v>0.9124359239</v>
      </c>
      <c r="AA111" s="102">
        <f t="shared" si="148"/>
        <v>0.8920608904</v>
      </c>
      <c r="AB111" s="102">
        <f t="shared" si="148"/>
        <v>0.8993508648</v>
      </c>
      <c r="AC111" s="102">
        <f t="shared" si="148"/>
        <v>0.9029191317</v>
      </c>
      <c r="AD111" s="102">
        <f t="shared" si="148"/>
        <v>0.9136577708</v>
      </c>
      <c r="AE111" s="102">
        <f t="shared" si="148"/>
        <v>0.915740835</v>
      </c>
      <c r="AF111" s="102">
        <f t="shared" si="148"/>
        <v>0.9142741813</v>
      </c>
      <c r="AG111" s="102">
        <f t="shared" si="148"/>
        <v>0.9200986142</v>
      </c>
      <c r="AH111" s="102">
        <f t="shared" si="148"/>
        <v>0.9126196791</v>
      </c>
      <c r="AI111" s="102">
        <f t="shared" si="148"/>
        <v>0.8928062816</v>
      </c>
      <c r="AJ111" s="102">
        <f t="shared" si="148"/>
        <v>0.9190289367</v>
      </c>
      <c r="AK111" s="102">
        <f t="shared" si="148"/>
        <v>0.9056389437</v>
      </c>
      <c r="AL111" s="102">
        <f t="shared" si="148"/>
        <v>0.9050666151</v>
      </c>
      <c r="AM111" s="102">
        <f t="shared" si="148"/>
        <v>0.9080641076</v>
      </c>
      <c r="AN111" s="102">
        <f t="shared" si="148"/>
        <v>0.9083176638</v>
      </c>
      <c r="AO111" s="102">
        <f t="shared" si="148"/>
        <v>0.9014627869</v>
      </c>
      <c r="AP111" s="105">
        <f t="shared" si="148"/>
        <v>0.8841687656</v>
      </c>
      <c r="AQ111" s="105">
        <f t="shared" si="148"/>
        <v>0.9310480778</v>
      </c>
      <c r="AR111" s="105">
        <f t="shared" si="148"/>
        <v>0.9592027569</v>
      </c>
      <c r="AS111" s="105">
        <f t="shared" si="148"/>
        <v>0.963503166</v>
      </c>
      <c r="AT111" s="105">
        <f t="shared" si="148"/>
        <v>0.9557869405</v>
      </c>
      <c r="AU111" s="105">
        <f t="shared" si="148"/>
        <v>0.9656034186</v>
      </c>
      <c r="AV111" s="105">
        <f t="shared" si="148"/>
        <v>0.9655088179</v>
      </c>
      <c r="AW111" s="105">
        <f t="shared" si="148"/>
        <v>0.967629541</v>
      </c>
    </row>
    <row r="112">
      <c r="B112" s="73"/>
      <c r="C112" s="8"/>
      <c r="D112" s="8" t="s">
        <v>238</v>
      </c>
      <c r="H112" s="52">
        <f t="shared" ref="H112:M112" si="149">H57/H53</f>
        <v>0.9812432782</v>
      </c>
      <c r="I112" s="52">
        <f t="shared" si="149"/>
        <v>0.9791074197</v>
      </c>
      <c r="J112" s="52">
        <f t="shared" si="149"/>
        <v>0.9701596809</v>
      </c>
      <c r="K112" s="52">
        <f t="shared" si="149"/>
        <v>0.9763438667</v>
      </c>
      <c r="L112" s="52">
        <f t="shared" si="149"/>
        <v>0.9784015281</v>
      </c>
      <c r="M112" s="52">
        <f t="shared" si="149"/>
        <v>0.9736202958</v>
      </c>
      <c r="N112" s="98">
        <f t="shared" ref="N112:N114" si="151">AVERAGE(H112:M112)</f>
        <v>0.9764793449</v>
      </c>
      <c r="O112" s="98">
        <f t="shared" ref="O112:O114" si="152">N112</f>
        <v>0.9764793449</v>
      </c>
      <c r="P112" s="4"/>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106"/>
      <c r="AQ112" s="106"/>
      <c r="AR112" s="106"/>
      <c r="AS112" s="106"/>
      <c r="AT112" s="106"/>
      <c r="AU112" s="106"/>
      <c r="AV112" s="106"/>
      <c r="AW112" s="106"/>
    </row>
    <row r="113">
      <c r="B113" s="73"/>
      <c r="C113" s="8"/>
      <c r="D113" s="8" t="s">
        <v>239</v>
      </c>
      <c r="H113" s="52">
        <f t="shared" ref="H113:M113" si="150">H58/H54</f>
        <v>1.100656761</v>
      </c>
      <c r="I113" s="52">
        <f t="shared" si="150"/>
        <v>1.063341624</v>
      </c>
      <c r="J113" s="52">
        <f t="shared" si="150"/>
        <v>1.047973874</v>
      </c>
      <c r="K113" s="52">
        <f t="shared" si="150"/>
        <v>1.139967997</v>
      </c>
      <c r="L113" s="52">
        <f t="shared" si="150"/>
        <v>1.082927052</v>
      </c>
      <c r="M113" s="52">
        <f t="shared" si="150"/>
        <v>1</v>
      </c>
      <c r="N113" s="98">
        <f t="shared" si="151"/>
        <v>1.072477885</v>
      </c>
      <c r="O113" s="98">
        <f t="shared" si="152"/>
        <v>1.072477885</v>
      </c>
      <c r="P113" s="4" t="s">
        <v>240</v>
      </c>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106"/>
      <c r="AQ113" s="106"/>
      <c r="AR113" s="106"/>
      <c r="AS113" s="106"/>
      <c r="AT113" s="106"/>
      <c r="AU113" s="106"/>
      <c r="AV113" s="106"/>
      <c r="AW113" s="106"/>
    </row>
    <row r="114">
      <c r="B114" s="73"/>
      <c r="C114" s="8"/>
      <c r="D114" s="8" t="s">
        <v>241</v>
      </c>
      <c r="H114" s="52">
        <f t="shared" ref="H114:M114" si="153">H59/H55</f>
        <v>1.432308735</v>
      </c>
      <c r="I114" s="52">
        <f t="shared" si="153"/>
        <v>1.491845213</v>
      </c>
      <c r="J114" s="52">
        <f t="shared" si="153"/>
        <v>1.547591302</v>
      </c>
      <c r="K114" s="52">
        <f t="shared" si="153"/>
        <v>1.496979307</v>
      </c>
      <c r="L114" s="52">
        <f t="shared" si="153"/>
        <v>1.502172139</v>
      </c>
      <c r="M114" s="52">
        <f t="shared" si="153"/>
        <v>1.117621001</v>
      </c>
      <c r="N114" s="98">
        <f t="shared" si="151"/>
        <v>1.431419616</v>
      </c>
      <c r="O114" s="98">
        <f t="shared" si="152"/>
        <v>1.431419616</v>
      </c>
      <c r="P114" s="4" t="s">
        <v>240</v>
      </c>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c r="AO114" s="52"/>
      <c r="AP114" s="106"/>
      <c r="AQ114" s="106"/>
      <c r="AR114" s="106"/>
      <c r="AS114" s="106"/>
      <c r="AT114" s="106"/>
      <c r="AU114" s="106"/>
      <c r="AV114" s="106"/>
      <c r="AW114" s="106"/>
    </row>
    <row r="115">
      <c r="B115" s="73"/>
      <c r="C115" s="8"/>
      <c r="D115" s="8"/>
      <c r="H115" s="52"/>
      <c r="I115" s="52"/>
      <c r="J115" s="52"/>
      <c r="K115" s="52"/>
      <c r="L115" s="52"/>
      <c r="M115" s="52"/>
      <c r="N115" s="107"/>
      <c r="O115" s="107"/>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106"/>
      <c r="AQ115" s="106"/>
      <c r="AR115" s="106"/>
      <c r="AS115" s="106"/>
      <c r="AT115" s="106"/>
      <c r="AU115" s="106"/>
      <c r="AV115" s="106"/>
      <c r="AW115" s="106"/>
    </row>
    <row r="116">
      <c r="B116" s="73"/>
      <c r="C116" s="8"/>
      <c r="D116" s="4" t="s">
        <v>242</v>
      </c>
      <c r="H116" s="52"/>
      <c r="I116" s="52"/>
      <c r="J116" s="52"/>
      <c r="K116" s="52"/>
      <c r="L116" s="52"/>
      <c r="M116" s="52"/>
      <c r="N116" s="107"/>
      <c r="O116" s="107"/>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106"/>
      <c r="AQ116" s="106"/>
      <c r="AR116" s="106"/>
      <c r="AS116" s="106"/>
      <c r="AT116" s="106"/>
      <c r="AU116" s="106"/>
      <c r="AV116" s="106"/>
      <c r="AW116" s="106"/>
    </row>
    <row r="117">
      <c r="B117" s="77"/>
      <c r="D117" s="8" t="s">
        <v>243</v>
      </c>
      <c r="H117" s="52"/>
      <c r="I117" s="102">
        <f t="shared" ref="I117:O117" si="154">IFERROR(I41/H41-1,"n.a.")</f>
        <v>0.134255208</v>
      </c>
      <c r="J117" s="102">
        <f t="shared" si="154"/>
        <v>0.2033347869</v>
      </c>
      <c r="K117" s="102">
        <f t="shared" si="154"/>
        <v>-0.1272268371</v>
      </c>
      <c r="L117" s="102">
        <f t="shared" si="154"/>
        <v>-0.01968572524</v>
      </c>
      <c r="M117" s="102">
        <f t="shared" si="154"/>
        <v>-1</v>
      </c>
      <c r="N117" s="98" t="str">
        <f t="shared" si="154"/>
        <v>n.a.</v>
      </c>
      <c r="O117" s="98" t="str">
        <f t="shared" si="154"/>
        <v>n.a.</v>
      </c>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106"/>
      <c r="AQ117" s="106"/>
      <c r="AR117" s="106"/>
      <c r="AS117" s="106"/>
      <c r="AT117" s="106"/>
      <c r="AU117" s="106"/>
      <c r="AV117" s="106"/>
      <c r="AW117" s="106"/>
    </row>
    <row r="118">
      <c r="B118" s="77"/>
      <c r="D118" s="8" t="s">
        <v>244</v>
      </c>
      <c r="H118" s="52"/>
      <c r="I118" s="102">
        <f t="shared" ref="I118:O118" si="155">IFERROR(I46/H46-1,"n.a.")</f>
        <v>0.2392338697</v>
      </c>
      <c r="J118" s="102">
        <f t="shared" si="155"/>
        <v>0.4620576655</v>
      </c>
      <c r="K118" s="102">
        <f t="shared" si="155"/>
        <v>-0.0292381032</v>
      </c>
      <c r="L118" s="102">
        <f t="shared" si="155"/>
        <v>0.07185071592</v>
      </c>
      <c r="M118" s="102">
        <f t="shared" si="155"/>
        <v>-1</v>
      </c>
      <c r="N118" s="98" t="str">
        <f t="shared" si="155"/>
        <v>n.a.</v>
      </c>
      <c r="O118" s="98" t="str">
        <f t="shared" si="155"/>
        <v>n.a.</v>
      </c>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106"/>
      <c r="AQ118" s="106"/>
      <c r="AR118" s="106"/>
      <c r="AS118" s="106"/>
      <c r="AT118" s="106"/>
      <c r="AU118" s="106"/>
      <c r="AV118" s="106"/>
      <c r="AW118" s="106"/>
    </row>
    <row r="119">
      <c r="B119" s="73"/>
      <c r="C119" s="8"/>
      <c r="D119" s="8" t="s">
        <v>245</v>
      </c>
      <c r="H119" s="102">
        <f t="shared" ref="H119:O119" si="156">IFERROR(H41/H53,"n.a.")</f>
        <v>0.2525950046</v>
      </c>
      <c r="I119" s="102">
        <f t="shared" si="156"/>
        <v>0.2938266627</v>
      </c>
      <c r="J119" s="102">
        <f t="shared" si="156"/>
        <v>0.5416276638</v>
      </c>
      <c r="K119" s="102">
        <f t="shared" si="156"/>
        <v>0.3621413543</v>
      </c>
      <c r="L119" s="102">
        <f t="shared" si="156"/>
        <v>0.3322551155</v>
      </c>
      <c r="M119" s="102">
        <f t="shared" si="156"/>
        <v>0</v>
      </c>
      <c r="N119" s="98">
        <f t="shared" si="156"/>
        <v>0</v>
      </c>
      <c r="O119" s="98">
        <f t="shared" si="156"/>
        <v>0</v>
      </c>
      <c r="R119" s="102">
        <f t="shared" ref="R119:AW119" si="157">IFERROR(R41/R53,"n.a.")</f>
        <v>0.9794158468</v>
      </c>
      <c r="S119" s="102">
        <f t="shared" si="157"/>
        <v>0.994608636</v>
      </c>
      <c r="T119" s="102">
        <f t="shared" si="157"/>
        <v>1.056042466</v>
      </c>
      <c r="U119" s="102">
        <f t="shared" si="157"/>
        <v>0.9945511773</v>
      </c>
      <c r="V119" s="102">
        <f t="shared" si="157"/>
        <v>1.006972843</v>
      </c>
      <c r="W119" s="102">
        <f t="shared" si="157"/>
        <v>0.9627973297</v>
      </c>
      <c r="X119" s="102">
        <f t="shared" si="157"/>
        <v>1.090258864</v>
      </c>
      <c r="Y119" s="102">
        <f t="shared" si="157"/>
        <v>1.252528455</v>
      </c>
      <c r="Z119" s="102">
        <f t="shared" si="157"/>
        <v>4.005997286</v>
      </c>
      <c r="AA119" s="102">
        <f t="shared" si="157"/>
        <v>2.055060991</v>
      </c>
      <c r="AB119" s="102">
        <f t="shared" si="157"/>
        <v>1.800876302</v>
      </c>
      <c r="AC119" s="102">
        <f t="shared" si="157"/>
        <v>1.882405133</v>
      </c>
      <c r="AD119" s="102">
        <f t="shared" si="157"/>
        <v>1.504041302</v>
      </c>
      <c r="AE119" s="102">
        <f t="shared" si="157"/>
        <v>1.481386618</v>
      </c>
      <c r="AF119" s="102">
        <f t="shared" si="157"/>
        <v>1.641213605</v>
      </c>
      <c r="AG119" s="102">
        <f t="shared" si="157"/>
        <v>1.333441739</v>
      </c>
      <c r="AH119" s="102">
        <f t="shared" si="157"/>
        <v>1.383639389</v>
      </c>
      <c r="AI119" s="102">
        <f t="shared" si="157"/>
        <v>1.469912548</v>
      </c>
      <c r="AJ119" s="102">
        <f t="shared" si="157"/>
        <v>1.302593157</v>
      </c>
      <c r="AK119" s="102">
        <f t="shared" si="157"/>
        <v>1.23638947</v>
      </c>
      <c r="AL119" s="102">
        <f t="shared" si="157"/>
        <v>1.300009557</v>
      </c>
      <c r="AM119" s="102">
        <f t="shared" si="157"/>
        <v>1.3208017</v>
      </c>
      <c r="AN119" s="102">
        <f t="shared" si="157"/>
        <v>1.38546486</v>
      </c>
      <c r="AO119" s="102">
        <f t="shared" si="157"/>
        <v>0</v>
      </c>
      <c r="AP119" s="105">
        <f t="shared" si="157"/>
        <v>0</v>
      </c>
      <c r="AQ119" s="105">
        <f t="shared" si="157"/>
        <v>0</v>
      </c>
      <c r="AR119" s="105">
        <f t="shared" si="157"/>
        <v>0</v>
      </c>
      <c r="AS119" s="105">
        <f t="shared" si="157"/>
        <v>0</v>
      </c>
      <c r="AT119" s="105">
        <f t="shared" si="157"/>
        <v>0</v>
      </c>
      <c r="AU119" s="105">
        <f t="shared" si="157"/>
        <v>0</v>
      </c>
      <c r="AV119" s="105">
        <f t="shared" si="157"/>
        <v>0</v>
      </c>
      <c r="AW119" s="105">
        <f t="shared" si="157"/>
        <v>0</v>
      </c>
    </row>
    <row r="120">
      <c r="B120" s="73"/>
      <c r="C120" s="8"/>
      <c r="D120" s="8" t="s">
        <v>246</v>
      </c>
      <c r="H120" s="102">
        <f t="shared" ref="H120:O120" si="158">IFERROR(H46/H55,"n.a.")</f>
        <v>0.6214826534</v>
      </c>
      <c r="I120" s="102">
        <f t="shared" si="158"/>
        <v>0.8367814681</v>
      </c>
      <c r="J120" s="102">
        <f t="shared" si="158"/>
        <v>1.482284978</v>
      </c>
      <c r="K120" s="102">
        <f t="shared" si="158"/>
        <v>1.164863617</v>
      </c>
      <c r="L120" s="102">
        <f t="shared" si="158"/>
        <v>1.371799678</v>
      </c>
      <c r="M120" s="102">
        <f t="shared" si="158"/>
        <v>0</v>
      </c>
      <c r="N120" s="98">
        <f t="shared" si="158"/>
        <v>0</v>
      </c>
      <c r="O120" s="98">
        <f t="shared" si="158"/>
        <v>0</v>
      </c>
      <c r="R120" s="102">
        <f t="shared" ref="R120:AW120" si="159">IFERROR(R46/R55,"n.a.")</f>
        <v>2.661223878</v>
      </c>
      <c r="S120" s="102">
        <f t="shared" si="159"/>
        <v>2.579560735</v>
      </c>
      <c r="T120" s="102">
        <f t="shared" si="159"/>
        <v>2.463609844</v>
      </c>
      <c r="U120" s="102">
        <f t="shared" si="159"/>
        <v>2.540575916</v>
      </c>
      <c r="V120" s="102">
        <f t="shared" si="159"/>
        <v>2.709544227</v>
      </c>
      <c r="W120" s="102">
        <f t="shared" si="159"/>
        <v>2.78183823</v>
      </c>
      <c r="X120" s="102">
        <f t="shared" si="159"/>
        <v>3.185892603</v>
      </c>
      <c r="Y120" s="102">
        <f t="shared" si="159"/>
        <v>3.513274336</v>
      </c>
      <c r="Z120" s="102">
        <f t="shared" si="159"/>
        <v>6.46249625</v>
      </c>
      <c r="AA120" s="102">
        <f t="shared" si="159"/>
        <v>4.93310232</v>
      </c>
      <c r="AB120" s="102">
        <f t="shared" si="159"/>
        <v>5.020082797</v>
      </c>
      <c r="AC120" s="102">
        <f t="shared" si="159"/>
        <v>5.013417191</v>
      </c>
      <c r="AD120" s="102">
        <f t="shared" si="159"/>
        <v>4.969667239</v>
      </c>
      <c r="AE120" s="102">
        <f t="shared" si="159"/>
        <v>4.811650173</v>
      </c>
      <c r="AF120" s="102">
        <f t="shared" si="159"/>
        <v>4.736701482</v>
      </c>
      <c r="AG120" s="102">
        <f t="shared" si="159"/>
        <v>4.52989385</v>
      </c>
      <c r="AH120" s="102">
        <f t="shared" si="159"/>
        <v>5.212068058</v>
      </c>
      <c r="AI120" s="102">
        <f t="shared" si="159"/>
        <v>6.931960806</v>
      </c>
      <c r="AJ120" s="102">
        <f t="shared" si="159"/>
        <v>5.237768671</v>
      </c>
      <c r="AK120" s="102">
        <f t="shared" si="159"/>
        <v>4.820379698</v>
      </c>
      <c r="AL120" s="102">
        <f t="shared" si="159"/>
        <v>5.285434676</v>
      </c>
      <c r="AM120" s="102">
        <f t="shared" si="159"/>
        <v>5.225902669</v>
      </c>
      <c r="AN120" s="102">
        <f t="shared" si="159"/>
        <v>5.281616383</v>
      </c>
      <c r="AO120" s="102">
        <f t="shared" si="159"/>
        <v>0</v>
      </c>
      <c r="AP120" s="105">
        <f t="shared" si="159"/>
        <v>0</v>
      </c>
      <c r="AQ120" s="105">
        <f t="shared" si="159"/>
        <v>0</v>
      </c>
      <c r="AR120" s="105">
        <f t="shared" si="159"/>
        <v>0</v>
      </c>
      <c r="AS120" s="105">
        <f t="shared" si="159"/>
        <v>0</v>
      </c>
      <c r="AT120" s="105">
        <f t="shared" si="159"/>
        <v>0</v>
      </c>
      <c r="AU120" s="105">
        <f t="shared" si="159"/>
        <v>0</v>
      </c>
      <c r="AV120" s="105">
        <f t="shared" si="159"/>
        <v>0</v>
      </c>
      <c r="AW120" s="105">
        <f t="shared" si="159"/>
        <v>0</v>
      </c>
    </row>
    <row r="121">
      <c r="B121" s="73"/>
      <c r="C121" s="8"/>
      <c r="D121" s="8" t="s">
        <v>247</v>
      </c>
      <c r="H121" s="52"/>
      <c r="I121" s="52"/>
      <c r="J121" s="52"/>
      <c r="K121" s="52"/>
      <c r="L121" s="52"/>
      <c r="M121" s="52"/>
      <c r="N121" s="107"/>
      <c r="O121" s="107"/>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106"/>
      <c r="AQ121" s="106"/>
      <c r="AR121" s="106"/>
      <c r="AS121" s="106"/>
      <c r="AT121" s="106"/>
      <c r="AU121" s="106"/>
      <c r="AV121" s="106"/>
      <c r="AW121" s="106"/>
    </row>
    <row r="122">
      <c r="B122" s="73"/>
      <c r="C122" s="8"/>
      <c r="D122" s="8" t="s">
        <v>248</v>
      </c>
      <c r="H122" s="52"/>
      <c r="I122" s="52"/>
      <c r="J122" s="52"/>
      <c r="K122" s="52"/>
      <c r="L122" s="52"/>
      <c r="M122" s="52"/>
      <c r="N122" s="107"/>
      <c r="O122" s="107"/>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106"/>
      <c r="AQ122" s="106"/>
      <c r="AR122" s="106"/>
      <c r="AS122" s="106"/>
      <c r="AT122" s="106"/>
      <c r="AU122" s="106"/>
      <c r="AV122" s="106"/>
      <c r="AW122" s="106"/>
    </row>
    <row r="123">
      <c r="B123" s="73"/>
      <c r="C123" s="8"/>
      <c r="D123" s="8" t="s">
        <v>249</v>
      </c>
      <c r="H123" s="52">
        <f t="shared" ref="H123:M123" si="160">H39/H32</f>
        <v>1.063508253</v>
      </c>
      <c r="I123" s="52">
        <f t="shared" si="160"/>
        <v>1.103664592</v>
      </c>
      <c r="J123" s="52">
        <f t="shared" si="160"/>
        <v>1.189819659</v>
      </c>
      <c r="K123" s="52">
        <f t="shared" si="160"/>
        <v>1.049444525</v>
      </c>
      <c r="L123" s="52">
        <f t="shared" si="160"/>
        <v>1.071191609</v>
      </c>
      <c r="M123" s="52">
        <f t="shared" si="160"/>
        <v>0.8005653717</v>
      </c>
      <c r="N123" s="107"/>
      <c r="O123" s="107"/>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106"/>
      <c r="AQ123" s="106"/>
      <c r="AR123" s="106"/>
      <c r="AS123" s="106"/>
      <c r="AT123" s="106"/>
      <c r="AU123" s="106"/>
      <c r="AV123" s="106"/>
      <c r="AW123" s="106"/>
    </row>
    <row r="124">
      <c r="B124" s="73"/>
      <c r="C124" s="8"/>
      <c r="D124" s="8" t="s">
        <v>250</v>
      </c>
      <c r="H124" s="52">
        <f t="shared" ref="H124:M124" si="161">H40/H32</f>
        <v>1.065031869</v>
      </c>
      <c r="I124" s="52">
        <f t="shared" si="161"/>
        <v>1.080878016</v>
      </c>
      <c r="J124" s="52">
        <f t="shared" si="161"/>
        <v>1.112145202</v>
      </c>
      <c r="K124" s="52">
        <f t="shared" si="161"/>
        <v>1.093298936</v>
      </c>
      <c r="L124" s="52">
        <f t="shared" si="161"/>
        <v>1.076265833</v>
      </c>
      <c r="M124" s="52">
        <f t="shared" si="161"/>
        <v>0.7746823877</v>
      </c>
      <c r="N124" s="107"/>
      <c r="O124" s="107"/>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106"/>
      <c r="AQ124" s="106"/>
      <c r="AR124" s="106"/>
      <c r="AS124" s="106"/>
      <c r="AT124" s="106"/>
      <c r="AU124" s="106"/>
      <c r="AV124" s="106"/>
      <c r="AW124" s="106"/>
    </row>
    <row r="125">
      <c r="B125" s="73"/>
      <c r="C125" s="8"/>
      <c r="D125" s="8"/>
      <c r="H125" s="52"/>
      <c r="I125" s="52"/>
      <c r="J125" s="52"/>
      <c r="K125" s="52"/>
      <c r="L125" s="52"/>
      <c r="M125" s="52"/>
      <c r="N125" s="107"/>
      <c r="O125" s="107"/>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106"/>
      <c r="AQ125" s="106"/>
      <c r="AR125" s="106"/>
      <c r="AS125" s="106"/>
      <c r="AT125" s="106"/>
      <c r="AU125" s="106"/>
      <c r="AV125" s="106"/>
      <c r="AW125" s="106"/>
    </row>
    <row r="126">
      <c r="B126" s="73"/>
      <c r="C126" s="8"/>
      <c r="D126" s="4" t="s">
        <v>251</v>
      </c>
      <c r="H126" s="52"/>
      <c r="I126" s="52"/>
      <c r="J126" s="52"/>
      <c r="K126" s="52"/>
      <c r="L126" s="52"/>
      <c r="M126" s="52"/>
      <c r="N126" s="107"/>
      <c r="O126" s="107"/>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106"/>
      <c r="AQ126" s="106"/>
      <c r="AR126" s="106"/>
      <c r="AS126" s="106"/>
      <c r="AT126" s="106"/>
      <c r="AU126" s="106"/>
      <c r="AV126" s="106"/>
      <c r="AW126" s="106"/>
    </row>
    <row r="127">
      <c r="B127" s="73"/>
      <c r="C127" s="8" t="s">
        <v>138</v>
      </c>
      <c r="D127" s="8" t="s">
        <v>252</v>
      </c>
      <c r="H127" s="102">
        <f t="shared" ref="H127:M127" si="162">IFERROR(H60/H52,"n.a.")</f>
        <v>0.06699005714</v>
      </c>
      <c r="I127" s="102">
        <f t="shared" si="162"/>
        <v>0.063307736</v>
      </c>
      <c r="J127" s="102">
        <f t="shared" si="162"/>
        <v>0.07461183934</v>
      </c>
      <c r="K127" s="102">
        <f t="shared" si="162"/>
        <v>0.06368506221</v>
      </c>
      <c r="L127" s="102">
        <f t="shared" si="162"/>
        <v>0.06072856184</v>
      </c>
      <c r="M127" s="102">
        <f t="shared" si="162"/>
        <v>0.06259442364</v>
      </c>
      <c r="N127" s="98">
        <f>AVERAGE(H127:M127)</f>
        <v>0.06531961336</v>
      </c>
      <c r="O127" s="98">
        <f t="shared" ref="O127:O129" si="165">N127</f>
        <v>0.06531961336</v>
      </c>
      <c r="R127" s="102">
        <f t="shared" ref="R127:AW127" si="163">IFERROR(R60/R52,"n.a.")</f>
        <v>0.06648318239</v>
      </c>
      <c r="S127" s="102">
        <f t="shared" si="163"/>
        <v>0.06785510047</v>
      </c>
      <c r="T127" s="102">
        <f t="shared" si="163"/>
        <v>0.06951393487</v>
      </c>
      <c r="U127" s="102">
        <f t="shared" si="163"/>
        <v>0.06426133719</v>
      </c>
      <c r="V127" s="102">
        <f t="shared" si="163"/>
        <v>0.06374123784</v>
      </c>
      <c r="W127" s="102">
        <f t="shared" si="163"/>
        <v>0.06284092549</v>
      </c>
      <c r="X127" s="102">
        <f t="shared" si="163"/>
        <v>0.06262149356</v>
      </c>
      <c r="Y127" s="102">
        <f t="shared" si="163"/>
        <v>0.06407561897</v>
      </c>
      <c r="Z127" s="102">
        <f t="shared" si="163"/>
        <v>0.1000634854</v>
      </c>
      <c r="AA127" s="102">
        <f t="shared" si="163"/>
        <v>0.07120250984</v>
      </c>
      <c r="AB127" s="102">
        <f t="shared" si="163"/>
        <v>0.0696348122</v>
      </c>
      <c r="AC127" s="102">
        <f t="shared" si="163"/>
        <v>0.07005185446</v>
      </c>
      <c r="AD127" s="102">
        <f t="shared" si="163"/>
        <v>0.06119541295</v>
      </c>
      <c r="AE127" s="102">
        <f t="shared" si="163"/>
        <v>0.06299550202</v>
      </c>
      <c r="AF127" s="102">
        <f t="shared" si="163"/>
        <v>0.07028782476</v>
      </c>
      <c r="AG127" s="102">
        <f t="shared" si="163"/>
        <v>0.06102418362</v>
      </c>
      <c r="AH127" s="102">
        <f t="shared" si="163"/>
        <v>0.06178142571</v>
      </c>
      <c r="AI127" s="102">
        <f t="shared" si="163"/>
        <v>0.05795787832</v>
      </c>
      <c r="AJ127" s="102">
        <f t="shared" si="163"/>
        <v>0.06174656399</v>
      </c>
      <c r="AK127" s="102">
        <f t="shared" si="163"/>
        <v>0.06121609673</v>
      </c>
      <c r="AL127" s="102">
        <f t="shared" si="163"/>
        <v>0.06069398115</v>
      </c>
      <c r="AM127" s="102">
        <f t="shared" si="163"/>
        <v>0.06617426396</v>
      </c>
      <c r="AN127" s="102">
        <f t="shared" si="163"/>
        <v>0.06283691786</v>
      </c>
      <c r="AO127" s="102">
        <f t="shared" si="163"/>
        <v>0.06081825258</v>
      </c>
      <c r="AP127" s="105">
        <f t="shared" si="163"/>
        <v>0.06341843935</v>
      </c>
      <c r="AQ127" s="105">
        <f t="shared" si="163"/>
        <v>0.06339806471</v>
      </c>
      <c r="AR127" s="105">
        <f t="shared" si="163"/>
        <v>0.06428072199</v>
      </c>
      <c r="AS127" s="105">
        <f t="shared" si="163"/>
        <v>0.06392068133</v>
      </c>
      <c r="AT127" s="105">
        <f t="shared" si="163"/>
        <v>0.06695545412</v>
      </c>
      <c r="AU127" s="105">
        <f t="shared" si="163"/>
        <v>0.06762620866</v>
      </c>
      <c r="AV127" s="105">
        <f t="shared" si="163"/>
        <v>0.06782548612</v>
      </c>
      <c r="AW127" s="105">
        <f t="shared" si="163"/>
        <v>0.06801864305</v>
      </c>
    </row>
    <row r="128">
      <c r="B128" s="77"/>
      <c r="C128" s="8" t="s">
        <v>138</v>
      </c>
      <c r="D128" s="8" t="s">
        <v>253</v>
      </c>
      <c r="H128" s="102">
        <f t="shared" ref="H128:M128" si="164">IFERROR(H61/H53,"n.a.")</f>
        <v>0.03067613836</v>
      </c>
      <c r="I128" s="102">
        <f t="shared" si="164"/>
        <v>0.02815185155</v>
      </c>
      <c r="J128" s="102">
        <f t="shared" si="164"/>
        <v>0.03174539994</v>
      </c>
      <c r="K128" s="102">
        <f t="shared" si="164"/>
        <v>0.02467396322</v>
      </c>
      <c r="L128" s="102">
        <f t="shared" si="164"/>
        <v>0.02653951109</v>
      </c>
      <c r="M128" s="102">
        <f t="shared" si="164"/>
        <v>0.02647959231</v>
      </c>
      <c r="N128" s="98">
        <f t="shared" ref="N128:N129" si="168">AVERAGE(H128:M128)+$F$21</f>
        <v>0.02804440941</v>
      </c>
      <c r="O128" s="98">
        <f t="shared" si="165"/>
        <v>0.02804440941</v>
      </c>
      <c r="R128" s="102">
        <f t="shared" ref="R128:AW128" si="166">IFERROR(R61/R53,"n.a.")</f>
        <v>0.03150725939</v>
      </c>
      <c r="S128" s="102">
        <f t="shared" si="166"/>
        <v>0.03112987586</v>
      </c>
      <c r="T128" s="102">
        <f t="shared" si="166"/>
        <v>0.03122584691</v>
      </c>
      <c r="U128" s="102">
        <f t="shared" si="166"/>
        <v>0.02887119245</v>
      </c>
      <c r="V128" s="102">
        <f t="shared" si="166"/>
        <v>0.02848904268</v>
      </c>
      <c r="W128" s="102">
        <f t="shared" si="166"/>
        <v>0.02788324106</v>
      </c>
      <c r="X128" s="102">
        <f t="shared" si="166"/>
        <v>0.02735910461</v>
      </c>
      <c r="Y128" s="102">
        <f t="shared" si="166"/>
        <v>0.02891681308</v>
      </c>
      <c r="Z128" s="102">
        <f t="shared" si="166"/>
        <v>0.04716220191</v>
      </c>
      <c r="AA128" s="102">
        <f t="shared" si="166"/>
        <v>0.03136669156</v>
      </c>
      <c r="AB128" s="102">
        <f t="shared" si="166"/>
        <v>0.02936364662</v>
      </c>
      <c r="AC128" s="102">
        <f t="shared" si="166"/>
        <v>0.02677510912</v>
      </c>
      <c r="AD128" s="102">
        <f t="shared" si="166"/>
        <v>0.02357079962</v>
      </c>
      <c r="AE128" s="102">
        <f t="shared" si="166"/>
        <v>0.02441162385</v>
      </c>
      <c r="AF128" s="102">
        <f t="shared" si="166"/>
        <v>0.02766736809</v>
      </c>
      <c r="AG128" s="102">
        <f t="shared" si="166"/>
        <v>0.02341185034</v>
      </c>
      <c r="AH128" s="102">
        <f t="shared" si="166"/>
        <v>0.02590988873</v>
      </c>
      <c r="AI128" s="102">
        <f t="shared" si="166"/>
        <v>0.02888462523</v>
      </c>
      <c r="AJ128" s="102">
        <f t="shared" si="166"/>
        <v>0.02601510555</v>
      </c>
      <c r="AK128" s="102">
        <f t="shared" si="166"/>
        <v>0.02555670703</v>
      </c>
      <c r="AL128" s="102">
        <f t="shared" si="166"/>
        <v>0.0246382629</v>
      </c>
      <c r="AM128" s="102">
        <f t="shared" si="166"/>
        <v>0.02832372583</v>
      </c>
      <c r="AN128" s="102">
        <f t="shared" si="166"/>
        <v>0.02634666986</v>
      </c>
      <c r="AO128" s="102">
        <f t="shared" si="166"/>
        <v>0.02659322661</v>
      </c>
      <c r="AP128" s="105">
        <f t="shared" si="166"/>
        <v>0.02804440941</v>
      </c>
      <c r="AQ128" s="105">
        <f t="shared" si="166"/>
        <v>0.02804440941</v>
      </c>
      <c r="AR128" s="105">
        <f t="shared" si="166"/>
        <v>0.02804440941</v>
      </c>
      <c r="AS128" s="105">
        <f t="shared" si="166"/>
        <v>0.02804440941</v>
      </c>
      <c r="AT128" s="105">
        <f t="shared" si="166"/>
        <v>0.02804440941</v>
      </c>
      <c r="AU128" s="105">
        <f t="shared" si="166"/>
        <v>0.02804440941</v>
      </c>
      <c r="AV128" s="105">
        <f t="shared" si="166"/>
        <v>0.02804440941</v>
      </c>
      <c r="AW128" s="105">
        <f t="shared" si="166"/>
        <v>0.02804440941</v>
      </c>
    </row>
    <row r="129">
      <c r="B129" s="77"/>
      <c r="C129" s="8" t="s">
        <v>138</v>
      </c>
      <c r="D129" s="8" t="s">
        <v>254</v>
      </c>
      <c r="H129" s="102">
        <f t="shared" ref="H129:M129" si="167">IFERROR(H62/H55,"n.a.")</f>
        <v>0.8769352469</v>
      </c>
      <c r="I129" s="102">
        <f t="shared" si="167"/>
        <v>0.8964536395</v>
      </c>
      <c r="J129" s="102">
        <f t="shared" si="167"/>
        <v>0.8891726378</v>
      </c>
      <c r="K129" s="102">
        <f t="shared" si="167"/>
        <v>0.8371033458</v>
      </c>
      <c r="L129" s="102">
        <f t="shared" si="167"/>
        <v>0.8562639204</v>
      </c>
      <c r="M129" s="102">
        <f t="shared" si="167"/>
        <v>0.8490398875</v>
      </c>
      <c r="N129" s="98">
        <f t="shared" si="168"/>
        <v>0.8674947797</v>
      </c>
      <c r="O129" s="98">
        <f t="shared" si="165"/>
        <v>0.8674947797</v>
      </c>
      <c r="R129" s="102">
        <f t="shared" ref="R129:AW129" si="169">IFERROR(R62/R55,"n.a.")</f>
        <v>0.8622575088</v>
      </c>
      <c r="S129" s="102">
        <f t="shared" si="169"/>
        <v>0.8780815778</v>
      </c>
      <c r="T129" s="102">
        <f t="shared" si="169"/>
        <v>0.8828633406</v>
      </c>
      <c r="U129" s="102">
        <f t="shared" si="169"/>
        <v>0.8847397598</v>
      </c>
      <c r="V129" s="102">
        <f t="shared" si="169"/>
        <v>0.893600127</v>
      </c>
      <c r="W129" s="102">
        <f t="shared" si="169"/>
        <v>0.8995825786</v>
      </c>
      <c r="X129" s="102">
        <f t="shared" si="169"/>
        <v>0.905252576</v>
      </c>
      <c r="Y129" s="102">
        <f t="shared" si="169"/>
        <v>0.8871037031</v>
      </c>
      <c r="Z129" s="102">
        <f t="shared" si="169"/>
        <v>0.9804980498</v>
      </c>
      <c r="AA129" s="102">
        <f t="shared" si="169"/>
        <v>0.8856482818</v>
      </c>
      <c r="AB129" s="102">
        <f t="shared" si="169"/>
        <v>0.8630317978</v>
      </c>
      <c r="AC129" s="102">
        <f t="shared" si="169"/>
        <v>0.8660796646</v>
      </c>
      <c r="AD129" s="102">
        <f t="shared" si="169"/>
        <v>0.8318207833</v>
      </c>
      <c r="AE129" s="102">
        <f t="shared" si="169"/>
        <v>0.8173626197</v>
      </c>
      <c r="AF129" s="102">
        <f t="shared" si="169"/>
        <v>0.8519148247</v>
      </c>
      <c r="AG129" s="102">
        <f t="shared" si="169"/>
        <v>0.8470184202</v>
      </c>
      <c r="AH129" s="102">
        <f t="shared" si="169"/>
        <v>0.8512541659</v>
      </c>
      <c r="AI129" s="102">
        <f t="shared" si="169"/>
        <v>0.854673566</v>
      </c>
      <c r="AJ129" s="102">
        <f t="shared" si="169"/>
        <v>0.8762231329</v>
      </c>
      <c r="AK129" s="102">
        <f t="shared" si="169"/>
        <v>0.843316544</v>
      </c>
      <c r="AL129" s="102">
        <f t="shared" si="169"/>
        <v>0.8647855162</v>
      </c>
      <c r="AM129" s="102">
        <f t="shared" si="169"/>
        <v>0.8872841444</v>
      </c>
      <c r="AN129" s="102">
        <f t="shared" si="169"/>
        <v>0.8629826481</v>
      </c>
      <c r="AO129" s="102">
        <f t="shared" si="169"/>
        <v>0.7882477876</v>
      </c>
      <c r="AP129" s="105">
        <f t="shared" si="169"/>
        <v>0.8781001431</v>
      </c>
      <c r="AQ129" s="105">
        <f t="shared" si="169"/>
        <v>0.8781064938</v>
      </c>
      <c r="AR129" s="105">
        <f t="shared" si="169"/>
        <v>0.8778378901</v>
      </c>
      <c r="AS129" s="105">
        <f t="shared" si="169"/>
        <v>0.8779458667</v>
      </c>
      <c r="AT129" s="105">
        <f t="shared" si="169"/>
        <v>0.877098016</v>
      </c>
      <c r="AU129" s="105">
        <f t="shared" si="169"/>
        <v>0.8769280873</v>
      </c>
      <c r="AV129" s="105">
        <f t="shared" si="169"/>
        <v>0.8768787017</v>
      </c>
      <c r="AW129" s="105">
        <f t="shared" si="169"/>
        <v>0.8768313008</v>
      </c>
    </row>
    <row r="130">
      <c r="B130" s="77"/>
      <c r="C130" s="8"/>
      <c r="D130" s="8" t="s">
        <v>255</v>
      </c>
      <c r="H130" s="102"/>
      <c r="I130" s="102"/>
      <c r="J130" s="102"/>
      <c r="K130" s="102"/>
      <c r="L130" s="102"/>
      <c r="M130" s="102"/>
      <c r="N130" s="98"/>
      <c r="O130" s="98"/>
      <c r="R130" s="102"/>
      <c r="S130" s="102"/>
      <c r="T130" s="102"/>
      <c r="U130" s="102"/>
      <c r="V130" s="102"/>
      <c r="W130" s="102"/>
      <c r="X130" s="102"/>
      <c r="Y130" s="102"/>
      <c r="Z130" s="102"/>
      <c r="AA130" s="102"/>
      <c r="AB130" s="102"/>
      <c r="AC130" s="102"/>
      <c r="AD130" s="102"/>
      <c r="AE130" s="102"/>
      <c r="AF130" s="102"/>
      <c r="AG130" s="102"/>
      <c r="AH130" s="102"/>
      <c r="AI130" s="102"/>
      <c r="AJ130" s="102"/>
      <c r="AK130" s="102"/>
      <c r="AL130" s="102"/>
      <c r="AM130" s="102"/>
      <c r="AN130" s="102"/>
      <c r="AO130" s="102"/>
      <c r="AP130" s="105"/>
      <c r="AQ130" s="105"/>
      <c r="AR130" s="105"/>
      <c r="AS130" s="105"/>
      <c r="AT130" s="105"/>
      <c r="AU130" s="105"/>
      <c r="AV130" s="105"/>
      <c r="AW130" s="105"/>
    </row>
    <row r="131">
      <c r="B131" s="77"/>
      <c r="C131" s="8"/>
      <c r="D131" s="8"/>
      <c r="H131" s="102"/>
      <c r="I131" s="102"/>
      <c r="J131" s="102"/>
      <c r="K131" s="102"/>
      <c r="L131" s="102"/>
      <c r="M131" s="102"/>
      <c r="N131" s="98"/>
      <c r="O131" s="98"/>
      <c r="R131" s="102"/>
      <c r="S131" s="102"/>
      <c r="T131" s="102"/>
      <c r="U131" s="102"/>
      <c r="V131" s="102"/>
      <c r="W131" s="102"/>
      <c r="X131" s="102"/>
      <c r="Y131" s="102"/>
      <c r="Z131" s="102"/>
      <c r="AA131" s="102"/>
      <c r="AB131" s="102"/>
      <c r="AC131" s="102"/>
      <c r="AD131" s="102"/>
      <c r="AE131" s="102"/>
      <c r="AF131" s="102"/>
      <c r="AG131" s="102"/>
      <c r="AH131" s="102"/>
      <c r="AI131" s="102"/>
      <c r="AJ131" s="102"/>
      <c r="AK131" s="102"/>
      <c r="AL131" s="102"/>
      <c r="AM131" s="102"/>
      <c r="AN131" s="102"/>
      <c r="AO131" s="102"/>
      <c r="AP131" s="105"/>
      <c r="AQ131" s="105"/>
      <c r="AR131" s="105"/>
      <c r="AS131" s="105"/>
      <c r="AT131" s="105"/>
      <c r="AU131" s="105"/>
      <c r="AV131" s="105"/>
      <c r="AW131" s="105"/>
    </row>
    <row r="132">
      <c r="B132" s="77"/>
      <c r="C132" s="8"/>
      <c r="D132" s="4" t="s">
        <v>256</v>
      </c>
      <c r="H132" s="102"/>
      <c r="I132" s="102"/>
      <c r="J132" s="102"/>
      <c r="K132" s="102"/>
      <c r="L132" s="102"/>
      <c r="M132" s="102"/>
      <c r="N132" s="98"/>
      <c r="O132" s="98"/>
      <c r="R132" s="102"/>
      <c r="S132" s="102"/>
      <c r="T132" s="102"/>
      <c r="U132" s="102"/>
      <c r="V132" s="102"/>
      <c r="W132" s="102"/>
      <c r="X132" s="102"/>
      <c r="Y132" s="102"/>
      <c r="Z132" s="102"/>
      <c r="AA132" s="102"/>
      <c r="AB132" s="102"/>
      <c r="AC132" s="102"/>
      <c r="AD132" s="102"/>
      <c r="AE132" s="102"/>
      <c r="AF132" s="102"/>
      <c r="AG132" s="102"/>
      <c r="AH132" s="102"/>
      <c r="AI132" s="102"/>
      <c r="AJ132" s="102"/>
      <c r="AK132" s="102"/>
      <c r="AL132" s="102"/>
      <c r="AM132" s="102"/>
      <c r="AN132" s="102"/>
      <c r="AO132" s="102"/>
      <c r="AP132" s="105"/>
      <c r="AQ132" s="105"/>
      <c r="AR132" s="105"/>
      <c r="AS132" s="105"/>
      <c r="AT132" s="105"/>
      <c r="AU132" s="105"/>
      <c r="AV132" s="105"/>
      <c r="AW132" s="105"/>
    </row>
    <row r="133">
      <c r="B133" s="77"/>
      <c r="C133" s="8" t="s">
        <v>257</v>
      </c>
      <c r="D133" s="8" t="s">
        <v>258</v>
      </c>
      <c r="H133" s="102">
        <f t="shared" ref="H133:M133" si="170">IFERROR(H72/H32,"n.a.")</f>
        <v>0.005259482669</v>
      </c>
      <c r="I133" s="102">
        <f t="shared" si="170"/>
        <v>0.02262586138</v>
      </c>
      <c r="J133" s="102">
        <f t="shared" si="170"/>
        <v>0.0324383654</v>
      </c>
      <c r="K133" s="102">
        <f t="shared" si="170"/>
        <v>0.02536989181</v>
      </c>
      <c r="L133" s="102">
        <f t="shared" si="170"/>
        <v>0.02726945245</v>
      </c>
      <c r="M133" s="102">
        <f t="shared" si="170"/>
        <v>0.02898114596</v>
      </c>
      <c r="N133" s="98">
        <f>IFERROR(N72/N11,"n.a.")</f>
        <v>0.02790806748</v>
      </c>
      <c r="O133" s="98">
        <f>IFERROR(O72/O32,"n.a.")</f>
        <v>0.0273369434</v>
      </c>
      <c r="R133" s="102">
        <f t="shared" ref="R133:AW133" si="171">IFERROR(R72/R32,"n.a.")</f>
        <v>0</v>
      </c>
      <c r="S133" s="102">
        <f t="shared" si="171"/>
        <v>0</v>
      </c>
      <c r="T133" s="102">
        <f t="shared" si="171"/>
        <v>0</v>
      </c>
      <c r="U133" s="102">
        <f t="shared" si="171"/>
        <v>0.02074415252</v>
      </c>
      <c r="V133" s="102">
        <f t="shared" si="171"/>
        <v>0.0219597576</v>
      </c>
      <c r="W133" s="102">
        <f t="shared" si="171"/>
        <v>0.02215297106</v>
      </c>
      <c r="X133" s="102">
        <f t="shared" si="171"/>
        <v>0.02275384449</v>
      </c>
      <c r="Y133" s="102">
        <f t="shared" si="171"/>
        <v>0.02375017758</v>
      </c>
      <c r="Z133" s="102">
        <f t="shared" si="171"/>
        <v>0.05694243862</v>
      </c>
      <c r="AA133" s="102">
        <f t="shared" si="171"/>
        <v>0.0317031695</v>
      </c>
      <c r="AB133" s="102">
        <f t="shared" si="171"/>
        <v>0.02733550102</v>
      </c>
      <c r="AC133" s="102">
        <f t="shared" si="171"/>
        <v>0.02608450682</v>
      </c>
      <c r="AD133" s="102">
        <f t="shared" si="171"/>
        <v>0.02481787875</v>
      </c>
      <c r="AE133" s="102">
        <f t="shared" si="171"/>
        <v>0.02539735629</v>
      </c>
      <c r="AF133" s="102">
        <f t="shared" si="171"/>
        <v>0.02742123914</v>
      </c>
      <c r="AG133" s="102">
        <f t="shared" si="171"/>
        <v>0.02410863505</v>
      </c>
      <c r="AH133" s="102">
        <f t="shared" si="171"/>
        <v>0.0272396902</v>
      </c>
      <c r="AI133" s="102">
        <f t="shared" si="171"/>
        <v>0.02828791836</v>
      </c>
      <c r="AJ133" s="102">
        <f t="shared" si="171"/>
        <v>0.02686372627</v>
      </c>
      <c r="AK133" s="102">
        <f t="shared" si="171"/>
        <v>0.02678560344</v>
      </c>
      <c r="AL133" s="102">
        <f t="shared" si="171"/>
        <v>0.02942664282</v>
      </c>
      <c r="AM133" s="102">
        <f t="shared" si="171"/>
        <v>0.03097017438</v>
      </c>
      <c r="AN133" s="102">
        <f t="shared" si="171"/>
        <v>0.02835968754</v>
      </c>
      <c r="AO133" s="102">
        <f t="shared" si="171"/>
        <v>0.02734572898</v>
      </c>
      <c r="AP133" s="105">
        <f t="shared" si="171"/>
        <v>0.02616475766</v>
      </c>
      <c r="AQ133" s="105">
        <f t="shared" si="171"/>
        <v>0.02754669687</v>
      </c>
      <c r="AR133" s="105">
        <f t="shared" si="171"/>
        <v>0.02861787742</v>
      </c>
      <c r="AS133" s="105">
        <f t="shared" si="171"/>
        <v>0.02864859207</v>
      </c>
      <c r="AT133" s="105">
        <f t="shared" si="171"/>
        <v>0.02923514144</v>
      </c>
      <c r="AU133" s="105">
        <f t="shared" si="171"/>
        <v>0.02971760611</v>
      </c>
      <c r="AV133" s="105">
        <f t="shared" si="171"/>
        <v>0.02976882088</v>
      </c>
      <c r="AW133" s="105">
        <f t="shared" si="171"/>
        <v>0.02988678661</v>
      </c>
    </row>
    <row r="134">
      <c r="B134" s="77"/>
      <c r="D134" s="8" t="s">
        <v>259</v>
      </c>
      <c r="H134" s="102"/>
      <c r="I134" s="102">
        <f t="shared" ref="I134:O134" si="172">IFERROR(I73/H73-1,"n.a.")</f>
        <v>0.1212459529</v>
      </c>
      <c r="J134" s="102">
        <f t="shared" si="172"/>
        <v>0.2209499154</v>
      </c>
      <c r="K134" s="102">
        <f t="shared" si="172"/>
        <v>0.03955309085</v>
      </c>
      <c r="L134" s="102">
        <f t="shared" si="172"/>
        <v>0.144661489</v>
      </c>
      <c r="M134" s="102">
        <f t="shared" si="172"/>
        <v>0.1279555891</v>
      </c>
      <c r="N134" s="98">
        <f t="shared" si="172"/>
        <v>-0.04539589271</v>
      </c>
      <c r="O134" s="98">
        <f t="shared" si="172"/>
        <v>0.371505282</v>
      </c>
      <c r="R134" s="102"/>
      <c r="S134" s="102"/>
      <c r="T134" s="102"/>
      <c r="U134" s="102"/>
      <c r="V134" s="102"/>
      <c r="W134" s="102"/>
      <c r="X134" s="102"/>
      <c r="Y134" s="102"/>
      <c r="Z134" s="102"/>
      <c r="AA134" s="102"/>
      <c r="AB134" s="102"/>
      <c r="AC134" s="102"/>
      <c r="AD134" s="102"/>
      <c r="AE134" s="102"/>
      <c r="AF134" s="102"/>
      <c r="AG134" s="102"/>
      <c r="AH134" s="102"/>
      <c r="AI134" s="102"/>
      <c r="AJ134" s="102"/>
      <c r="AK134" s="102"/>
      <c r="AL134" s="102"/>
      <c r="AM134" s="102"/>
      <c r="AN134" s="102"/>
      <c r="AO134" s="102"/>
      <c r="AP134" s="105"/>
      <c r="AQ134" s="105"/>
      <c r="AR134" s="105"/>
      <c r="AS134" s="105"/>
      <c r="AT134" s="105"/>
      <c r="AU134" s="105"/>
      <c r="AV134" s="105"/>
      <c r="AW134" s="105"/>
    </row>
    <row r="135">
      <c r="B135" s="77"/>
      <c r="C135" s="8" t="s">
        <v>257</v>
      </c>
      <c r="D135" s="8" t="s">
        <v>260</v>
      </c>
      <c r="H135" s="102">
        <f t="shared" ref="H135:O135" si="173">IFERROR(H74/H73,"n.a.")</f>
        <v>0.6691972759</v>
      </c>
      <c r="I135" s="102">
        <f t="shared" si="173"/>
        <v>2.750871254</v>
      </c>
      <c r="J135" s="102">
        <f t="shared" si="173"/>
        <v>2.283885174</v>
      </c>
      <c r="K135" s="102">
        <f t="shared" si="173"/>
        <v>2.078763631</v>
      </c>
      <c r="L135" s="102">
        <f t="shared" si="173"/>
        <v>2.102940169</v>
      </c>
      <c r="M135" s="102">
        <f t="shared" si="173"/>
        <v>2.304115057</v>
      </c>
      <c r="N135" s="98">
        <f t="shared" si="173"/>
        <v>2.304115057</v>
      </c>
      <c r="O135" s="98">
        <f t="shared" si="173"/>
        <v>2.304115057</v>
      </c>
      <c r="R135" s="102">
        <f t="shared" ref="R135:AW135" si="174">IFERROR(R74/R73,"n.a.")</f>
        <v>0.5760287642</v>
      </c>
      <c r="S135" s="102">
        <f t="shared" si="174"/>
        <v>0.5760287642</v>
      </c>
      <c r="T135" s="102">
        <f t="shared" si="174"/>
        <v>0.5760287642</v>
      </c>
      <c r="U135" s="102">
        <f t="shared" si="174"/>
        <v>0.5760287642</v>
      </c>
      <c r="V135" s="102">
        <f t="shared" si="174"/>
        <v>0.5760287642</v>
      </c>
      <c r="W135" s="102">
        <f t="shared" si="174"/>
        <v>0.5760287642</v>
      </c>
      <c r="X135" s="102">
        <f t="shared" si="174"/>
        <v>0.5760287642</v>
      </c>
      <c r="Y135" s="102">
        <f t="shared" si="174"/>
        <v>0.5760287642</v>
      </c>
      <c r="Z135" s="102">
        <f t="shared" si="174"/>
        <v>0.5760287642</v>
      </c>
      <c r="AA135" s="102">
        <f t="shared" si="174"/>
        <v>0.5760287642</v>
      </c>
      <c r="AB135" s="102">
        <f t="shared" si="174"/>
        <v>0.5760287642</v>
      </c>
      <c r="AC135" s="102">
        <f t="shared" si="174"/>
        <v>0.5760287642</v>
      </c>
      <c r="AD135" s="102">
        <f t="shared" si="174"/>
        <v>0.5760287642</v>
      </c>
      <c r="AE135" s="102">
        <f t="shared" si="174"/>
        <v>0.5760287642</v>
      </c>
      <c r="AF135" s="102">
        <f t="shared" si="174"/>
        <v>0.5760287642</v>
      </c>
      <c r="AG135" s="102">
        <f t="shared" si="174"/>
        <v>0.5760287642</v>
      </c>
      <c r="AH135" s="102">
        <f t="shared" si="174"/>
        <v>0.5760287642</v>
      </c>
      <c r="AI135" s="102">
        <f t="shared" si="174"/>
        <v>0.5760287642</v>
      </c>
      <c r="AJ135" s="102">
        <f t="shared" si="174"/>
        <v>0.5760287642</v>
      </c>
      <c r="AK135" s="102">
        <f t="shared" si="174"/>
        <v>0.5760287642</v>
      </c>
      <c r="AL135" s="102">
        <f t="shared" si="174"/>
        <v>0.5760287642</v>
      </c>
      <c r="AM135" s="102">
        <f t="shared" si="174"/>
        <v>0.5760287642</v>
      </c>
      <c r="AN135" s="102">
        <f t="shared" si="174"/>
        <v>0.5760287642</v>
      </c>
      <c r="AO135" s="102">
        <f t="shared" si="174"/>
        <v>0.5760287642</v>
      </c>
      <c r="AP135" s="105">
        <f t="shared" si="174"/>
        <v>0.5760287642</v>
      </c>
      <c r="AQ135" s="105">
        <f t="shared" si="174"/>
        <v>0.5760287642</v>
      </c>
      <c r="AR135" s="105">
        <f t="shared" si="174"/>
        <v>0.5760287642</v>
      </c>
      <c r="AS135" s="105">
        <f t="shared" si="174"/>
        <v>0.5760287642</v>
      </c>
      <c r="AT135" s="105">
        <f t="shared" si="174"/>
        <v>0.5760287642</v>
      </c>
      <c r="AU135" s="105">
        <f t="shared" si="174"/>
        <v>0.5760287642</v>
      </c>
      <c r="AV135" s="105">
        <f t="shared" si="174"/>
        <v>0.5760287642</v>
      </c>
      <c r="AW135" s="105">
        <f t="shared" si="174"/>
        <v>0.5760287642</v>
      </c>
    </row>
    <row r="136">
      <c r="B136" s="77"/>
      <c r="C136" s="8"/>
      <c r="D136" s="8" t="s">
        <v>261</v>
      </c>
      <c r="H136" s="102"/>
      <c r="I136" s="102"/>
      <c r="J136" s="102"/>
      <c r="K136" s="102"/>
      <c r="L136" s="102"/>
      <c r="M136" s="102"/>
      <c r="N136" s="98"/>
      <c r="O136" s="98"/>
      <c r="R136" s="102"/>
      <c r="S136" s="102"/>
      <c r="T136" s="102"/>
      <c r="U136" s="102"/>
      <c r="V136" s="102"/>
      <c r="W136" s="102"/>
      <c r="X136" s="102"/>
      <c r="Y136" s="102"/>
      <c r="Z136" s="102"/>
      <c r="AA136" s="102"/>
      <c r="AB136" s="102"/>
      <c r="AC136" s="102"/>
      <c r="AD136" s="102"/>
      <c r="AE136" s="102"/>
      <c r="AF136" s="102"/>
      <c r="AG136" s="102"/>
      <c r="AH136" s="102"/>
      <c r="AI136" s="102"/>
      <c r="AJ136" s="102"/>
      <c r="AK136" s="102"/>
      <c r="AL136" s="102"/>
      <c r="AM136" s="102"/>
      <c r="AN136" s="102"/>
      <c r="AO136" s="102"/>
      <c r="AP136" s="105"/>
      <c r="AQ136" s="105"/>
      <c r="AR136" s="105"/>
      <c r="AS136" s="105"/>
      <c r="AT136" s="105"/>
      <c r="AU136" s="105"/>
      <c r="AV136" s="105"/>
      <c r="AW136" s="105"/>
    </row>
    <row r="137">
      <c r="B137" s="77"/>
      <c r="C137" s="8"/>
      <c r="D137" s="8"/>
      <c r="H137" s="102"/>
      <c r="I137" s="102"/>
      <c r="J137" s="102"/>
      <c r="K137" s="102"/>
      <c r="L137" s="102"/>
      <c r="M137" s="102"/>
      <c r="N137" s="98"/>
      <c r="O137" s="98"/>
      <c r="R137" s="102"/>
      <c r="S137" s="102"/>
      <c r="T137" s="102"/>
      <c r="U137" s="102"/>
      <c r="V137" s="102"/>
      <c r="W137" s="102"/>
      <c r="X137" s="102"/>
      <c r="Y137" s="102"/>
      <c r="Z137" s="102"/>
      <c r="AA137" s="102"/>
      <c r="AB137" s="102"/>
      <c r="AC137" s="102"/>
      <c r="AD137" s="102"/>
      <c r="AE137" s="102"/>
      <c r="AF137" s="102"/>
      <c r="AG137" s="102"/>
      <c r="AH137" s="102"/>
      <c r="AI137" s="102"/>
      <c r="AJ137" s="102"/>
      <c r="AK137" s="102"/>
      <c r="AL137" s="102"/>
      <c r="AM137" s="102"/>
      <c r="AN137" s="102"/>
      <c r="AO137" s="102"/>
      <c r="AP137" s="105"/>
      <c r="AQ137" s="105"/>
      <c r="AR137" s="105"/>
      <c r="AS137" s="105"/>
      <c r="AT137" s="105"/>
      <c r="AU137" s="105"/>
      <c r="AV137" s="105"/>
      <c r="AW137" s="105"/>
    </row>
    <row r="138">
      <c r="B138" s="77"/>
      <c r="C138" s="8"/>
      <c r="D138" s="4" t="s">
        <v>262</v>
      </c>
      <c r="H138" s="102"/>
      <c r="I138" s="102"/>
      <c r="J138" s="102"/>
      <c r="K138" s="102"/>
      <c r="L138" s="102"/>
      <c r="M138" s="102"/>
      <c r="N138" s="98"/>
      <c r="O138" s="98"/>
      <c r="R138" s="102"/>
      <c r="S138" s="102"/>
      <c r="T138" s="102"/>
      <c r="U138" s="102"/>
      <c r="V138" s="102"/>
      <c r="W138" s="102"/>
      <c r="X138" s="102"/>
      <c r="Y138" s="102"/>
      <c r="Z138" s="102"/>
      <c r="AA138" s="102"/>
      <c r="AB138" s="102"/>
      <c r="AC138" s="102"/>
      <c r="AD138" s="102"/>
      <c r="AE138" s="102"/>
      <c r="AF138" s="102"/>
      <c r="AG138" s="102"/>
      <c r="AH138" s="102"/>
      <c r="AI138" s="102"/>
      <c r="AJ138" s="102"/>
      <c r="AK138" s="102"/>
      <c r="AL138" s="102"/>
      <c r="AM138" s="102"/>
      <c r="AN138" s="102"/>
      <c r="AO138" s="102"/>
      <c r="AP138" s="105"/>
      <c r="AQ138" s="105"/>
      <c r="AR138" s="105"/>
      <c r="AS138" s="105"/>
      <c r="AT138" s="105"/>
      <c r="AU138" s="105"/>
      <c r="AV138" s="105"/>
      <c r="AW138" s="105"/>
    </row>
    <row r="139">
      <c r="B139" s="77"/>
      <c r="C139" s="8"/>
      <c r="D139" s="8" t="s">
        <v>263</v>
      </c>
      <c r="H139" s="102">
        <f t="shared" ref="H139:M139" si="175">IFERROR(H76/H32,"n.a.")</f>
        <v>0.01462403613</v>
      </c>
      <c r="I139" s="102">
        <f t="shared" si="175"/>
        <v>0.05979486169</v>
      </c>
      <c r="J139" s="102">
        <f t="shared" si="175"/>
        <v>0.06877639389</v>
      </c>
      <c r="K139" s="102">
        <f t="shared" si="175"/>
        <v>0.05756518143</v>
      </c>
      <c r="L139" s="102">
        <f t="shared" si="175"/>
        <v>0.05608538302</v>
      </c>
      <c r="M139" s="102">
        <f t="shared" si="175"/>
        <v>0.05763407698</v>
      </c>
      <c r="N139" s="98">
        <f>IFERROR(N76/N11,"n.a.")</f>
        <v>0.04896351991</v>
      </c>
      <c r="O139" s="98">
        <f>IFERROR(O76/O32,"n.a.")</f>
        <v>0.04669270742</v>
      </c>
      <c r="R139" s="102">
        <f t="shared" ref="R139:AW139" si="176">IFERROR(R76/R32,"n.a.")</f>
        <v>0.05583042339</v>
      </c>
      <c r="S139" s="102">
        <f t="shared" si="176"/>
        <v>0.056547486</v>
      </c>
      <c r="T139" s="102">
        <f t="shared" si="176"/>
        <v>0.05639317673</v>
      </c>
      <c r="U139" s="102">
        <f t="shared" si="176"/>
        <v>0.05183108166</v>
      </c>
      <c r="V139" s="102">
        <f t="shared" si="176"/>
        <v>0.05403894805</v>
      </c>
      <c r="W139" s="102">
        <f t="shared" si="176"/>
        <v>0.05446578294</v>
      </c>
      <c r="X139" s="102">
        <f t="shared" si="176"/>
        <v>0.05338639273</v>
      </c>
      <c r="Y139" s="102">
        <f t="shared" si="176"/>
        <v>0.05518461598</v>
      </c>
      <c r="Z139" s="102">
        <f t="shared" si="176"/>
        <v>0.1000460237</v>
      </c>
      <c r="AA139" s="102">
        <f t="shared" si="176"/>
        <v>0.06245569465</v>
      </c>
      <c r="AB139" s="102">
        <f t="shared" si="176"/>
        <v>0.05712233642</v>
      </c>
      <c r="AC139" s="102">
        <f t="shared" si="176"/>
        <v>0.05606938939</v>
      </c>
      <c r="AD139" s="102">
        <f t="shared" si="176"/>
        <v>0.05364330693</v>
      </c>
      <c r="AE139" s="102">
        <f t="shared" si="176"/>
        <v>0.05490642314</v>
      </c>
      <c r="AF139" s="102">
        <f t="shared" si="176"/>
        <v>0.05821919137</v>
      </c>
      <c r="AG139" s="102">
        <f t="shared" si="176"/>
        <v>0.05101488183</v>
      </c>
      <c r="AH139" s="102">
        <f t="shared" si="176"/>
        <v>0.05629818508</v>
      </c>
      <c r="AI139" s="102">
        <f t="shared" si="176"/>
        <v>0.05586908047</v>
      </c>
      <c r="AJ139" s="102">
        <f t="shared" si="176"/>
        <v>0.05374382688</v>
      </c>
      <c r="AK139" s="102">
        <f t="shared" si="176"/>
        <v>0.05316150819</v>
      </c>
      <c r="AL139" s="102">
        <f t="shared" si="176"/>
        <v>0.05615968295</v>
      </c>
      <c r="AM139" s="102">
        <f t="shared" si="176"/>
        <v>0.06100419027</v>
      </c>
      <c r="AN139" s="102">
        <f t="shared" si="176"/>
        <v>0.05439734481</v>
      </c>
      <c r="AO139" s="102">
        <f t="shared" si="176"/>
        <v>0.05341035481</v>
      </c>
      <c r="AP139" s="105">
        <f t="shared" si="176"/>
        <v>0.05658422887</v>
      </c>
      <c r="AQ139" s="105">
        <f t="shared" si="176"/>
        <v>0.05850622736</v>
      </c>
      <c r="AR139" s="105">
        <f t="shared" si="176"/>
        <v>0.05979104239</v>
      </c>
      <c r="AS139" s="105">
        <f t="shared" si="176"/>
        <v>0.05953943588</v>
      </c>
      <c r="AT139" s="105">
        <f t="shared" si="176"/>
        <v>0.06052231796</v>
      </c>
      <c r="AU139" s="105">
        <f t="shared" si="176"/>
        <v>0.06129446123</v>
      </c>
      <c r="AV139" s="105">
        <f t="shared" si="176"/>
        <v>0.06097422208</v>
      </c>
      <c r="AW139" s="105">
        <f t="shared" si="176"/>
        <v>0.06100493127</v>
      </c>
    </row>
    <row r="140">
      <c r="B140" s="77"/>
      <c r="D140" s="8" t="s">
        <v>264</v>
      </c>
      <c r="H140" s="102"/>
      <c r="I140" s="102">
        <f t="shared" ref="I140:O140" si="177">IFERROR(I80/H80-1,"n.a.")</f>
        <v>-0.009908112437</v>
      </c>
      <c r="J140" s="102">
        <f t="shared" si="177"/>
        <v>-0.09803007663</v>
      </c>
      <c r="K140" s="102">
        <f t="shared" si="177"/>
        <v>0.01869414554</v>
      </c>
      <c r="L140" s="102">
        <f t="shared" si="177"/>
        <v>0.04110345239</v>
      </c>
      <c r="M140" s="102">
        <f t="shared" si="177"/>
        <v>0.02335879394</v>
      </c>
      <c r="N140" s="98">
        <f t="shared" si="177"/>
        <v>-0.1718912827</v>
      </c>
      <c r="O140" s="98">
        <f t="shared" si="177"/>
        <v>0.1036107878</v>
      </c>
      <c r="R140" s="102"/>
      <c r="S140" s="102"/>
      <c r="T140" s="102"/>
      <c r="U140" s="102"/>
      <c r="V140" s="102"/>
      <c r="W140" s="102"/>
      <c r="X140" s="102"/>
      <c r="Y140" s="102"/>
      <c r="Z140" s="102"/>
      <c r="AA140" s="102"/>
      <c r="AB140" s="102"/>
      <c r="AC140" s="102"/>
      <c r="AD140" s="102"/>
      <c r="AE140" s="102"/>
      <c r="AF140" s="102"/>
      <c r="AG140" s="102"/>
      <c r="AH140" s="102"/>
      <c r="AI140" s="102"/>
      <c r="AJ140" s="102"/>
      <c r="AK140" s="102"/>
      <c r="AL140" s="102"/>
      <c r="AM140" s="102"/>
      <c r="AN140" s="102"/>
      <c r="AO140" s="102"/>
      <c r="AP140" s="105"/>
      <c r="AQ140" s="105"/>
      <c r="AR140" s="105"/>
      <c r="AS140" s="105"/>
      <c r="AT140" s="105"/>
      <c r="AU140" s="105"/>
      <c r="AV140" s="105"/>
      <c r="AW140" s="105"/>
    </row>
    <row r="141">
      <c r="B141" s="77"/>
      <c r="C141" s="8" t="s">
        <v>257</v>
      </c>
      <c r="D141" s="8" t="s">
        <v>265</v>
      </c>
      <c r="H141" s="102">
        <f t="shared" ref="H141:O141" si="178">IFERROR(H81/H80,"n.a.")</f>
        <v>1.594839638</v>
      </c>
      <c r="I141" s="102">
        <f t="shared" si="178"/>
        <v>1.510384252</v>
      </c>
      <c r="J141" s="102">
        <f t="shared" si="178"/>
        <v>1.35131315</v>
      </c>
      <c r="K141" s="102">
        <f t="shared" si="178"/>
        <v>1.262271357</v>
      </c>
      <c r="L141" s="102">
        <f t="shared" si="178"/>
        <v>1.140883622</v>
      </c>
      <c r="M141" s="102">
        <f t="shared" si="178"/>
        <v>0.8163168139</v>
      </c>
      <c r="N141" s="98">
        <f t="shared" si="178"/>
        <v>1.454711005</v>
      </c>
      <c r="O141" s="98">
        <f t="shared" si="178"/>
        <v>1.091561335</v>
      </c>
      <c r="R141" s="102">
        <f t="shared" ref="R141:AW141" si="179">IFERROR(R81/R80,"n.a.")</f>
        <v>0.4160815371</v>
      </c>
      <c r="S141" s="102">
        <f t="shared" si="179"/>
        <v>0.4049350437</v>
      </c>
      <c r="T141" s="102">
        <f t="shared" si="179"/>
        <v>0.4063282867</v>
      </c>
      <c r="U141" s="102">
        <f t="shared" si="179"/>
        <v>0.3711606064</v>
      </c>
      <c r="V141" s="102">
        <f t="shared" si="179"/>
        <v>0.3786447359</v>
      </c>
      <c r="W141" s="102">
        <f t="shared" si="179"/>
        <v>0.3750134756</v>
      </c>
      <c r="X141" s="102">
        <f t="shared" si="179"/>
        <v>0.3848141061</v>
      </c>
      <c r="Y141" s="102">
        <f t="shared" si="179"/>
        <v>0.3610977833</v>
      </c>
      <c r="Z141" s="102">
        <f t="shared" si="179"/>
        <v>0.350424214</v>
      </c>
      <c r="AA141" s="102">
        <f t="shared" si="179"/>
        <v>0.3299681904</v>
      </c>
      <c r="AB141" s="102">
        <f t="shared" si="179"/>
        <v>0.3379919533</v>
      </c>
      <c r="AC141" s="102">
        <f t="shared" si="179"/>
        <v>0.3130433461</v>
      </c>
      <c r="AD141" s="102">
        <f t="shared" si="179"/>
        <v>0.3172706069</v>
      </c>
      <c r="AE141" s="102">
        <f t="shared" si="179"/>
        <v>0.3212146094</v>
      </c>
      <c r="AF141" s="102">
        <f t="shared" si="179"/>
        <v>0.3294124744</v>
      </c>
      <c r="AG141" s="102">
        <f t="shared" si="179"/>
        <v>0.3106854057</v>
      </c>
      <c r="AH141" s="102">
        <f t="shared" si="179"/>
        <v>0.3159553903</v>
      </c>
      <c r="AI141" s="102">
        <f t="shared" si="179"/>
        <v>0.331651747</v>
      </c>
      <c r="AJ141" s="102">
        <f t="shared" si="179"/>
        <v>0.3301065575</v>
      </c>
      <c r="AK141" s="102">
        <f t="shared" si="179"/>
        <v>0.1988076984</v>
      </c>
      <c r="AL141" s="102">
        <f t="shared" si="179"/>
        <v>0.2035888977</v>
      </c>
      <c r="AM141" s="102">
        <f t="shared" si="179"/>
        <v>0.1980106472</v>
      </c>
      <c r="AN141" s="102">
        <f t="shared" si="179"/>
        <v>0.2060461082</v>
      </c>
      <c r="AO141" s="102">
        <f t="shared" si="179"/>
        <v>0.211634062</v>
      </c>
      <c r="AP141" s="105">
        <f t="shared" si="179"/>
        <v>0.288128313</v>
      </c>
      <c r="AQ141" s="105">
        <f t="shared" si="179"/>
        <v>0.3033892357</v>
      </c>
      <c r="AR141" s="105">
        <f t="shared" si="179"/>
        <v>0.3043049245</v>
      </c>
      <c r="AS141" s="105">
        <f t="shared" si="179"/>
        <v>0.2994456126</v>
      </c>
      <c r="AT141" s="105">
        <f t="shared" si="179"/>
        <v>0.2979162427</v>
      </c>
      <c r="AU141" s="105">
        <f t="shared" si="179"/>
        <v>0.293877061</v>
      </c>
      <c r="AV141" s="105">
        <f t="shared" si="179"/>
        <v>0.2933271676</v>
      </c>
      <c r="AW141" s="105">
        <f t="shared" si="179"/>
        <v>0.2937703776</v>
      </c>
    </row>
    <row r="142">
      <c r="B142" s="77"/>
      <c r="D142" s="8" t="s">
        <v>266</v>
      </c>
      <c r="H142" s="102">
        <f t="shared" ref="H142:O142" si="180">IFERROR(H76/H81,"n.a.")</f>
        <v>0.167536148</v>
      </c>
      <c r="I142" s="102">
        <f t="shared" si="180"/>
        <v>0.7158960954</v>
      </c>
      <c r="J142" s="102">
        <f t="shared" si="180"/>
        <v>0.6793872524</v>
      </c>
      <c r="K142" s="102">
        <f t="shared" si="180"/>
        <v>0.7601087406</v>
      </c>
      <c r="L142" s="102">
        <f t="shared" si="180"/>
        <v>0.8409285032</v>
      </c>
      <c r="M142" s="102">
        <f t="shared" si="180"/>
        <v>1.268175112</v>
      </c>
      <c r="N142" s="98">
        <f t="shared" si="180"/>
        <v>0.8573112374</v>
      </c>
      <c r="O142" s="98">
        <f t="shared" si="180"/>
        <v>1.086008405</v>
      </c>
      <c r="R142" s="102">
        <f t="shared" ref="R142:AW142" si="181">IFERROR(R76/R81,"n.a.")</f>
        <v>0.6321745103</v>
      </c>
      <c r="S142" s="102">
        <f t="shared" si="181"/>
        <v>0.6380817864</v>
      </c>
      <c r="T142" s="102">
        <f t="shared" si="181"/>
        <v>0.6104744672</v>
      </c>
      <c r="U142" s="102">
        <f t="shared" si="181"/>
        <v>0.6468953412</v>
      </c>
      <c r="V142" s="102">
        <f t="shared" si="181"/>
        <v>0.6594866272</v>
      </c>
      <c r="W142" s="102">
        <f t="shared" si="181"/>
        <v>0.6757698803</v>
      </c>
      <c r="X142" s="102">
        <f t="shared" si="181"/>
        <v>0.614712464</v>
      </c>
      <c r="Y142" s="102">
        <f t="shared" si="181"/>
        <v>0.6488743783</v>
      </c>
      <c r="Z142" s="102">
        <f t="shared" si="181"/>
        <v>0.5281280107</v>
      </c>
      <c r="AA142" s="102">
        <f t="shared" si="181"/>
        <v>0.6898393302</v>
      </c>
      <c r="AB142" s="102">
        <f t="shared" si="181"/>
        <v>0.6548823056</v>
      </c>
      <c r="AC142" s="102">
        <f t="shared" si="181"/>
        <v>0.686070787</v>
      </c>
      <c r="AD142" s="102">
        <f t="shared" si="181"/>
        <v>0.7306361714</v>
      </c>
      <c r="AE142" s="102">
        <f t="shared" si="181"/>
        <v>0.7149349112</v>
      </c>
      <c r="AF142" s="102">
        <f t="shared" si="181"/>
        <v>0.6866874199</v>
      </c>
      <c r="AG142" s="102">
        <f t="shared" si="181"/>
        <v>0.7373223204</v>
      </c>
      <c r="AH142" s="102">
        <f t="shared" si="181"/>
        <v>0.7502353163</v>
      </c>
      <c r="AI142" s="102">
        <f t="shared" si="181"/>
        <v>0.7136086662</v>
      </c>
      <c r="AJ142" s="102">
        <f t="shared" si="181"/>
        <v>0.7347331662</v>
      </c>
      <c r="AK142" s="102">
        <f t="shared" si="181"/>
        <v>1.234628415</v>
      </c>
      <c r="AL142" s="102">
        <f t="shared" si="181"/>
        <v>1.217348792</v>
      </c>
      <c r="AM142" s="102">
        <f t="shared" si="181"/>
        <v>1.346257252</v>
      </c>
      <c r="AN142" s="102">
        <f t="shared" si="181"/>
        <v>1.170615792</v>
      </c>
      <c r="AO142" s="102">
        <f t="shared" si="181"/>
        <v>1.213789453</v>
      </c>
      <c r="AP142" s="105">
        <f t="shared" si="181"/>
        <v>0.9745522064</v>
      </c>
      <c r="AQ142" s="105">
        <f t="shared" si="181"/>
        <v>0.9659866565</v>
      </c>
      <c r="AR142" s="105">
        <f t="shared" si="181"/>
        <v>1.018865794</v>
      </c>
      <c r="AS142" s="105">
        <f t="shared" si="181"/>
        <v>1.036413899</v>
      </c>
      <c r="AT142" s="105">
        <f t="shared" si="181"/>
        <v>1.083239208</v>
      </c>
      <c r="AU142" s="105">
        <f t="shared" si="181"/>
        <v>1.090920594</v>
      </c>
      <c r="AV142" s="105">
        <f t="shared" si="181"/>
        <v>1.085810224</v>
      </c>
      <c r="AW142" s="105">
        <f t="shared" si="181"/>
        <v>1.069628585</v>
      </c>
    </row>
    <row r="143">
      <c r="B143" s="77"/>
      <c r="H143" s="52"/>
      <c r="I143" s="52"/>
      <c r="J143" s="52"/>
      <c r="K143" s="52"/>
      <c r="L143" s="52"/>
      <c r="M143" s="52"/>
      <c r="N143" s="107"/>
      <c r="O143" s="107"/>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106"/>
      <c r="AQ143" s="106"/>
      <c r="AR143" s="106"/>
      <c r="AS143" s="106"/>
      <c r="AT143" s="106"/>
      <c r="AU143" s="106"/>
      <c r="AV143" s="106"/>
      <c r="AW143" s="106"/>
    </row>
    <row r="144">
      <c r="B144" s="77"/>
      <c r="D144" s="8" t="s">
        <v>267</v>
      </c>
      <c r="H144" s="52"/>
      <c r="I144" s="52"/>
      <c r="J144" s="52"/>
      <c r="K144" s="52"/>
      <c r="L144" s="52"/>
      <c r="M144" s="52"/>
      <c r="N144" s="107"/>
      <c r="O144" s="107"/>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106"/>
      <c r="AQ144" s="106"/>
      <c r="AR144" s="106"/>
      <c r="AS144" s="106"/>
      <c r="AT144" s="106"/>
      <c r="AU144" s="106"/>
      <c r="AV144" s="106"/>
      <c r="AW144" s="106"/>
    </row>
    <row r="145">
      <c r="B145" s="77"/>
    </row>
    <row r="146">
      <c r="B146" s="74"/>
      <c r="C146" s="75" t="s">
        <v>268</v>
      </c>
      <c r="D146" s="76"/>
      <c r="E146" s="7"/>
      <c r="F146" s="7"/>
      <c r="G146" s="7"/>
      <c r="H146" s="7"/>
      <c r="I146" s="7"/>
      <c r="J146" s="7"/>
      <c r="K146" s="7"/>
      <c r="L146" s="7"/>
      <c r="M146" s="7"/>
      <c r="N146" s="7"/>
      <c r="O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row>
    <row r="147">
      <c r="B147" s="77"/>
    </row>
    <row r="148">
      <c r="B148" s="73" t="s">
        <v>269</v>
      </c>
      <c r="C148" s="8" t="s">
        <v>269</v>
      </c>
      <c r="G148" s="8" t="s">
        <v>128</v>
      </c>
      <c r="H148" s="10">
        <f t="shared" ref="H148:O148" si="182">IFERROR(AVERAGEIFS($R148:$AW148,$R$5:$AW$5,H$5),"")</f>
        <v>111.5</v>
      </c>
      <c r="I148" s="10">
        <f t="shared" si="182"/>
        <v>117.5440146</v>
      </c>
      <c r="J148" s="10">
        <f t="shared" si="182"/>
        <v>117.0257024</v>
      </c>
      <c r="K148" s="10">
        <f t="shared" si="182"/>
        <v>130.1564666</v>
      </c>
      <c r="L148" s="10">
        <f t="shared" si="182"/>
        <v>127.78414</v>
      </c>
      <c r="M148" s="10">
        <f t="shared" si="182"/>
        <v>128.0373987</v>
      </c>
      <c r="N148" s="108" t="str">
        <f t="shared" si="182"/>
        <v/>
      </c>
      <c r="O148" s="108" t="str">
        <f t="shared" si="182"/>
        <v/>
      </c>
      <c r="R148" s="86">
        <f t="array" ref="R148">IFERROR(INDEX('Crown &amp; Magistrates Courts'!$B$15:$CG$71,MATCH(R$7,'Crown &amp; Magistrates Courts'!$D$15:$D$71,0),MATCH($B148,'Crown &amp; Magistrates Courts'!$B$14:$CG$14,0),""))</f>
        <v>115</v>
      </c>
      <c r="S148" s="86">
        <f t="array" ref="S148">IFERROR(INDEX('Crown &amp; Magistrates Courts'!$B$15:$CG$71,MATCH(S$7,'Crown &amp; Magistrates Courts'!$D$15:$D$71,0),MATCH($B148,'Crown &amp; Magistrates Courts'!$B$14:$CG$14,0),""))</f>
        <v>109</v>
      </c>
      <c r="T148" s="86">
        <f t="array" ref="T148">IFERROR(INDEX('Crown &amp; Magistrates Courts'!$B$15:$CG$71,MATCH(T$7,'Crown &amp; Magistrates Courts'!$D$15:$D$71,0),MATCH($B148,'Crown &amp; Magistrates Courts'!$B$14:$CG$14,0),""))</f>
        <v>110</v>
      </c>
      <c r="U148" s="86">
        <f t="array" ref="U148">IFERROR(INDEX('Crown &amp; Magistrates Courts'!$B$15:$CG$71,MATCH(U$7,'Crown &amp; Magistrates Courts'!$D$15:$D$71,0),MATCH($B148,'Crown &amp; Magistrates Courts'!$B$14:$CG$14,0),""))</f>
        <v>112</v>
      </c>
      <c r="V148" s="86">
        <f t="array" ref="V148">IFERROR(INDEX('Crown &amp; Magistrates Courts'!$B$15:$CG$71,MATCH(V$7,'Crown &amp; Magistrates Courts'!$D$15:$D$71,0),MATCH($B148,'Crown &amp; Magistrates Courts'!$B$14:$CG$14,0),""))</f>
        <v>112</v>
      </c>
      <c r="W148" s="86">
        <f t="array" ref="W148">IFERROR(INDEX('Crown &amp; Magistrates Courts'!$B$15:$CG$71,MATCH(W$7,'Crown &amp; Magistrates Courts'!$D$15:$D$71,0),MATCH($B148,'Crown &amp; Magistrates Courts'!$B$14:$CG$14,0),""))</f>
        <v>116</v>
      </c>
      <c r="X148" s="86">
        <f t="array" ref="X148">IFERROR(INDEX('Crown &amp; Magistrates Courts'!$B$15:$CG$71,MATCH(X$7,'Crown &amp; Magistrates Courts'!$D$15:$D$71,0),MATCH($B148,'Crown &amp; Magistrates Courts'!$B$14:$CG$14,0),""))</f>
        <v>119</v>
      </c>
      <c r="Y148" s="86">
        <f t="array" ref="Y148">IFERROR(INDEX('Crown &amp; Magistrates Courts'!$B$15:$CG$71,MATCH(Y$7,'Crown &amp; Magistrates Courts'!$D$15:$D$71,0),MATCH($B148,'Crown &amp; Magistrates Courts'!$B$14:$CG$14,0),""))</f>
        <v>123.1760583</v>
      </c>
      <c r="Z148" s="86">
        <f t="array" ref="Z148">IFERROR(INDEX('Crown &amp; Magistrates Courts'!$B$15:$CG$71,MATCH(Z$7,'Crown &amp; Magistrates Courts'!$D$15:$D$71,0),MATCH($B148,'Crown &amp; Magistrates Courts'!$B$14:$CG$14,0),""))</f>
        <v>112.8396101</v>
      </c>
      <c r="AA148" s="86">
        <f t="array" ref="AA148">IFERROR(INDEX('Crown &amp; Magistrates Courts'!$B$15:$CG$71,MATCH(AA$7,'Crown &amp; Magistrates Courts'!$D$15:$D$71,0),MATCH($B148,'Crown &amp; Magistrates Courts'!$B$14:$CG$14,0),""))</f>
        <v>114.1990827</v>
      </c>
      <c r="AB148" s="86">
        <f t="array" ref="AB148">IFERROR(INDEX('Crown &amp; Magistrates Courts'!$B$15:$CG$71,MATCH(AB$7,'Crown &amp; Magistrates Courts'!$D$15:$D$71,0),MATCH($B148,'Crown &amp; Magistrates Courts'!$B$14:$CG$14,0),""))</f>
        <v>117.4941673</v>
      </c>
      <c r="AC148" s="86">
        <f t="array" ref="AC148">IFERROR(INDEX('Crown &amp; Magistrates Courts'!$B$15:$CG$71,MATCH(AC$7,'Crown &amp; Magistrates Courts'!$D$15:$D$71,0),MATCH($B148,'Crown &amp; Magistrates Courts'!$B$14:$CG$14,0),""))</f>
        <v>123.5699495</v>
      </c>
      <c r="AD148" s="86">
        <f t="array" ref="AD148">IFERROR(INDEX('Crown &amp; Magistrates Courts'!$B$15:$CG$71,MATCH(AD$7,'Crown &amp; Magistrates Courts'!$D$15:$D$71,0),MATCH($B148,'Crown &amp; Magistrates Courts'!$B$14:$CG$14,0),""))</f>
        <v>130.4684616</v>
      </c>
      <c r="AE148" s="86">
        <f t="array" ref="AE148">IFERROR(INDEX('Crown &amp; Magistrates Courts'!$B$15:$CG$71,MATCH(AE$7,'Crown &amp; Magistrates Courts'!$D$15:$D$71,0),MATCH($B148,'Crown &amp; Magistrates Courts'!$B$14:$CG$14,0),""))</f>
        <v>127.3419112</v>
      </c>
      <c r="AF148" s="86">
        <f t="array" ref="AF148">IFERROR(INDEX('Crown &amp; Magistrates Courts'!$B$15:$CG$71,MATCH(AF$7,'Crown &amp; Magistrates Courts'!$D$15:$D$71,0),MATCH($B148,'Crown &amp; Magistrates Courts'!$B$14:$CG$14,0),""))</f>
        <v>129.039876</v>
      </c>
      <c r="AG148" s="86">
        <f t="array" ref="AG148">IFERROR(INDEX('Crown &amp; Magistrates Courts'!$B$15:$CG$71,MATCH(AG$7,'Crown &amp; Magistrates Courts'!$D$15:$D$71,0),MATCH($B148,'Crown &amp; Magistrates Courts'!$B$14:$CG$14,0),""))</f>
        <v>133.7756177</v>
      </c>
      <c r="AH148" s="86">
        <f t="array" ref="AH148">IFERROR(INDEX('Crown &amp; Magistrates Courts'!$B$15:$CG$71,MATCH(AH$7,'Crown &amp; Magistrates Courts'!$D$15:$D$71,0),MATCH($B148,'Crown &amp; Magistrates Courts'!$B$14:$CG$14,0),""))</f>
        <v>129.9042537</v>
      </c>
      <c r="AI148" s="86">
        <f t="array" ref="AI148">IFERROR(INDEX('Crown &amp; Magistrates Courts'!$B$15:$CG$71,MATCH(AI$7,'Crown &amp; Magistrates Courts'!$D$15:$D$71,0),MATCH($B148,'Crown &amp; Magistrates Courts'!$B$14:$CG$14,0),""))</f>
        <v>125.826144</v>
      </c>
      <c r="AJ148" s="86">
        <f t="array" ref="AJ148">IFERROR(INDEX('Crown &amp; Magistrates Courts'!$B$15:$CG$71,MATCH(AJ$7,'Crown &amp; Magistrates Courts'!$D$15:$D$71,0),MATCH($B148,'Crown &amp; Magistrates Courts'!$B$14:$CG$14,0),""))</f>
        <v>125.9285717</v>
      </c>
      <c r="AK148" s="86">
        <f t="array" ref="AK148">IFERROR(INDEX('Crown &amp; Magistrates Courts'!$B$15:$CG$71,MATCH(AK$7,'Crown &amp; Magistrates Courts'!$D$15:$D$71,0),MATCH($B148,'Crown &amp; Magistrates Courts'!$B$14:$CG$14,0),""))</f>
        <v>129.4775908</v>
      </c>
      <c r="AL148" s="86">
        <f t="array" ref="AL148">IFERROR(INDEX('Crown &amp; Magistrates Courts'!$B$15:$CG$71,MATCH(AL$7,'Crown &amp; Magistrates Courts'!$D$15:$D$71,0),MATCH($B148,'Crown &amp; Magistrates Courts'!$B$14:$CG$14,0),""))</f>
        <v>129.4011468</v>
      </c>
      <c r="AM148" s="86">
        <f t="array" ref="AM148">IFERROR(INDEX('Crown &amp; Magistrates Courts'!$B$15:$CG$71,MATCH(AM$7,'Crown &amp; Magistrates Courts'!$D$15:$D$71,0),MATCH($B148,'Crown &amp; Magistrates Courts'!$B$14:$CG$14,0),""))</f>
        <v>125.9656854</v>
      </c>
      <c r="AN148" s="86">
        <f t="array" ref="AN148">IFERROR(INDEX('Crown &amp; Magistrates Courts'!$B$15:$CG$71,MATCH(AN$7,'Crown &amp; Magistrates Courts'!$D$15:$D$71,0),MATCH($B148,'Crown &amp; Magistrates Courts'!$B$14:$CG$14,0),""))</f>
        <v>127.5603099</v>
      </c>
      <c r="AO148" s="86">
        <f t="array" ref="AO148">IFERROR(INDEX('Crown &amp; Magistrates Courts'!$B$15:$CG$71,MATCH(AO$7,'Crown &amp; Magistrates Courts'!$D$15:$D$71,0),MATCH($B148,'Crown &amp; Magistrates Courts'!$B$14:$CG$14,0),""))</f>
        <v>129.2224528</v>
      </c>
      <c r="AP148" s="86" t="str">
        <f t="array" ref="AP148">IFERROR(INDEX('Crown &amp; Magistrates Courts'!$B$15:$CG$71,MATCH(AP$7,'Crown &amp; Magistrates Courts'!$D$15:$D$71,0),MATCH($B148,'Crown &amp; Magistrates Courts'!$B$14:$CG$14,0),""))</f>
        <v/>
      </c>
      <c r="AQ148" s="86" t="str">
        <f t="array" ref="AQ148">IFERROR(INDEX('Crown &amp; Magistrates Courts'!$B$15:$CG$71,MATCH(AQ$7,'Crown &amp; Magistrates Courts'!$D$15:$D$71,0),MATCH($B148,'Crown &amp; Magistrates Courts'!$B$14:$CG$14,0),""))</f>
        <v/>
      </c>
      <c r="AR148" s="86" t="str">
        <f t="array" ref="AR148">IFERROR(INDEX('Crown &amp; Magistrates Courts'!$B$15:$CG$71,MATCH(AR$7,'Crown &amp; Magistrates Courts'!$D$15:$D$71,0),MATCH($B148,'Crown &amp; Magistrates Courts'!$B$14:$CG$14,0),""))</f>
        <v/>
      </c>
      <c r="AS148" s="86" t="str">
        <f t="array" ref="AS148">IFERROR(INDEX('Crown &amp; Magistrates Courts'!$B$15:$CG$71,MATCH(AS$7,'Crown &amp; Magistrates Courts'!$D$15:$D$71,0),MATCH($B148,'Crown &amp; Magistrates Courts'!$B$14:$CG$14,0),""))</f>
        <v/>
      </c>
      <c r="AT148" s="86" t="str">
        <f t="array" ref="AT148">IFERROR(INDEX('Crown &amp; Magistrates Courts'!$B$15:$CG$71,MATCH(AT$7,'Crown &amp; Magistrates Courts'!$D$15:$D$71,0),MATCH($B148,'Crown &amp; Magistrates Courts'!$B$14:$CG$14,0),""))</f>
        <v/>
      </c>
      <c r="AU148" s="86" t="str">
        <f t="array" ref="AU148">IFERROR(INDEX('Crown &amp; Magistrates Courts'!$B$15:$CG$71,MATCH(AU$7,'Crown &amp; Magistrates Courts'!$D$15:$D$71,0),MATCH($B148,'Crown &amp; Magistrates Courts'!$B$14:$CG$14,0),""))</f>
        <v/>
      </c>
      <c r="AV148" s="86" t="str">
        <f t="array" ref="AV148">IFERROR(INDEX('Crown &amp; Magistrates Courts'!$B$15:$CG$71,MATCH(AV$7,'Crown &amp; Magistrates Courts'!$D$15:$D$71,0),MATCH($B148,'Crown &amp; Magistrates Courts'!$B$14:$CG$14,0),""))</f>
        <v/>
      </c>
      <c r="AW148" s="86" t="str">
        <f t="array" ref="AW148">IFERROR(INDEX('Crown &amp; Magistrates Courts'!$B$15:$CG$71,MATCH(AW$7,'Crown &amp; Magistrates Courts'!$D$15:$D$71,0),MATCH($B148,'Crown &amp; Magistrates Courts'!$B$14:$CG$14,0),""))</f>
        <v/>
      </c>
    </row>
    <row r="149">
      <c r="B149" s="73" t="s">
        <v>270</v>
      </c>
      <c r="C149" s="8" t="s">
        <v>270</v>
      </c>
      <c r="G149" s="8" t="s">
        <v>128</v>
      </c>
      <c r="H149" s="10">
        <f t="shared" ref="H149:O149" si="183">IFERROR(AVERAGEIFS($R149:$AW149,$R$5:$AW$5,H$5),"")</f>
        <v>109.75</v>
      </c>
      <c r="I149" s="10">
        <f t="shared" si="183"/>
        <v>118</v>
      </c>
      <c r="J149" s="10">
        <f t="shared" si="183"/>
        <v>121.75</v>
      </c>
      <c r="K149" s="10">
        <f t="shared" si="183"/>
        <v>131.5</v>
      </c>
      <c r="L149" s="10">
        <f t="shared" si="183"/>
        <v>128.5</v>
      </c>
      <c r="M149" s="10">
        <f t="shared" si="183"/>
        <v>130.5</v>
      </c>
      <c r="N149" s="108" t="str">
        <f t="shared" si="183"/>
        <v/>
      </c>
      <c r="O149" s="108" t="str">
        <f t="shared" si="183"/>
        <v/>
      </c>
      <c r="R149" s="86">
        <f t="array" ref="R149">IFERROR(INDEX('Crown &amp; Magistrates Courts'!$B$15:$CG$71,MATCH(R$7,'Crown &amp; Magistrates Courts'!$D$15:$D$71,0),MATCH($B149,'Crown &amp; Magistrates Courts'!$B$14:$CG$14,0),""))</f>
        <v>114</v>
      </c>
      <c r="S149" s="86">
        <f t="array" ref="S149">IFERROR(INDEX('Crown &amp; Magistrates Courts'!$B$15:$CG$71,MATCH(S$7,'Crown &amp; Magistrates Courts'!$D$15:$D$71,0),MATCH($B149,'Crown &amp; Magistrates Courts'!$B$14:$CG$14,0),""))</f>
        <v>108</v>
      </c>
      <c r="T149" s="86">
        <f t="array" ref="T149">IFERROR(INDEX('Crown &amp; Magistrates Courts'!$B$15:$CG$71,MATCH(T$7,'Crown &amp; Magistrates Courts'!$D$15:$D$71,0),MATCH($B149,'Crown &amp; Magistrates Courts'!$B$14:$CG$14,0),""))</f>
        <v>104</v>
      </c>
      <c r="U149" s="86">
        <f t="array" ref="U149">IFERROR(INDEX('Crown &amp; Magistrates Courts'!$B$15:$CG$71,MATCH(U$7,'Crown &amp; Magistrates Courts'!$D$15:$D$71,0),MATCH($B149,'Crown &amp; Magistrates Courts'!$B$14:$CG$14,0),""))</f>
        <v>113</v>
      </c>
      <c r="V149" s="86">
        <f t="array" ref="V149">IFERROR(INDEX('Crown &amp; Magistrates Courts'!$B$15:$CG$71,MATCH(V$7,'Crown &amp; Magistrates Courts'!$D$15:$D$71,0),MATCH($B149,'Crown &amp; Magistrates Courts'!$B$14:$CG$14,0),""))</f>
        <v>112</v>
      </c>
      <c r="W149" s="86">
        <f t="array" ref="W149">IFERROR(INDEX('Crown &amp; Magistrates Courts'!$B$15:$CG$71,MATCH(W$7,'Crown &amp; Magistrates Courts'!$D$15:$D$71,0),MATCH($B149,'Crown &amp; Magistrates Courts'!$B$14:$CG$14,0),""))</f>
        <v>115</v>
      </c>
      <c r="X149" s="86">
        <f t="array" ref="X149">IFERROR(INDEX('Crown &amp; Magistrates Courts'!$B$15:$CG$71,MATCH(X$7,'Crown &amp; Magistrates Courts'!$D$15:$D$71,0),MATCH($B149,'Crown &amp; Magistrates Courts'!$B$14:$CG$14,0),""))</f>
        <v>119</v>
      </c>
      <c r="Y149" s="86">
        <f t="array" ref="Y149">IFERROR(INDEX('Crown &amp; Magistrates Courts'!$B$15:$CG$71,MATCH(Y$7,'Crown &amp; Magistrates Courts'!$D$15:$D$71,0),MATCH($B149,'Crown &amp; Magistrates Courts'!$B$14:$CG$14,0),""))</f>
        <v>126</v>
      </c>
      <c r="Z149" s="86">
        <f t="array" ref="Z149">IFERROR(INDEX('Crown &amp; Magistrates Courts'!$B$15:$CG$71,MATCH(Z$7,'Crown &amp; Magistrates Courts'!$D$15:$D$71,0),MATCH($B149,'Crown &amp; Magistrates Courts'!$B$14:$CG$14,0),""))</f>
        <v>123</v>
      </c>
      <c r="AA149" s="86">
        <f t="array" ref="AA149">IFERROR(INDEX('Crown &amp; Magistrates Courts'!$B$15:$CG$71,MATCH(AA$7,'Crown &amp; Magistrates Courts'!$D$15:$D$71,0),MATCH($B149,'Crown &amp; Magistrates Courts'!$B$14:$CG$14,0),""))</f>
        <v>121</v>
      </c>
      <c r="AB149" s="86">
        <f t="array" ref="AB149">IFERROR(INDEX('Crown &amp; Magistrates Courts'!$B$15:$CG$71,MATCH(AB$7,'Crown &amp; Magistrates Courts'!$D$15:$D$71,0),MATCH($B149,'Crown &amp; Magistrates Courts'!$B$14:$CG$14,0),""))</f>
        <v>119</v>
      </c>
      <c r="AC149" s="86">
        <f t="array" ref="AC149">IFERROR(INDEX('Crown &amp; Magistrates Courts'!$B$15:$CG$71,MATCH(AC$7,'Crown &amp; Magistrates Courts'!$D$15:$D$71,0),MATCH($B149,'Crown &amp; Magistrates Courts'!$B$14:$CG$14,0),""))</f>
        <v>124</v>
      </c>
      <c r="AD149" s="86">
        <f t="array" ref="AD149">IFERROR(INDEX('Crown &amp; Magistrates Courts'!$B$15:$CG$71,MATCH(AD$7,'Crown &amp; Magistrates Courts'!$D$15:$D$71,0),MATCH($B149,'Crown &amp; Magistrates Courts'!$B$14:$CG$14,0),""))</f>
        <v>131</v>
      </c>
      <c r="AE149" s="86">
        <f t="array" ref="AE149">IFERROR(INDEX('Crown &amp; Magistrates Courts'!$B$15:$CG$71,MATCH(AE$7,'Crown &amp; Magistrates Courts'!$D$15:$D$71,0),MATCH($B149,'Crown &amp; Magistrates Courts'!$B$14:$CG$14,0),""))</f>
        <v>127</v>
      </c>
      <c r="AF149" s="86">
        <f t="array" ref="AF149">IFERROR(INDEX('Crown &amp; Magistrates Courts'!$B$15:$CG$71,MATCH(AF$7,'Crown &amp; Magistrates Courts'!$D$15:$D$71,0),MATCH($B149,'Crown &amp; Magistrates Courts'!$B$14:$CG$14,0),""))</f>
        <v>128</v>
      </c>
      <c r="AG149" s="86">
        <f t="array" ref="AG149">IFERROR(INDEX('Crown &amp; Magistrates Courts'!$B$15:$CG$71,MATCH(AG$7,'Crown &amp; Magistrates Courts'!$D$15:$D$71,0),MATCH($B149,'Crown &amp; Magistrates Courts'!$B$14:$CG$14,0),""))</f>
        <v>140</v>
      </c>
      <c r="AH149" s="86">
        <f t="array" ref="AH149">IFERROR(INDEX('Crown &amp; Magistrates Courts'!$B$15:$CG$71,MATCH(AH$7,'Crown &amp; Magistrates Courts'!$D$15:$D$71,0),MATCH($B149,'Crown &amp; Magistrates Courts'!$B$14:$CG$14,0),""))</f>
        <v>134</v>
      </c>
      <c r="AI149" s="86">
        <f t="array" ref="AI149">IFERROR(INDEX('Crown &amp; Magistrates Courts'!$B$15:$CG$71,MATCH(AI$7,'Crown &amp; Magistrates Courts'!$D$15:$D$71,0),MATCH($B149,'Crown &amp; Magistrates Courts'!$B$14:$CG$14,0),""))</f>
        <v>124</v>
      </c>
      <c r="AJ149" s="86">
        <f t="array" ref="AJ149">IFERROR(INDEX('Crown &amp; Magistrates Courts'!$B$15:$CG$71,MATCH(AJ$7,'Crown &amp; Magistrates Courts'!$D$15:$D$71,0),MATCH($B149,'Crown &amp; Magistrates Courts'!$B$14:$CG$14,0),""))</f>
        <v>124</v>
      </c>
      <c r="AK149" s="86">
        <f t="array" ref="AK149">IFERROR(INDEX('Crown &amp; Magistrates Courts'!$B$15:$CG$71,MATCH(AK$7,'Crown &amp; Magistrates Courts'!$D$15:$D$71,0),MATCH($B149,'Crown &amp; Magistrates Courts'!$B$14:$CG$14,0),""))</f>
        <v>132</v>
      </c>
      <c r="AL149" s="86">
        <f t="array" ref="AL149">IFERROR(INDEX('Crown &amp; Magistrates Courts'!$B$15:$CG$71,MATCH(AL$7,'Crown &amp; Magistrates Courts'!$D$15:$D$71,0),MATCH($B149,'Crown &amp; Magistrates Courts'!$B$14:$CG$14,0),""))</f>
        <v>131</v>
      </c>
      <c r="AM149" s="86">
        <f t="array" ref="AM149">IFERROR(INDEX('Crown &amp; Magistrates Courts'!$B$15:$CG$71,MATCH(AM$7,'Crown &amp; Magistrates Courts'!$D$15:$D$71,0),MATCH($B149,'Crown &amp; Magistrates Courts'!$B$14:$CG$14,0),""))</f>
        <v>127</v>
      </c>
      <c r="AN149" s="86">
        <f t="array" ref="AN149">IFERROR(INDEX('Crown &amp; Magistrates Courts'!$B$15:$CG$71,MATCH(AN$7,'Crown &amp; Magistrates Courts'!$D$15:$D$71,0),MATCH($B149,'Crown &amp; Magistrates Courts'!$B$14:$CG$14,0),""))</f>
        <v>129</v>
      </c>
      <c r="AO149" s="86">
        <f t="array" ref="AO149">IFERROR(INDEX('Crown &amp; Magistrates Courts'!$B$15:$CG$71,MATCH(AO$7,'Crown &amp; Magistrates Courts'!$D$15:$D$71,0),MATCH($B149,'Crown &amp; Magistrates Courts'!$B$14:$CG$14,0),""))</f>
        <v>135</v>
      </c>
      <c r="AP149" s="86" t="str">
        <f t="array" ref="AP149">IFERROR(INDEX('Crown &amp; Magistrates Courts'!$B$15:$CG$71,MATCH(AP$7,'Crown &amp; Magistrates Courts'!$D$15:$D$71,0),MATCH($B149,'Crown &amp; Magistrates Courts'!$B$14:$CG$14,0),""))</f>
        <v/>
      </c>
      <c r="AQ149" s="86" t="str">
        <f t="array" ref="AQ149">IFERROR(INDEX('Crown &amp; Magistrates Courts'!$B$15:$CG$71,MATCH(AQ$7,'Crown &amp; Magistrates Courts'!$D$15:$D$71,0),MATCH($B149,'Crown &amp; Magistrates Courts'!$B$14:$CG$14,0),""))</f>
        <v/>
      </c>
      <c r="AR149" s="86" t="str">
        <f t="array" ref="AR149">IFERROR(INDEX('Crown &amp; Magistrates Courts'!$B$15:$CG$71,MATCH(AR$7,'Crown &amp; Magistrates Courts'!$D$15:$D$71,0),MATCH($B149,'Crown &amp; Magistrates Courts'!$B$14:$CG$14,0),""))</f>
        <v/>
      </c>
      <c r="AS149" s="86" t="str">
        <f t="array" ref="AS149">IFERROR(INDEX('Crown &amp; Magistrates Courts'!$B$15:$CG$71,MATCH(AS$7,'Crown &amp; Magistrates Courts'!$D$15:$D$71,0),MATCH($B149,'Crown &amp; Magistrates Courts'!$B$14:$CG$14,0),""))</f>
        <v/>
      </c>
      <c r="AT149" s="86" t="str">
        <f t="array" ref="AT149">IFERROR(INDEX('Crown &amp; Magistrates Courts'!$B$15:$CG$71,MATCH(AT$7,'Crown &amp; Magistrates Courts'!$D$15:$D$71,0),MATCH($B149,'Crown &amp; Magistrates Courts'!$B$14:$CG$14,0),""))</f>
        <v/>
      </c>
      <c r="AU149" s="86" t="str">
        <f t="array" ref="AU149">IFERROR(INDEX('Crown &amp; Magistrates Courts'!$B$15:$CG$71,MATCH(AU$7,'Crown &amp; Magistrates Courts'!$D$15:$D$71,0),MATCH($B149,'Crown &amp; Magistrates Courts'!$B$14:$CG$14,0),""))</f>
        <v/>
      </c>
      <c r="AV149" s="86" t="str">
        <f t="array" ref="AV149">IFERROR(INDEX('Crown &amp; Magistrates Courts'!$B$15:$CG$71,MATCH(AV$7,'Crown &amp; Magistrates Courts'!$D$15:$D$71,0),MATCH($B149,'Crown &amp; Magistrates Courts'!$B$14:$CG$14,0),""))</f>
        <v/>
      </c>
      <c r="AW149" s="86" t="str">
        <f t="array" ref="AW149">IFERROR(INDEX('Crown &amp; Magistrates Courts'!$B$15:$CG$71,MATCH(AW$7,'Crown &amp; Magistrates Courts'!$D$15:$D$71,0),MATCH($B149,'Crown &amp; Magistrates Courts'!$B$14:$CG$14,0),""))</f>
        <v/>
      </c>
    </row>
    <row r="150">
      <c r="B150" s="73" t="s">
        <v>271</v>
      </c>
      <c r="C150" s="8" t="s">
        <v>271</v>
      </c>
      <c r="G150" s="8" t="s">
        <v>128</v>
      </c>
      <c r="H150" s="10">
        <f t="shared" ref="H150:O150" si="184">IFERROR(AVERAGEIFS($R150:$AW150,$R$5:$AW$5,H$5),"")</f>
        <v>36</v>
      </c>
      <c r="I150" s="10">
        <f t="shared" si="184"/>
        <v>36.6078374</v>
      </c>
      <c r="J150" s="10">
        <f t="shared" si="184"/>
        <v>52.08802203</v>
      </c>
      <c r="K150" s="10">
        <f t="shared" si="184"/>
        <v>48.98619055</v>
      </c>
      <c r="L150" s="10">
        <f t="shared" si="184"/>
        <v>44.15010892</v>
      </c>
      <c r="M150" s="10">
        <f t="shared" si="184"/>
        <v>39.57876255</v>
      </c>
      <c r="N150" s="108" t="str">
        <f t="shared" si="184"/>
        <v/>
      </c>
      <c r="O150" s="108" t="str">
        <f t="shared" si="184"/>
        <v/>
      </c>
      <c r="R150" s="86">
        <f t="array" ref="R150">IFERROR(INDEX('Crown &amp; Magistrates Courts'!$B$15:$CG$71,MATCH(R$7,'Crown &amp; Magistrates Courts'!$D$15:$D$71,0),MATCH($B150,'Crown &amp; Magistrates Courts'!$B$14:$CG$14,0),""))</f>
        <v>35</v>
      </c>
      <c r="S150" s="86">
        <f t="array" ref="S150">IFERROR(INDEX('Crown &amp; Magistrates Courts'!$B$15:$CG$71,MATCH(S$7,'Crown &amp; Magistrates Courts'!$D$15:$D$71,0),MATCH($B150,'Crown &amp; Magistrates Courts'!$B$14:$CG$14,0),""))</f>
        <v>36</v>
      </c>
      <c r="T150" s="86">
        <f t="array" ref="T150">IFERROR(INDEX('Crown &amp; Magistrates Courts'!$B$15:$CG$71,MATCH(T$7,'Crown &amp; Magistrates Courts'!$D$15:$D$71,0),MATCH($B150,'Crown &amp; Magistrates Courts'!$B$14:$CG$14,0),""))</f>
        <v>36</v>
      </c>
      <c r="U150" s="86">
        <f t="array" ref="U150">IFERROR(INDEX('Crown &amp; Magistrates Courts'!$B$15:$CG$71,MATCH(U$7,'Crown &amp; Magistrates Courts'!$D$15:$D$71,0),MATCH($B150,'Crown &amp; Magistrates Courts'!$B$14:$CG$14,0),""))</f>
        <v>37</v>
      </c>
      <c r="V150" s="86">
        <f t="array" ref="V150">IFERROR(INDEX('Crown &amp; Magistrates Courts'!$B$15:$CG$71,MATCH(V$7,'Crown &amp; Magistrates Courts'!$D$15:$D$71,0),MATCH($B150,'Crown &amp; Magistrates Courts'!$B$14:$CG$14,0),""))</f>
        <v>37</v>
      </c>
      <c r="W150" s="86">
        <f t="array" ref="W150">IFERROR(INDEX('Crown &amp; Magistrates Courts'!$B$15:$CG$71,MATCH(W$7,'Crown &amp; Magistrates Courts'!$D$15:$D$71,0),MATCH($B150,'Crown &amp; Magistrates Courts'!$B$14:$CG$14,0),""))</f>
        <v>35</v>
      </c>
      <c r="X150" s="86">
        <f t="array" ref="X150">IFERROR(INDEX('Crown &amp; Magistrates Courts'!$B$15:$CG$71,MATCH(X$7,'Crown &amp; Magistrates Courts'!$D$15:$D$71,0),MATCH($B150,'Crown &amp; Magistrates Courts'!$B$14:$CG$14,0),""))</f>
        <v>36</v>
      </c>
      <c r="Y150" s="86">
        <f t="array" ref="Y150">IFERROR(INDEX('Crown &amp; Magistrates Courts'!$B$15:$CG$71,MATCH(Y$7,'Crown &amp; Magistrates Courts'!$D$15:$D$71,0),MATCH($B150,'Crown &amp; Magistrates Courts'!$B$14:$CG$14,0),""))</f>
        <v>38.43134959</v>
      </c>
      <c r="Z150" s="86">
        <f t="array" ref="Z150">IFERROR(INDEX('Crown &amp; Magistrates Courts'!$B$15:$CG$71,MATCH(Z$7,'Crown &amp; Magistrates Courts'!$D$15:$D$71,0),MATCH($B150,'Crown &amp; Magistrates Courts'!$B$14:$CG$14,0),""))</f>
        <v>48.2809192</v>
      </c>
      <c r="AA150" s="86">
        <f t="array" ref="AA150">IFERROR(INDEX('Crown &amp; Magistrates Courts'!$B$15:$CG$71,MATCH(AA$7,'Crown &amp; Magistrates Courts'!$D$15:$D$71,0),MATCH($B150,'Crown &amp; Magistrates Courts'!$B$14:$CG$14,0),""))</f>
        <v>53.71036894</v>
      </c>
      <c r="AB150" s="86">
        <f t="array" ref="AB150">IFERROR(INDEX('Crown &amp; Magistrates Courts'!$B$15:$CG$71,MATCH(AB$7,'Crown &amp; Magistrates Courts'!$D$15:$D$71,0),MATCH($B150,'Crown &amp; Magistrates Courts'!$B$14:$CG$14,0),""))</f>
        <v>53.99170611</v>
      </c>
      <c r="AC150" s="86">
        <f t="array" ref="AC150">IFERROR(INDEX('Crown &amp; Magistrates Courts'!$B$15:$CG$71,MATCH(AC$7,'Crown &amp; Magistrates Courts'!$D$15:$D$71,0),MATCH($B150,'Crown &amp; Magistrates Courts'!$B$14:$CG$14,0),""))</f>
        <v>52.36909389</v>
      </c>
      <c r="AD150" s="86">
        <f t="array" ref="AD150">IFERROR(INDEX('Crown &amp; Magistrates Courts'!$B$15:$CG$71,MATCH(AD$7,'Crown &amp; Magistrates Courts'!$D$15:$D$71,0),MATCH($B150,'Crown &amp; Magistrates Courts'!$B$14:$CG$14,0),""))</f>
        <v>52.92803744</v>
      </c>
      <c r="AE150" s="86">
        <f t="array" ref="AE150">IFERROR(INDEX('Crown &amp; Magistrates Courts'!$B$15:$CG$71,MATCH(AE$7,'Crown &amp; Magistrates Courts'!$D$15:$D$71,0),MATCH($B150,'Crown &amp; Magistrates Courts'!$B$14:$CG$14,0),""))</f>
        <v>46.12369974</v>
      </c>
      <c r="AF150" s="86">
        <f t="array" ref="AF150">IFERROR(INDEX('Crown &amp; Magistrates Courts'!$B$15:$CG$71,MATCH(AF$7,'Crown &amp; Magistrates Courts'!$D$15:$D$71,0),MATCH($B150,'Crown &amp; Magistrates Courts'!$B$14:$CG$14,0),""))</f>
        <v>46.27977109</v>
      </c>
      <c r="AG150" s="86">
        <f t="array" ref="AG150">IFERROR(INDEX('Crown &amp; Magistrates Courts'!$B$15:$CG$71,MATCH(AG$7,'Crown &amp; Magistrates Courts'!$D$15:$D$71,0),MATCH($B150,'Crown &amp; Magistrates Courts'!$B$14:$CG$14,0),""))</f>
        <v>50.61325394</v>
      </c>
      <c r="AH150" s="86">
        <f t="array" ref="AH150">IFERROR(INDEX('Crown &amp; Magistrates Courts'!$B$15:$CG$71,MATCH(AH$7,'Crown &amp; Magistrates Courts'!$D$15:$D$71,0),MATCH($B150,'Crown &amp; Magistrates Courts'!$B$14:$CG$14,0),""))</f>
        <v>45.0044813</v>
      </c>
      <c r="AI150" s="86">
        <f t="array" ref="AI150">IFERROR(INDEX('Crown &amp; Magistrates Courts'!$B$15:$CG$71,MATCH(AI$7,'Crown &amp; Magistrates Courts'!$D$15:$D$71,0),MATCH($B150,'Crown &amp; Magistrates Courts'!$B$14:$CG$14,0),""))</f>
        <v>43.40084409</v>
      </c>
      <c r="AJ150" s="86">
        <f t="array" ref="AJ150">IFERROR(INDEX('Crown &amp; Magistrates Courts'!$B$15:$CG$71,MATCH(AJ$7,'Crown &amp; Magistrates Courts'!$D$15:$D$71,0),MATCH($B150,'Crown &amp; Magistrates Courts'!$B$14:$CG$14,0),""))</f>
        <v>44.12142616</v>
      </c>
      <c r="AK150" s="86">
        <f t="array" ref="AK150">IFERROR(INDEX('Crown &amp; Magistrates Courts'!$B$15:$CG$71,MATCH(AK$7,'Crown &amp; Magistrates Courts'!$D$15:$D$71,0),MATCH($B150,'Crown &amp; Magistrates Courts'!$B$14:$CG$14,0),""))</f>
        <v>44.07368414</v>
      </c>
      <c r="AL150" s="86">
        <f t="array" ref="AL150">IFERROR(INDEX('Crown &amp; Magistrates Courts'!$B$15:$CG$71,MATCH(AL$7,'Crown &amp; Magistrates Courts'!$D$15:$D$71,0),MATCH($B150,'Crown &amp; Magistrates Courts'!$B$14:$CG$14,0),""))</f>
        <v>40.54683982</v>
      </c>
      <c r="AM150" s="86">
        <f t="array" ref="AM150">IFERROR(INDEX('Crown &amp; Magistrates Courts'!$B$15:$CG$71,MATCH(AM$7,'Crown &amp; Magistrates Courts'!$D$15:$D$71,0),MATCH($B150,'Crown &amp; Magistrates Courts'!$B$14:$CG$14,0),""))</f>
        <v>39.17290864</v>
      </c>
      <c r="AN150" s="86">
        <f t="array" ref="AN150">IFERROR(INDEX('Crown &amp; Magistrates Courts'!$B$15:$CG$71,MATCH(AN$7,'Crown &amp; Magistrates Courts'!$D$15:$D$71,0),MATCH($B150,'Crown &amp; Magistrates Courts'!$B$14:$CG$14,0),""))</f>
        <v>38.88980691</v>
      </c>
      <c r="AO150" s="86">
        <f t="array" ref="AO150">IFERROR(INDEX('Crown &amp; Magistrates Courts'!$B$15:$CG$71,MATCH(AO$7,'Crown &amp; Magistrates Courts'!$D$15:$D$71,0),MATCH($B150,'Crown &amp; Magistrates Courts'!$B$14:$CG$14,0),""))</f>
        <v>39.70549484</v>
      </c>
      <c r="AP150" s="86" t="str">
        <f t="array" ref="AP150">IFERROR(INDEX('Crown &amp; Magistrates Courts'!$B$15:$CG$71,MATCH(AP$7,'Crown &amp; Magistrates Courts'!$D$15:$D$71,0),MATCH($B150,'Crown &amp; Magistrates Courts'!$B$14:$CG$14,0),""))</f>
        <v/>
      </c>
      <c r="AQ150" s="86" t="str">
        <f t="array" ref="AQ150">IFERROR(INDEX('Crown &amp; Magistrates Courts'!$B$15:$CG$71,MATCH(AQ$7,'Crown &amp; Magistrates Courts'!$D$15:$D$71,0),MATCH($B150,'Crown &amp; Magistrates Courts'!$B$14:$CG$14,0),""))</f>
        <v/>
      </c>
      <c r="AR150" s="86" t="str">
        <f t="array" ref="AR150">IFERROR(INDEX('Crown &amp; Magistrates Courts'!$B$15:$CG$71,MATCH(AR$7,'Crown &amp; Magistrates Courts'!$D$15:$D$71,0),MATCH($B150,'Crown &amp; Magistrates Courts'!$B$14:$CG$14,0),""))</f>
        <v/>
      </c>
      <c r="AS150" s="86" t="str">
        <f t="array" ref="AS150">IFERROR(INDEX('Crown &amp; Magistrates Courts'!$B$15:$CG$71,MATCH(AS$7,'Crown &amp; Magistrates Courts'!$D$15:$D$71,0),MATCH($B150,'Crown &amp; Magistrates Courts'!$B$14:$CG$14,0),""))</f>
        <v/>
      </c>
      <c r="AT150" s="86" t="str">
        <f t="array" ref="AT150">IFERROR(INDEX('Crown &amp; Magistrates Courts'!$B$15:$CG$71,MATCH(AT$7,'Crown &amp; Magistrates Courts'!$D$15:$D$71,0),MATCH($B150,'Crown &amp; Magistrates Courts'!$B$14:$CG$14,0),""))</f>
        <v/>
      </c>
      <c r="AU150" s="86" t="str">
        <f t="array" ref="AU150">IFERROR(INDEX('Crown &amp; Magistrates Courts'!$B$15:$CG$71,MATCH(AU$7,'Crown &amp; Magistrates Courts'!$D$15:$D$71,0),MATCH($B150,'Crown &amp; Magistrates Courts'!$B$14:$CG$14,0),""))</f>
        <v/>
      </c>
      <c r="AV150" s="86" t="str">
        <f t="array" ref="AV150">IFERROR(INDEX('Crown &amp; Magistrates Courts'!$B$15:$CG$71,MATCH(AV$7,'Crown &amp; Magistrates Courts'!$D$15:$D$71,0),MATCH($B150,'Crown &amp; Magistrates Courts'!$B$14:$CG$14,0),""))</f>
        <v/>
      </c>
      <c r="AW150" s="86" t="str">
        <f t="array" ref="AW150">IFERROR(INDEX('Crown &amp; Magistrates Courts'!$B$15:$CG$71,MATCH(AW$7,'Crown &amp; Magistrates Courts'!$D$15:$D$71,0),MATCH($B150,'Crown &amp; Magistrates Courts'!$B$14:$CG$14,0),""))</f>
        <v/>
      </c>
    </row>
    <row r="151">
      <c r="B151" s="73" t="s">
        <v>272</v>
      </c>
      <c r="C151" s="8" t="s">
        <v>272</v>
      </c>
      <c r="G151" s="8" t="s">
        <v>128</v>
      </c>
      <c r="H151" s="10">
        <f t="shared" ref="H151:O151" si="185">IFERROR(AVERAGEIFS($R151:$AW151,$R$5:$AW$5,H$5),"")</f>
        <v>29.5</v>
      </c>
      <c r="I151" s="10">
        <f t="shared" si="185"/>
        <v>31.25</v>
      </c>
      <c r="J151" s="10">
        <f t="shared" si="185"/>
        <v>38</v>
      </c>
      <c r="K151" s="10">
        <f t="shared" si="185"/>
        <v>35</v>
      </c>
      <c r="L151" s="10">
        <f t="shared" si="185"/>
        <v>34</v>
      </c>
      <c r="M151" s="10">
        <f t="shared" si="185"/>
        <v>32.5</v>
      </c>
      <c r="N151" s="108" t="str">
        <f t="shared" si="185"/>
        <v/>
      </c>
      <c r="O151" s="108" t="str">
        <f t="shared" si="185"/>
        <v/>
      </c>
      <c r="R151" s="86">
        <f t="array" ref="R151">IFERROR(INDEX('Crown &amp; Magistrates Courts'!$B$15:$CG$71,MATCH(R$7,'Crown &amp; Magistrates Courts'!$D$15:$D$71,0),MATCH($B151,'Crown &amp; Magistrates Courts'!$B$14:$CG$14,0),""))</f>
        <v>30</v>
      </c>
      <c r="S151" s="86">
        <f t="array" ref="S151">IFERROR(INDEX('Crown &amp; Magistrates Courts'!$B$15:$CG$71,MATCH(S$7,'Crown &amp; Magistrates Courts'!$D$15:$D$71,0),MATCH($B151,'Crown &amp; Magistrates Courts'!$B$14:$CG$14,0),""))</f>
        <v>29</v>
      </c>
      <c r="T151" s="86">
        <f t="array" ref="T151">IFERROR(INDEX('Crown &amp; Magistrates Courts'!$B$15:$CG$71,MATCH(T$7,'Crown &amp; Magistrates Courts'!$D$15:$D$71,0),MATCH($B151,'Crown &amp; Magistrates Courts'!$B$14:$CG$14,0),""))</f>
        <v>29</v>
      </c>
      <c r="U151" s="86">
        <f t="array" ref="U151">IFERROR(INDEX('Crown &amp; Magistrates Courts'!$B$15:$CG$71,MATCH(U$7,'Crown &amp; Magistrates Courts'!$D$15:$D$71,0),MATCH($B151,'Crown &amp; Magistrates Courts'!$B$14:$CG$14,0),""))</f>
        <v>30</v>
      </c>
      <c r="V151" s="86">
        <f t="array" ref="V151">IFERROR(INDEX('Crown &amp; Magistrates Courts'!$B$15:$CG$71,MATCH(V$7,'Crown &amp; Magistrates Courts'!$D$15:$D$71,0),MATCH($B151,'Crown &amp; Magistrates Courts'!$B$14:$CG$14,0),""))</f>
        <v>31</v>
      </c>
      <c r="W151" s="86">
        <f t="array" ref="W151">IFERROR(INDEX('Crown &amp; Magistrates Courts'!$B$15:$CG$71,MATCH(W$7,'Crown &amp; Magistrates Courts'!$D$15:$D$71,0),MATCH($B151,'Crown &amp; Magistrates Courts'!$B$14:$CG$14,0),""))</f>
        <v>30</v>
      </c>
      <c r="X151" s="86">
        <f t="array" ref="X151">IFERROR(INDEX('Crown &amp; Magistrates Courts'!$B$15:$CG$71,MATCH(X$7,'Crown &amp; Magistrates Courts'!$D$15:$D$71,0),MATCH($B151,'Crown &amp; Magistrates Courts'!$B$14:$CG$14,0),""))</f>
        <v>31</v>
      </c>
      <c r="Y151" s="86">
        <f t="array" ref="Y151">IFERROR(INDEX('Crown &amp; Magistrates Courts'!$B$15:$CG$71,MATCH(Y$7,'Crown &amp; Magistrates Courts'!$D$15:$D$71,0),MATCH($B151,'Crown &amp; Magistrates Courts'!$B$14:$CG$14,0),""))</f>
        <v>33</v>
      </c>
      <c r="Z151" s="86">
        <f t="array" ref="Z151">IFERROR(INDEX('Crown &amp; Magistrates Courts'!$B$15:$CG$71,MATCH(Z$7,'Crown &amp; Magistrates Courts'!$D$15:$D$71,0),MATCH($B151,'Crown &amp; Magistrates Courts'!$B$14:$CG$14,0),""))</f>
        <v>39</v>
      </c>
      <c r="AA151" s="86">
        <f t="array" ref="AA151">IFERROR(INDEX('Crown &amp; Magistrates Courts'!$B$15:$CG$71,MATCH(AA$7,'Crown &amp; Magistrates Courts'!$D$15:$D$71,0),MATCH($B151,'Crown &amp; Magistrates Courts'!$B$14:$CG$14,0),""))</f>
        <v>36</v>
      </c>
      <c r="AB151" s="86">
        <f t="array" ref="AB151">IFERROR(INDEX('Crown &amp; Magistrates Courts'!$B$15:$CG$71,MATCH(AB$7,'Crown &amp; Magistrates Courts'!$D$15:$D$71,0),MATCH($B151,'Crown &amp; Magistrates Courts'!$B$14:$CG$14,0),""))</f>
        <v>39</v>
      </c>
      <c r="AC151" s="86">
        <f t="array" ref="AC151">IFERROR(INDEX('Crown &amp; Magistrates Courts'!$B$15:$CG$71,MATCH(AC$7,'Crown &amp; Magistrates Courts'!$D$15:$D$71,0),MATCH($B151,'Crown &amp; Magistrates Courts'!$B$14:$CG$14,0),""))</f>
        <v>38</v>
      </c>
      <c r="AD151" s="86">
        <f t="array" ref="AD151">IFERROR(INDEX('Crown &amp; Magistrates Courts'!$B$15:$CG$71,MATCH(AD$7,'Crown &amp; Magistrates Courts'!$D$15:$D$71,0),MATCH($B151,'Crown &amp; Magistrates Courts'!$B$14:$CG$14,0),""))</f>
        <v>38</v>
      </c>
      <c r="AE151" s="86">
        <f t="array" ref="AE151">IFERROR(INDEX('Crown &amp; Magistrates Courts'!$B$15:$CG$71,MATCH(AE$7,'Crown &amp; Magistrates Courts'!$D$15:$D$71,0),MATCH($B151,'Crown &amp; Magistrates Courts'!$B$14:$CG$14,0),""))</f>
        <v>33</v>
      </c>
      <c r="AF151" s="86">
        <f t="array" ref="AF151">IFERROR(INDEX('Crown &amp; Magistrates Courts'!$B$15:$CG$71,MATCH(AF$7,'Crown &amp; Magistrates Courts'!$D$15:$D$71,0),MATCH($B151,'Crown &amp; Magistrates Courts'!$B$14:$CG$14,0),""))</f>
        <v>34</v>
      </c>
      <c r="AG151" s="86">
        <f t="array" ref="AG151">IFERROR(INDEX('Crown &amp; Magistrates Courts'!$B$15:$CG$71,MATCH(AG$7,'Crown &amp; Magistrates Courts'!$D$15:$D$71,0),MATCH($B151,'Crown &amp; Magistrates Courts'!$B$14:$CG$14,0),""))</f>
        <v>35</v>
      </c>
      <c r="AH151" s="86">
        <f t="array" ref="AH151">IFERROR(INDEX('Crown &amp; Magistrates Courts'!$B$15:$CG$71,MATCH(AH$7,'Crown &amp; Magistrates Courts'!$D$15:$D$71,0),MATCH($B151,'Crown &amp; Magistrates Courts'!$B$14:$CG$14,0),""))</f>
        <v>35</v>
      </c>
      <c r="AI151" s="86">
        <f t="array" ref="AI151">IFERROR(INDEX('Crown &amp; Magistrates Courts'!$B$15:$CG$71,MATCH(AI$7,'Crown &amp; Magistrates Courts'!$D$15:$D$71,0),MATCH($B151,'Crown &amp; Magistrates Courts'!$B$14:$CG$14,0),""))</f>
        <v>33</v>
      </c>
      <c r="AJ151" s="86">
        <f t="array" ref="AJ151">IFERROR(INDEX('Crown &amp; Magistrates Courts'!$B$15:$CG$71,MATCH(AJ$7,'Crown &amp; Magistrates Courts'!$D$15:$D$71,0),MATCH($B151,'Crown &amp; Magistrates Courts'!$B$14:$CG$14,0),""))</f>
        <v>34</v>
      </c>
      <c r="AK151" s="86">
        <f t="array" ref="AK151">IFERROR(INDEX('Crown &amp; Magistrates Courts'!$B$15:$CG$71,MATCH(AK$7,'Crown &amp; Magistrates Courts'!$D$15:$D$71,0),MATCH($B151,'Crown &amp; Magistrates Courts'!$B$14:$CG$14,0),""))</f>
        <v>34</v>
      </c>
      <c r="AL151" s="86">
        <f t="array" ref="AL151">IFERROR(INDEX('Crown &amp; Magistrates Courts'!$B$15:$CG$71,MATCH(AL$7,'Crown &amp; Magistrates Courts'!$D$15:$D$71,0),MATCH($B151,'Crown &amp; Magistrates Courts'!$B$14:$CG$14,0),""))</f>
        <v>34</v>
      </c>
      <c r="AM151" s="86">
        <f t="array" ref="AM151">IFERROR(INDEX('Crown &amp; Magistrates Courts'!$B$15:$CG$71,MATCH(AM$7,'Crown &amp; Magistrates Courts'!$D$15:$D$71,0),MATCH($B151,'Crown &amp; Magistrates Courts'!$B$14:$CG$14,0),""))</f>
        <v>32</v>
      </c>
      <c r="AN151" s="86">
        <f t="array" ref="AN151">IFERROR(INDEX('Crown &amp; Magistrates Courts'!$B$15:$CG$71,MATCH(AN$7,'Crown &amp; Magistrates Courts'!$D$15:$D$71,0),MATCH($B151,'Crown &amp; Magistrates Courts'!$B$14:$CG$14,0),""))</f>
        <v>32</v>
      </c>
      <c r="AO151" s="86">
        <f t="array" ref="AO151">IFERROR(INDEX('Crown &amp; Magistrates Courts'!$B$15:$CG$71,MATCH(AO$7,'Crown &amp; Magistrates Courts'!$D$15:$D$71,0),MATCH($B151,'Crown &amp; Magistrates Courts'!$B$14:$CG$14,0),""))</f>
        <v>32</v>
      </c>
      <c r="AP151" s="86" t="str">
        <f t="array" ref="AP151">IFERROR(INDEX('Crown &amp; Magistrates Courts'!$B$15:$CG$71,MATCH(AP$7,'Crown &amp; Magistrates Courts'!$D$15:$D$71,0),MATCH($B151,'Crown &amp; Magistrates Courts'!$B$14:$CG$14,0),""))</f>
        <v/>
      </c>
      <c r="AQ151" s="86" t="str">
        <f t="array" ref="AQ151">IFERROR(INDEX('Crown &amp; Magistrates Courts'!$B$15:$CG$71,MATCH(AQ$7,'Crown &amp; Magistrates Courts'!$D$15:$D$71,0),MATCH($B151,'Crown &amp; Magistrates Courts'!$B$14:$CG$14,0),""))</f>
        <v/>
      </c>
      <c r="AR151" s="86" t="str">
        <f t="array" ref="AR151">IFERROR(INDEX('Crown &amp; Magistrates Courts'!$B$15:$CG$71,MATCH(AR$7,'Crown &amp; Magistrates Courts'!$D$15:$D$71,0),MATCH($B151,'Crown &amp; Magistrates Courts'!$B$14:$CG$14,0),""))</f>
        <v/>
      </c>
      <c r="AS151" s="86" t="str">
        <f t="array" ref="AS151">IFERROR(INDEX('Crown &amp; Magistrates Courts'!$B$15:$CG$71,MATCH(AS$7,'Crown &amp; Magistrates Courts'!$D$15:$D$71,0),MATCH($B151,'Crown &amp; Magistrates Courts'!$B$14:$CG$14,0),""))</f>
        <v/>
      </c>
      <c r="AT151" s="86" t="str">
        <f t="array" ref="AT151">IFERROR(INDEX('Crown &amp; Magistrates Courts'!$B$15:$CG$71,MATCH(AT$7,'Crown &amp; Magistrates Courts'!$D$15:$D$71,0),MATCH($B151,'Crown &amp; Magistrates Courts'!$B$14:$CG$14,0),""))</f>
        <v/>
      </c>
      <c r="AU151" s="86" t="str">
        <f t="array" ref="AU151">IFERROR(INDEX('Crown &amp; Magistrates Courts'!$B$15:$CG$71,MATCH(AU$7,'Crown &amp; Magistrates Courts'!$D$15:$D$71,0),MATCH($B151,'Crown &amp; Magistrates Courts'!$B$14:$CG$14,0),""))</f>
        <v/>
      </c>
      <c r="AV151" s="86" t="str">
        <f t="array" ref="AV151">IFERROR(INDEX('Crown &amp; Magistrates Courts'!$B$15:$CG$71,MATCH(AV$7,'Crown &amp; Magistrates Courts'!$D$15:$D$71,0),MATCH($B151,'Crown &amp; Magistrates Courts'!$B$14:$CG$14,0),""))</f>
        <v/>
      </c>
      <c r="AW151" s="86" t="str">
        <f t="array" ref="AW151">IFERROR(INDEX('Crown &amp; Magistrates Courts'!$B$15:$CG$71,MATCH(AW$7,'Crown &amp; Magistrates Courts'!$D$15:$D$71,0),MATCH($B151,'Crown &amp; Magistrates Courts'!$B$14:$CG$14,0),""))</f>
        <v/>
      </c>
    </row>
    <row r="152">
      <c r="B152" s="73" t="s">
        <v>273</v>
      </c>
      <c r="C152" s="8" t="s">
        <v>273</v>
      </c>
      <c r="G152" s="8" t="s">
        <v>128</v>
      </c>
      <c r="H152" s="10">
        <f t="shared" ref="H152:O152" si="186">IFERROR(AVERAGEIFS($R152:$AW152,$R$5:$AW$5,H$5),"")</f>
        <v>19</v>
      </c>
      <c r="I152" s="10">
        <f t="shared" si="186"/>
        <v>18.17973509</v>
      </c>
      <c r="J152" s="10">
        <f t="shared" si="186"/>
        <v>42.13777544</v>
      </c>
      <c r="K152" s="10">
        <f t="shared" si="186"/>
        <v>38.90725207</v>
      </c>
      <c r="L152" s="10">
        <f t="shared" si="186"/>
        <v>28.25264437</v>
      </c>
      <c r="M152" s="10">
        <f t="shared" si="186"/>
        <v>25.1860197</v>
      </c>
      <c r="N152" s="108" t="str">
        <f t="shared" si="186"/>
        <v/>
      </c>
      <c r="O152" s="108" t="str">
        <f t="shared" si="186"/>
        <v/>
      </c>
      <c r="R152" s="86">
        <f t="array" ref="R152">IFERROR(INDEX('Crown &amp; Magistrates Courts'!$B$15:$CG$71,MATCH(R$7,'Crown &amp; Magistrates Courts'!$D$15:$D$71,0),MATCH($B152,'Crown &amp; Magistrates Courts'!$B$14:$CG$14,0),""))</f>
        <v>19</v>
      </c>
      <c r="S152" s="86">
        <f t="array" ref="S152">IFERROR(INDEX('Crown &amp; Magistrates Courts'!$B$15:$CG$71,MATCH(S$7,'Crown &amp; Magistrates Courts'!$D$15:$D$71,0),MATCH($B152,'Crown &amp; Magistrates Courts'!$B$14:$CG$14,0),""))</f>
        <v>19</v>
      </c>
      <c r="T152" s="86">
        <f t="array" ref="T152">IFERROR(INDEX('Crown &amp; Magistrates Courts'!$B$15:$CG$71,MATCH(T$7,'Crown &amp; Magistrates Courts'!$D$15:$D$71,0),MATCH($B152,'Crown &amp; Magistrates Courts'!$B$14:$CG$14,0),""))</f>
        <v>19</v>
      </c>
      <c r="U152" s="86">
        <f t="array" ref="U152">IFERROR(INDEX('Crown &amp; Magistrates Courts'!$B$15:$CG$71,MATCH(U$7,'Crown &amp; Magistrates Courts'!$D$15:$D$71,0),MATCH($B152,'Crown &amp; Magistrates Courts'!$B$14:$CG$14,0),""))</f>
        <v>19</v>
      </c>
      <c r="V152" s="86">
        <f t="array" ref="V152">IFERROR(INDEX('Crown &amp; Magistrates Courts'!$B$15:$CG$71,MATCH(V$7,'Crown &amp; Magistrates Courts'!$D$15:$D$71,0),MATCH($B152,'Crown &amp; Magistrates Courts'!$B$14:$CG$14,0),""))</f>
        <v>17</v>
      </c>
      <c r="W152" s="86">
        <f t="array" ref="W152">IFERROR(INDEX('Crown &amp; Magistrates Courts'!$B$15:$CG$71,MATCH(W$7,'Crown &amp; Magistrates Courts'!$D$15:$D$71,0),MATCH($B152,'Crown &amp; Magistrates Courts'!$B$14:$CG$14,0),""))</f>
        <v>19</v>
      </c>
      <c r="X152" s="86">
        <f t="array" ref="X152">IFERROR(INDEX('Crown &amp; Magistrates Courts'!$B$15:$CG$71,MATCH(X$7,'Crown &amp; Magistrates Courts'!$D$15:$D$71,0),MATCH($B152,'Crown &amp; Magistrates Courts'!$B$14:$CG$14,0),""))</f>
        <v>18</v>
      </c>
      <c r="Y152" s="86">
        <f t="array" ref="Y152">IFERROR(INDEX('Crown &amp; Magistrates Courts'!$B$15:$CG$71,MATCH(Y$7,'Crown &amp; Magistrates Courts'!$D$15:$D$71,0),MATCH($B152,'Crown &amp; Magistrates Courts'!$B$14:$CG$14,0),""))</f>
        <v>18.71894038</v>
      </c>
      <c r="Z152" s="86">
        <f t="array" ref="Z152">IFERROR(INDEX('Crown &amp; Magistrates Courts'!$B$15:$CG$71,MATCH(Z$7,'Crown &amp; Magistrates Courts'!$D$15:$D$71,0),MATCH($B152,'Crown &amp; Magistrates Courts'!$B$14:$CG$14,0),""))</f>
        <v>26.21489978</v>
      </c>
      <c r="AA152" s="86">
        <f t="array" ref="AA152">IFERROR(INDEX('Crown &amp; Magistrates Courts'!$B$15:$CG$71,MATCH(AA$7,'Crown &amp; Magistrates Courts'!$D$15:$D$71,0),MATCH($B152,'Crown &amp; Magistrates Courts'!$B$14:$CG$14,0),""))</f>
        <v>43.35045026</v>
      </c>
      <c r="AB152" s="86">
        <f t="array" ref="AB152">IFERROR(INDEX('Crown &amp; Magistrates Courts'!$B$15:$CG$71,MATCH(AB$7,'Crown &amp; Magistrates Courts'!$D$15:$D$71,0),MATCH($B152,'Crown &amp; Magistrates Courts'!$B$14:$CG$14,0),""))</f>
        <v>50.03046024</v>
      </c>
      <c r="AC152" s="86">
        <f t="array" ref="AC152">IFERROR(INDEX('Crown &amp; Magistrates Courts'!$B$15:$CG$71,MATCH(AC$7,'Crown &amp; Magistrates Courts'!$D$15:$D$71,0),MATCH($B152,'Crown &amp; Magistrates Courts'!$B$14:$CG$14,0),""))</f>
        <v>48.95529147</v>
      </c>
      <c r="AD152" s="86">
        <f t="array" ref="AD152">IFERROR(INDEX('Crown &amp; Magistrates Courts'!$B$15:$CG$71,MATCH(AD$7,'Crown &amp; Magistrates Courts'!$D$15:$D$71,0),MATCH($B152,'Crown &amp; Magistrates Courts'!$B$14:$CG$14,0),""))</f>
        <v>43.59582421</v>
      </c>
      <c r="AE152" s="86">
        <f t="array" ref="AE152">IFERROR(INDEX('Crown &amp; Magistrates Courts'!$B$15:$CG$71,MATCH(AE$7,'Crown &amp; Magistrates Courts'!$D$15:$D$71,0),MATCH($B152,'Crown &amp; Magistrates Courts'!$B$14:$CG$14,0),""))</f>
        <v>41.74389521</v>
      </c>
      <c r="AF152" s="86">
        <f t="array" ref="AF152">IFERROR(INDEX('Crown &amp; Magistrates Courts'!$B$15:$CG$71,MATCH(AF$7,'Crown &amp; Magistrates Courts'!$D$15:$D$71,0),MATCH($B152,'Crown &amp; Magistrates Courts'!$B$14:$CG$14,0),""))</f>
        <v>38.23821846</v>
      </c>
      <c r="AG152" s="86">
        <f t="array" ref="AG152">IFERROR(INDEX('Crown &amp; Magistrates Courts'!$B$15:$CG$71,MATCH(AG$7,'Crown &amp; Magistrates Courts'!$D$15:$D$71,0),MATCH($B152,'Crown &amp; Magistrates Courts'!$B$14:$CG$14,0),""))</f>
        <v>32.05107039</v>
      </c>
      <c r="AH152" s="86">
        <f t="array" ref="AH152">IFERROR(INDEX('Crown &amp; Magistrates Courts'!$B$15:$CG$71,MATCH(AH$7,'Crown &amp; Magistrates Courts'!$D$15:$D$71,0),MATCH($B152,'Crown &amp; Magistrates Courts'!$B$14:$CG$14,0),""))</f>
        <v>29.77681261</v>
      </c>
      <c r="AI152" s="86">
        <f t="array" ref="AI152">IFERROR(INDEX('Crown &amp; Magistrates Courts'!$B$15:$CG$71,MATCH(AI$7,'Crown &amp; Magistrates Courts'!$D$15:$D$71,0),MATCH($B152,'Crown &amp; Magistrates Courts'!$B$14:$CG$14,0),""))</f>
        <v>29.91754683</v>
      </c>
      <c r="AJ152" s="86">
        <f t="array" ref="AJ152">IFERROR(INDEX('Crown &amp; Magistrates Courts'!$B$15:$CG$71,MATCH(AJ$7,'Crown &amp; Magistrates Courts'!$D$15:$D$71,0),MATCH($B152,'Crown &amp; Magistrates Courts'!$B$14:$CG$14,0),""))</f>
        <v>25.75681613</v>
      </c>
      <c r="AK152" s="86">
        <f t="array" ref="AK152">IFERROR(INDEX('Crown &amp; Magistrates Courts'!$B$15:$CG$71,MATCH(AK$7,'Crown &amp; Magistrates Courts'!$D$15:$D$71,0),MATCH($B152,'Crown &amp; Magistrates Courts'!$B$14:$CG$14,0),""))</f>
        <v>27.55940191</v>
      </c>
      <c r="AL152" s="86">
        <f t="array" ref="AL152">IFERROR(INDEX('Crown &amp; Magistrates Courts'!$B$15:$CG$71,MATCH(AL$7,'Crown &amp; Magistrates Courts'!$D$15:$D$71,0),MATCH($B152,'Crown &amp; Magistrates Courts'!$B$14:$CG$14,0),""))</f>
        <v>26.67705061</v>
      </c>
      <c r="AM152" s="86">
        <f t="array" ref="AM152">IFERROR(INDEX('Crown &amp; Magistrates Courts'!$B$15:$CG$71,MATCH(AM$7,'Crown &amp; Magistrates Courts'!$D$15:$D$71,0),MATCH($B152,'Crown &amp; Magistrates Courts'!$B$14:$CG$14,0),""))</f>
        <v>25.05002463</v>
      </c>
      <c r="AN152" s="86">
        <f t="array" ref="AN152">IFERROR(INDEX('Crown &amp; Magistrates Courts'!$B$15:$CG$71,MATCH(AN$7,'Crown &amp; Magistrates Courts'!$D$15:$D$71,0),MATCH($B152,'Crown &amp; Magistrates Courts'!$B$14:$CG$14,0),""))</f>
        <v>24.63211648</v>
      </c>
      <c r="AO152" s="86">
        <f t="array" ref="AO152">IFERROR(INDEX('Crown &amp; Magistrates Courts'!$B$15:$CG$71,MATCH(AO$7,'Crown &amp; Magistrates Courts'!$D$15:$D$71,0),MATCH($B152,'Crown &amp; Magistrates Courts'!$B$14:$CG$14,0),""))</f>
        <v>24.3848871</v>
      </c>
      <c r="AP152" s="86" t="str">
        <f t="array" ref="AP152">IFERROR(INDEX('Crown &amp; Magistrates Courts'!$B$15:$CG$71,MATCH(AP$7,'Crown &amp; Magistrates Courts'!$D$15:$D$71,0),MATCH($B152,'Crown &amp; Magistrates Courts'!$B$14:$CG$14,0),""))</f>
        <v/>
      </c>
      <c r="AQ152" s="86" t="str">
        <f t="array" ref="AQ152">IFERROR(INDEX('Crown &amp; Magistrates Courts'!$B$15:$CG$71,MATCH(AQ$7,'Crown &amp; Magistrates Courts'!$D$15:$D$71,0),MATCH($B152,'Crown &amp; Magistrates Courts'!$B$14:$CG$14,0),""))</f>
        <v/>
      </c>
      <c r="AR152" s="86" t="str">
        <f t="array" ref="AR152">IFERROR(INDEX('Crown &amp; Magistrates Courts'!$B$15:$CG$71,MATCH(AR$7,'Crown &amp; Magistrates Courts'!$D$15:$D$71,0),MATCH($B152,'Crown &amp; Magistrates Courts'!$B$14:$CG$14,0),""))</f>
        <v/>
      </c>
      <c r="AS152" s="86" t="str">
        <f t="array" ref="AS152">IFERROR(INDEX('Crown &amp; Magistrates Courts'!$B$15:$CG$71,MATCH(AS$7,'Crown &amp; Magistrates Courts'!$D$15:$D$71,0),MATCH($B152,'Crown &amp; Magistrates Courts'!$B$14:$CG$14,0),""))</f>
        <v/>
      </c>
      <c r="AT152" s="86" t="str">
        <f t="array" ref="AT152">IFERROR(INDEX('Crown &amp; Magistrates Courts'!$B$15:$CG$71,MATCH(AT$7,'Crown &amp; Magistrates Courts'!$D$15:$D$71,0),MATCH($B152,'Crown &amp; Magistrates Courts'!$B$14:$CG$14,0),""))</f>
        <v/>
      </c>
      <c r="AU152" s="86" t="str">
        <f t="array" ref="AU152">IFERROR(INDEX('Crown &amp; Magistrates Courts'!$B$15:$CG$71,MATCH(AU$7,'Crown &amp; Magistrates Courts'!$D$15:$D$71,0),MATCH($B152,'Crown &amp; Magistrates Courts'!$B$14:$CG$14,0),""))</f>
        <v/>
      </c>
      <c r="AV152" s="86" t="str">
        <f t="array" ref="AV152">IFERROR(INDEX('Crown &amp; Magistrates Courts'!$B$15:$CG$71,MATCH(AV$7,'Crown &amp; Magistrates Courts'!$D$15:$D$71,0),MATCH($B152,'Crown &amp; Magistrates Courts'!$B$14:$CG$14,0),""))</f>
        <v/>
      </c>
      <c r="AW152" s="86" t="str">
        <f t="array" ref="AW152">IFERROR(INDEX('Crown &amp; Magistrates Courts'!$B$15:$CG$71,MATCH(AW$7,'Crown &amp; Magistrates Courts'!$D$15:$D$71,0),MATCH($B152,'Crown &amp; Magistrates Courts'!$B$14:$CG$14,0),""))</f>
        <v/>
      </c>
    </row>
    <row r="153">
      <c r="B153" s="73" t="s">
        <v>274</v>
      </c>
      <c r="C153" s="8" t="s">
        <v>274</v>
      </c>
      <c r="G153" s="8" t="s">
        <v>128</v>
      </c>
      <c r="H153" s="10">
        <f t="shared" ref="H153:O153" si="187">IFERROR(AVERAGEIFS($R153:$AW153,$R$5:$AW$5,H$5),"")</f>
        <v>0</v>
      </c>
      <c r="I153" s="10">
        <f t="shared" si="187"/>
        <v>0</v>
      </c>
      <c r="J153" s="10">
        <f t="shared" si="187"/>
        <v>0</v>
      </c>
      <c r="K153" s="10">
        <f t="shared" si="187"/>
        <v>0</v>
      </c>
      <c r="L153" s="10">
        <f t="shared" si="187"/>
        <v>0</v>
      </c>
      <c r="M153" s="10">
        <f t="shared" si="187"/>
        <v>0</v>
      </c>
      <c r="N153" s="108" t="str">
        <f t="shared" si="187"/>
        <v/>
      </c>
      <c r="O153" s="108" t="str">
        <f t="shared" si="187"/>
        <v/>
      </c>
      <c r="R153" s="86">
        <f t="array" ref="R153">IFERROR(INDEX('Crown &amp; Magistrates Courts'!$B$15:$CG$71,MATCH(R$7,'Crown &amp; Magistrates Courts'!$D$15:$D$71,0),MATCH($B153,'Crown &amp; Magistrates Courts'!$B$14:$CG$14,0),""))</f>
        <v>0</v>
      </c>
      <c r="S153" s="86">
        <f t="array" ref="S153">IFERROR(INDEX('Crown &amp; Magistrates Courts'!$B$15:$CG$71,MATCH(S$7,'Crown &amp; Magistrates Courts'!$D$15:$D$71,0),MATCH($B153,'Crown &amp; Magistrates Courts'!$B$14:$CG$14,0),""))</f>
        <v>0</v>
      </c>
      <c r="T153" s="86">
        <f t="array" ref="T153">IFERROR(INDEX('Crown &amp; Magistrates Courts'!$B$15:$CG$71,MATCH(T$7,'Crown &amp; Magistrates Courts'!$D$15:$D$71,0),MATCH($B153,'Crown &amp; Magistrates Courts'!$B$14:$CG$14,0),""))</f>
        <v>0</v>
      </c>
      <c r="U153" s="86">
        <f t="array" ref="U153">IFERROR(INDEX('Crown &amp; Magistrates Courts'!$B$15:$CG$71,MATCH(U$7,'Crown &amp; Magistrates Courts'!$D$15:$D$71,0),MATCH($B153,'Crown &amp; Magistrates Courts'!$B$14:$CG$14,0),""))</f>
        <v>0</v>
      </c>
      <c r="V153" s="86">
        <f t="array" ref="V153">IFERROR(INDEX('Crown &amp; Magistrates Courts'!$B$15:$CG$71,MATCH(V$7,'Crown &amp; Magistrates Courts'!$D$15:$D$71,0),MATCH($B153,'Crown &amp; Magistrates Courts'!$B$14:$CG$14,0),""))</f>
        <v>0</v>
      </c>
      <c r="W153" s="86">
        <f t="array" ref="W153">IFERROR(INDEX('Crown &amp; Magistrates Courts'!$B$15:$CG$71,MATCH(W$7,'Crown &amp; Magistrates Courts'!$D$15:$D$71,0),MATCH($B153,'Crown &amp; Magistrates Courts'!$B$14:$CG$14,0),""))</f>
        <v>0</v>
      </c>
      <c r="X153" s="86">
        <f t="array" ref="X153">IFERROR(INDEX('Crown &amp; Magistrates Courts'!$B$15:$CG$71,MATCH(X$7,'Crown &amp; Magistrates Courts'!$D$15:$D$71,0),MATCH($B153,'Crown &amp; Magistrates Courts'!$B$14:$CG$14,0),""))</f>
        <v>0</v>
      </c>
      <c r="Y153" s="86">
        <f t="array" ref="Y153">IFERROR(INDEX('Crown &amp; Magistrates Courts'!$B$15:$CG$71,MATCH(Y$7,'Crown &amp; Magistrates Courts'!$D$15:$D$71,0),MATCH($B153,'Crown &amp; Magistrates Courts'!$B$14:$CG$14,0),""))</f>
        <v>0</v>
      </c>
      <c r="Z153" s="86">
        <f t="array" ref="Z153">IFERROR(INDEX('Crown &amp; Magistrates Courts'!$B$15:$CG$71,MATCH(Z$7,'Crown &amp; Magistrates Courts'!$D$15:$D$71,0),MATCH($B153,'Crown &amp; Magistrates Courts'!$B$14:$CG$14,0),""))</f>
        <v>0</v>
      </c>
      <c r="AA153" s="86">
        <f t="array" ref="AA153">IFERROR(INDEX('Crown &amp; Magistrates Courts'!$B$15:$CG$71,MATCH(AA$7,'Crown &amp; Magistrates Courts'!$D$15:$D$71,0),MATCH($B153,'Crown &amp; Magistrates Courts'!$B$14:$CG$14,0),""))</f>
        <v>0</v>
      </c>
      <c r="AB153" s="86">
        <f t="array" ref="AB153">IFERROR(INDEX('Crown &amp; Magistrates Courts'!$B$15:$CG$71,MATCH(AB$7,'Crown &amp; Magistrates Courts'!$D$15:$D$71,0),MATCH($B153,'Crown &amp; Magistrates Courts'!$B$14:$CG$14,0),""))</f>
        <v>0</v>
      </c>
      <c r="AC153" s="86">
        <f t="array" ref="AC153">IFERROR(INDEX('Crown &amp; Magistrates Courts'!$B$15:$CG$71,MATCH(AC$7,'Crown &amp; Magistrates Courts'!$D$15:$D$71,0),MATCH($B153,'Crown &amp; Magistrates Courts'!$B$14:$CG$14,0),""))</f>
        <v>0</v>
      </c>
      <c r="AD153" s="86">
        <f t="array" ref="AD153">IFERROR(INDEX('Crown &amp; Magistrates Courts'!$B$15:$CG$71,MATCH(AD$7,'Crown &amp; Magistrates Courts'!$D$15:$D$71,0),MATCH($B153,'Crown &amp; Magistrates Courts'!$B$14:$CG$14,0),""))</f>
        <v>0</v>
      </c>
      <c r="AE153" s="86">
        <f t="array" ref="AE153">IFERROR(INDEX('Crown &amp; Magistrates Courts'!$B$15:$CG$71,MATCH(AE$7,'Crown &amp; Magistrates Courts'!$D$15:$D$71,0),MATCH($B153,'Crown &amp; Magistrates Courts'!$B$14:$CG$14,0),""))</f>
        <v>0</v>
      </c>
      <c r="AF153" s="86">
        <f t="array" ref="AF153">IFERROR(INDEX('Crown &amp; Magistrates Courts'!$B$15:$CG$71,MATCH(AF$7,'Crown &amp; Magistrates Courts'!$D$15:$D$71,0),MATCH($B153,'Crown &amp; Magistrates Courts'!$B$14:$CG$14,0),""))</f>
        <v>0</v>
      </c>
      <c r="AG153" s="86">
        <f t="array" ref="AG153">IFERROR(INDEX('Crown &amp; Magistrates Courts'!$B$15:$CG$71,MATCH(AG$7,'Crown &amp; Magistrates Courts'!$D$15:$D$71,0),MATCH($B153,'Crown &amp; Magistrates Courts'!$B$14:$CG$14,0),""))</f>
        <v>0</v>
      </c>
      <c r="AH153" s="86">
        <f t="array" ref="AH153">IFERROR(INDEX('Crown &amp; Magistrates Courts'!$B$15:$CG$71,MATCH(AH$7,'Crown &amp; Magistrates Courts'!$D$15:$D$71,0),MATCH($B153,'Crown &amp; Magistrates Courts'!$B$14:$CG$14,0),""))</f>
        <v>0</v>
      </c>
      <c r="AI153" s="86">
        <f t="array" ref="AI153">IFERROR(INDEX('Crown &amp; Magistrates Courts'!$B$15:$CG$71,MATCH(AI$7,'Crown &amp; Magistrates Courts'!$D$15:$D$71,0),MATCH($B153,'Crown &amp; Magistrates Courts'!$B$14:$CG$14,0),""))</f>
        <v>0</v>
      </c>
      <c r="AJ153" s="86">
        <f t="array" ref="AJ153">IFERROR(INDEX('Crown &amp; Magistrates Courts'!$B$15:$CG$71,MATCH(AJ$7,'Crown &amp; Magistrates Courts'!$D$15:$D$71,0),MATCH($B153,'Crown &amp; Magistrates Courts'!$B$14:$CG$14,0),""))</f>
        <v>0</v>
      </c>
      <c r="AK153" s="86">
        <f t="array" ref="AK153">IFERROR(INDEX('Crown &amp; Magistrates Courts'!$B$15:$CG$71,MATCH(AK$7,'Crown &amp; Magistrates Courts'!$D$15:$D$71,0),MATCH($B153,'Crown &amp; Magistrates Courts'!$B$14:$CG$14,0),""))</f>
        <v>0</v>
      </c>
      <c r="AL153" s="86">
        <f t="array" ref="AL153">IFERROR(INDEX('Crown &amp; Magistrates Courts'!$B$15:$CG$71,MATCH(AL$7,'Crown &amp; Magistrates Courts'!$D$15:$D$71,0),MATCH($B153,'Crown &amp; Magistrates Courts'!$B$14:$CG$14,0),""))</f>
        <v>0</v>
      </c>
      <c r="AM153" s="86">
        <f t="array" ref="AM153">IFERROR(INDEX('Crown &amp; Magistrates Courts'!$B$15:$CG$71,MATCH(AM$7,'Crown &amp; Magistrates Courts'!$D$15:$D$71,0),MATCH($B153,'Crown &amp; Magistrates Courts'!$B$14:$CG$14,0),""))</f>
        <v>0</v>
      </c>
      <c r="AN153" s="86">
        <f t="array" ref="AN153">IFERROR(INDEX('Crown &amp; Magistrates Courts'!$B$15:$CG$71,MATCH(AN$7,'Crown &amp; Magistrates Courts'!$D$15:$D$71,0),MATCH($B153,'Crown &amp; Magistrates Courts'!$B$14:$CG$14,0),""))</f>
        <v>0</v>
      </c>
      <c r="AO153" s="86">
        <f t="array" ref="AO153">IFERROR(INDEX('Crown &amp; Magistrates Courts'!$B$15:$CG$71,MATCH(AO$7,'Crown &amp; Magistrates Courts'!$D$15:$D$71,0),MATCH($B153,'Crown &amp; Magistrates Courts'!$B$14:$CG$14,0),""))</f>
        <v>0</v>
      </c>
      <c r="AP153" s="86" t="str">
        <f t="array" ref="AP153">IFERROR(INDEX('Crown &amp; Magistrates Courts'!$B$15:$CG$71,MATCH(AP$7,'Crown &amp; Magistrates Courts'!$D$15:$D$71,0),MATCH($B153,'Crown &amp; Magistrates Courts'!$B$14:$CG$14,0),""))</f>
        <v/>
      </c>
      <c r="AQ153" s="86" t="str">
        <f t="array" ref="AQ153">IFERROR(INDEX('Crown &amp; Magistrates Courts'!$B$15:$CG$71,MATCH(AQ$7,'Crown &amp; Magistrates Courts'!$D$15:$D$71,0),MATCH($B153,'Crown &amp; Magistrates Courts'!$B$14:$CG$14,0),""))</f>
        <v/>
      </c>
      <c r="AR153" s="86" t="str">
        <f t="array" ref="AR153">IFERROR(INDEX('Crown &amp; Magistrates Courts'!$B$15:$CG$71,MATCH(AR$7,'Crown &amp; Magistrates Courts'!$D$15:$D$71,0),MATCH($B153,'Crown &amp; Magistrates Courts'!$B$14:$CG$14,0),""))</f>
        <v/>
      </c>
      <c r="AS153" s="86" t="str">
        <f t="array" ref="AS153">IFERROR(INDEX('Crown &amp; Magistrates Courts'!$B$15:$CG$71,MATCH(AS$7,'Crown &amp; Magistrates Courts'!$D$15:$D$71,0),MATCH($B153,'Crown &amp; Magistrates Courts'!$B$14:$CG$14,0),""))</f>
        <v/>
      </c>
      <c r="AT153" s="86" t="str">
        <f t="array" ref="AT153">IFERROR(INDEX('Crown &amp; Magistrates Courts'!$B$15:$CG$71,MATCH(AT$7,'Crown &amp; Magistrates Courts'!$D$15:$D$71,0),MATCH($B153,'Crown &amp; Magistrates Courts'!$B$14:$CG$14,0),""))</f>
        <v/>
      </c>
      <c r="AU153" s="86" t="str">
        <f t="array" ref="AU153">IFERROR(INDEX('Crown &amp; Magistrates Courts'!$B$15:$CG$71,MATCH(AU$7,'Crown &amp; Magistrates Courts'!$D$15:$D$71,0),MATCH($B153,'Crown &amp; Magistrates Courts'!$B$14:$CG$14,0),""))</f>
        <v/>
      </c>
      <c r="AV153" s="86" t="str">
        <f t="array" ref="AV153">IFERROR(INDEX('Crown &amp; Magistrates Courts'!$B$15:$CG$71,MATCH(AV$7,'Crown &amp; Magistrates Courts'!$D$15:$D$71,0),MATCH($B153,'Crown &amp; Magistrates Courts'!$B$14:$CG$14,0),""))</f>
        <v/>
      </c>
      <c r="AW153" s="86" t="str">
        <f t="array" ref="AW153">IFERROR(INDEX('Crown &amp; Magistrates Courts'!$B$15:$CG$71,MATCH(AW$7,'Crown &amp; Magistrates Courts'!$D$15:$D$71,0),MATCH($B153,'Crown &amp; Magistrates Courts'!$B$14:$CG$14,0),""))</f>
        <v/>
      </c>
    </row>
    <row r="154">
      <c r="B154" s="73" t="s">
        <v>275</v>
      </c>
      <c r="C154" s="8" t="s">
        <v>275</v>
      </c>
      <c r="G154" s="8" t="s">
        <v>128</v>
      </c>
      <c r="H154" s="10">
        <f t="shared" ref="H154:O154" si="188">IFERROR(AVERAGEIFS($R154:$AW154,$R$5:$AW$5,H$5),"")</f>
        <v>166.25</v>
      </c>
      <c r="I154" s="10">
        <f t="shared" si="188"/>
        <v>172.3315871</v>
      </c>
      <c r="J154" s="10">
        <f t="shared" si="188"/>
        <v>211.2514999</v>
      </c>
      <c r="K154" s="10">
        <f t="shared" si="188"/>
        <v>218.0499093</v>
      </c>
      <c r="L154" s="10">
        <f t="shared" si="188"/>
        <v>200.1868933</v>
      </c>
      <c r="M154" s="10">
        <f t="shared" si="188"/>
        <v>192.802181</v>
      </c>
      <c r="N154" s="108" t="str">
        <f t="shared" si="188"/>
        <v/>
      </c>
      <c r="O154" s="108" t="str">
        <f t="shared" si="188"/>
        <v/>
      </c>
      <c r="R154" s="86">
        <f t="array" ref="R154">IFERROR(INDEX('Crown &amp; Magistrates Courts'!$B$15:$CG$71,MATCH(R$7,'Crown &amp; Magistrates Courts'!$D$15:$D$71,0),MATCH($B154,'Crown &amp; Magistrates Courts'!$B$14:$CG$14,0),""))</f>
        <v>169</v>
      </c>
      <c r="S154" s="86">
        <f t="array" ref="S154">IFERROR(INDEX('Crown &amp; Magistrates Courts'!$B$15:$CG$71,MATCH(S$7,'Crown &amp; Magistrates Courts'!$D$15:$D$71,0),MATCH($B154,'Crown &amp; Magistrates Courts'!$B$14:$CG$14,0),""))</f>
        <v>164</v>
      </c>
      <c r="T154" s="86">
        <f t="array" ref="T154">IFERROR(INDEX('Crown &amp; Magistrates Courts'!$B$15:$CG$71,MATCH(T$7,'Crown &amp; Magistrates Courts'!$D$15:$D$71,0),MATCH($B154,'Crown &amp; Magistrates Courts'!$B$14:$CG$14,0),""))</f>
        <v>164</v>
      </c>
      <c r="U154" s="86">
        <f t="array" ref="U154">IFERROR(INDEX('Crown &amp; Magistrates Courts'!$B$15:$CG$71,MATCH(U$7,'Crown &amp; Magistrates Courts'!$D$15:$D$71,0),MATCH($B154,'Crown &amp; Magistrates Courts'!$B$14:$CG$14,0),""))</f>
        <v>168</v>
      </c>
      <c r="V154" s="86">
        <f t="array" ref="V154">IFERROR(INDEX('Crown &amp; Magistrates Courts'!$B$15:$CG$71,MATCH(V$7,'Crown &amp; Magistrates Courts'!$D$15:$D$71,0),MATCH($B154,'Crown &amp; Magistrates Courts'!$B$14:$CG$14,0),""))</f>
        <v>166</v>
      </c>
      <c r="W154" s="86">
        <f t="array" ref="W154">IFERROR(INDEX('Crown &amp; Magistrates Courts'!$B$15:$CG$71,MATCH(W$7,'Crown &amp; Magistrates Courts'!$D$15:$D$71,0),MATCH($B154,'Crown &amp; Magistrates Courts'!$B$14:$CG$14,0),""))</f>
        <v>169</v>
      </c>
      <c r="X154" s="86">
        <f t="array" ref="X154">IFERROR(INDEX('Crown &amp; Magistrates Courts'!$B$15:$CG$71,MATCH(X$7,'Crown &amp; Magistrates Courts'!$D$15:$D$71,0),MATCH($B154,'Crown &amp; Magistrates Courts'!$B$14:$CG$14,0),""))</f>
        <v>174</v>
      </c>
      <c r="Y154" s="86">
        <f t="array" ref="Y154">IFERROR(INDEX('Crown &amp; Magistrates Courts'!$B$15:$CG$71,MATCH(Y$7,'Crown &amp; Magistrates Courts'!$D$15:$D$71,0),MATCH($B154,'Crown &amp; Magistrates Courts'!$B$14:$CG$14,0),""))</f>
        <v>180.3263483</v>
      </c>
      <c r="Z154" s="86">
        <f t="array" ref="Z154">IFERROR(INDEX('Crown &amp; Magistrates Courts'!$B$15:$CG$71,MATCH(Z$7,'Crown &amp; Magistrates Courts'!$D$15:$D$71,0),MATCH($B154,'Crown &amp; Magistrates Courts'!$B$14:$CG$14,0),""))</f>
        <v>187.3354291</v>
      </c>
      <c r="AA154" s="86">
        <f t="array" ref="AA154">IFERROR(INDEX('Crown &amp; Magistrates Courts'!$B$15:$CG$71,MATCH(AA$7,'Crown &amp; Magistrates Courts'!$D$15:$D$71,0),MATCH($B154,'Crown &amp; Magistrates Courts'!$B$14:$CG$14,0),""))</f>
        <v>211.2599019</v>
      </c>
      <c r="AB154" s="86">
        <f t="array" ref="AB154">IFERROR(INDEX('Crown &amp; Magistrates Courts'!$B$15:$CG$71,MATCH(AB$7,'Crown &amp; Magistrates Courts'!$D$15:$D$71,0),MATCH($B154,'Crown &amp; Magistrates Courts'!$B$14:$CG$14,0),""))</f>
        <v>221.5163337</v>
      </c>
      <c r="AC154" s="86">
        <f t="array" ref="AC154">IFERROR(INDEX('Crown &amp; Magistrates Courts'!$B$15:$CG$71,MATCH(AC$7,'Crown &amp; Magistrates Courts'!$D$15:$D$71,0),MATCH($B154,'Crown &amp; Magistrates Courts'!$B$14:$CG$14,0),""))</f>
        <v>224.8943349</v>
      </c>
      <c r="AD154" s="86">
        <f t="array" ref="AD154">IFERROR(INDEX('Crown &amp; Magistrates Courts'!$B$15:$CG$71,MATCH(AD$7,'Crown &amp; Magistrates Courts'!$D$15:$D$71,0),MATCH($B154,'Crown &amp; Magistrates Courts'!$B$14:$CG$14,0),""))</f>
        <v>226.9923233</v>
      </c>
      <c r="AE154" s="86">
        <f t="array" ref="AE154">IFERROR(INDEX('Crown &amp; Magistrates Courts'!$B$15:$CG$71,MATCH(AE$7,'Crown &amp; Magistrates Courts'!$D$15:$D$71,0),MATCH($B154,'Crown &amp; Magistrates Courts'!$B$14:$CG$14,0),""))</f>
        <v>215.2095062</v>
      </c>
      <c r="AF154" s="86">
        <f t="array" ref="AF154">IFERROR(INDEX('Crown &amp; Magistrates Courts'!$B$15:$CG$71,MATCH(AF$7,'Crown &amp; Magistrates Courts'!$D$15:$D$71,0),MATCH($B154,'Crown &amp; Magistrates Courts'!$B$14:$CG$14,0),""))</f>
        <v>213.5578655</v>
      </c>
      <c r="AG154" s="86">
        <f t="array" ref="AG154">IFERROR(INDEX('Crown &amp; Magistrates Courts'!$B$15:$CG$71,MATCH(AG$7,'Crown &amp; Magistrates Courts'!$D$15:$D$71,0),MATCH($B154,'Crown &amp; Magistrates Courts'!$B$14:$CG$14,0),""))</f>
        <v>216.439942</v>
      </c>
      <c r="AH154" s="86">
        <f t="array" ref="AH154">IFERROR(INDEX('Crown &amp; Magistrates Courts'!$B$15:$CG$71,MATCH(AH$7,'Crown &amp; Magistrates Courts'!$D$15:$D$71,0),MATCH($B154,'Crown &amp; Magistrates Courts'!$B$14:$CG$14,0),""))</f>
        <v>204.6855476</v>
      </c>
      <c r="AI154" s="86">
        <f t="array" ref="AI154">IFERROR(INDEX('Crown &amp; Magistrates Courts'!$B$15:$CG$71,MATCH(AI$7,'Crown &amp; Magistrates Courts'!$D$15:$D$71,0),MATCH($B154,'Crown &amp; Magistrates Courts'!$B$14:$CG$14,0),""))</f>
        <v>199.1445349</v>
      </c>
      <c r="AJ154" s="86">
        <f t="array" ref="AJ154">IFERROR(INDEX('Crown &amp; Magistrates Courts'!$B$15:$CG$71,MATCH(AJ$7,'Crown &amp; Magistrates Courts'!$D$15:$D$71,0),MATCH($B154,'Crown &amp; Magistrates Courts'!$B$14:$CG$14,0),""))</f>
        <v>195.806814</v>
      </c>
      <c r="AK154" s="86">
        <f t="array" ref="AK154">IFERROR(INDEX('Crown &amp; Magistrates Courts'!$B$15:$CG$71,MATCH(AK$7,'Crown &amp; Magistrates Courts'!$D$15:$D$71,0),MATCH($B154,'Crown &amp; Magistrates Courts'!$B$14:$CG$14,0),""))</f>
        <v>201.1106769</v>
      </c>
      <c r="AL154" s="86">
        <f t="array" ref="AL154">IFERROR(INDEX('Crown &amp; Magistrates Courts'!$B$15:$CG$71,MATCH(AL$7,'Crown &amp; Magistrates Courts'!$D$15:$D$71,0),MATCH($B154,'Crown &amp; Magistrates Courts'!$B$14:$CG$14,0),""))</f>
        <v>196.6250372</v>
      </c>
      <c r="AM154" s="86">
        <f t="array" ref="AM154">IFERROR(INDEX('Crown &amp; Magistrates Courts'!$B$15:$CG$71,MATCH(AM$7,'Crown &amp; Magistrates Courts'!$D$15:$D$71,0),MATCH($B154,'Crown &amp; Magistrates Courts'!$B$14:$CG$14,0),""))</f>
        <v>190.1886187</v>
      </c>
      <c r="AN154" s="86">
        <f t="array" ref="AN154">IFERROR(INDEX('Crown &amp; Magistrates Courts'!$B$15:$CG$71,MATCH(AN$7,'Crown &amp; Magistrates Courts'!$D$15:$D$71,0),MATCH($B154,'Crown &amp; Magistrates Courts'!$B$14:$CG$14,0),""))</f>
        <v>191.0822333</v>
      </c>
      <c r="AO154" s="86">
        <f t="array" ref="AO154">IFERROR(INDEX('Crown &amp; Magistrates Courts'!$B$15:$CG$71,MATCH(AO$7,'Crown &amp; Magistrates Courts'!$D$15:$D$71,0),MATCH($B154,'Crown &amp; Magistrates Courts'!$B$14:$CG$14,0),""))</f>
        <v>193.3128347</v>
      </c>
      <c r="AP154" s="86" t="str">
        <f t="array" ref="AP154">IFERROR(INDEX('Crown &amp; Magistrates Courts'!$B$15:$CG$71,MATCH(AP$7,'Crown &amp; Magistrates Courts'!$D$15:$D$71,0),MATCH($B154,'Crown &amp; Magistrates Courts'!$B$14:$CG$14,0),""))</f>
        <v/>
      </c>
      <c r="AQ154" s="86" t="str">
        <f t="array" ref="AQ154">IFERROR(INDEX('Crown &amp; Magistrates Courts'!$B$15:$CG$71,MATCH(AQ$7,'Crown &amp; Magistrates Courts'!$D$15:$D$71,0),MATCH($B154,'Crown &amp; Magistrates Courts'!$B$14:$CG$14,0),""))</f>
        <v/>
      </c>
      <c r="AR154" s="86" t="str">
        <f t="array" ref="AR154">IFERROR(INDEX('Crown &amp; Magistrates Courts'!$B$15:$CG$71,MATCH(AR$7,'Crown &amp; Magistrates Courts'!$D$15:$D$71,0),MATCH($B154,'Crown &amp; Magistrates Courts'!$B$14:$CG$14,0),""))</f>
        <v/>
      </c>
      <c r="AS154" s="86" t="str">
        <f t="array" ref="AS154">IFERROR(INDEX('Crown &amp; Magistrates Courts'!$B$15:$CG$71,MATCH(AS$7,'Crown &amp; Magistrates Courts'!$D$15:$D$71,0),MATCH($B154,'Crown &amp; Magistrates Courts'!$B$14:$CG$14,0),""))</f>
        <v/>
      </c>
      <c r="AT154" s="86" t="str">
        <f t="array" ref="AT154">IFERROR(INDEX('Crown &amp; Magistrates Courts'!$B$15:$CG$71,MATCH(AT$7,'Crown &amp; Magistrates Courts'!$D$15:$D$71,0),MATCH($B154,'Crown &amp; Magistrates Courts'!$B$14:$CG$14,0),""))</f>
        <v/>
      </c>
      <c r="AU154" s="86" t="str">
        <f t="array" ref="AU154">IFERROR(INDEX('Crown &amp; Magistrates Courts'!$B$15:$CG$71,MATCH(AU$7,'Crown &amp; Magistrates Courts'!$D$15:$D$71,0),MATCH($B154,'Crown &amp; Magistrates Courts'!$B$14:$CG$14,0),""))</f>
        <v/>
      </c>
      <c r="AV154" s="86" t="str">
        <f t="array" ref="AV154">IFERROR(INDEX('Crown &amp; Magistrates Courts'!$B$15:$CG$71,MATCH(AV$7,'Crown &amp; Magistrates Courts'!$D$15:$D$71,0),MATCH($B154,'Crown &amp; Magistrates Courts'!$B$14:$CG$14,0),""))</f>
        <v/>
      </c>
      <c r="AW154" s="86" t="str">
        <f t="array" ref="AW154">IFERROR(INDEX('Crown &amp; Magistrates Courts'!$B$15:$CG$71,MATCH(AW$7,'Crown &amp; Magistrates Courts'!$D$15:$D$71,0),MATCH($B154,'Crown &amp; Magistrates Courts'!$B$14:$CG$14,0),""))</f>
        <v/>
      </c>
    </row>
    <row r="155">
      <c r="B155" s="73" t="s">
        <v>276</v>
      </c>
      <c r="C155" s="8" t="s">
        <v>276</v>
      </c>
      <c r="G155" s="8" t="s">
        <v>128</v>
      </c>
      <c r="H155" s="10">
        <f t="shared" ref="H155:O155" si="189">IFERROR(AVERAGEIFS($R155:$AW155,$R$5:$AW$5,H$5),"")</f>
        <v>156.5</v>
      </c>
      <c r="I155" s="10">
        <f t="shared" si="189"/>
        <v>165.5</v>
      </c>
      <c r="J155" s="10">
        <f t="shared" si="189"/>
        <v>199.25</v>
      </c>
      <c r="K155" s="10">
        <f t="shared" si="189"/>
        <v>195</v>
      </c>
      <c r="L155" s="10">
        <f t="shared" si="189"/>
        <v>182.25</v>
      </c>
      <c r="M155" s="10">
        <f t="shared" si="189"/>
        <v>182.25</v>
      </c>
      <c r="N155" s="108" t="str">
        <f t="shared" si="189"/>
        <v/>
      </c>
      <c r="O155" s="108" t="str">
        <f t="shared" si="189"/>
        <v/>
      </c>
      <c r="R155" s="86">
        <f t="array" ref="R155">IFERROR(INDEX('Crown &amp; Magistrates Courts'!$B$15:$CG$71,MATCH(R$7,'Crown &amp; Magistrates Courts'!$D$15:$D$71,0),MATCH($B155,'Crown &amp; Magistrates Courts'!$B$14:$CG$14,0),""))</f>
        <v>161</v>
      </c>
      <c r="S155" s="86">
        <f t="array" ref="S155">IFERROR(INDEX('Crown &amp; Magistrates Courts'!$B$15:$CG$71,MATCH(S$7,'Crown &amp; Magistrates Courts'!$D$15:$D$71,0),MATCH($B155,'Crown &amp; Magistrates Courts'!$B$14:$CG$14,0),""))</f>
        <v>153</v>
      </c>
      <c r="T155" s="86">
        <f t="array" ref="T155">IFERROR(INDEX('Crown &amp; Magistrates Courts'!$B$15:$CG$71,MATCH(T$7,'Crown &amp; Magistrates Courts'!$D$15:$D$71,0),MATCH($B155,'Crown &amp; Magistrates Courts'!$B$14:$CG$14,0),""))</f>
        <v>152</v>
      </c>
      <c r="U155" s="86">
        <f t="array" ref="U155">IFERROR(INDEX('Crown &amp; Magistrates Courts'!$B$15:$CG$71,MATCH(U$7,'Crown &amp; Magistrates Courts'!$D$15:$D$71,0),MATCH($B155,'Crown &amp; Magistrates Courts'!$B$14:$CG$14,0),""))</f>
        <v>160</v>
      </c>
      <c r="V155" s="86">
        <f t="array" ref="V155">IFERROR(INDEX('Crown &amp; Magistrates Courts'!$B$15:$CG$71,MATCH(V$7,'Crown &amp; Magistrates Courts'!$D$15:$D$71,0),MATCH($B155,'Crown &amp; Magistrates Courts'!$B$14:$CG$14,0),""))</f>
        <v>159</v>
      </c>
      <c r="W155" s="86">
        <f t="array" ref="W155">IFERROR(INDEX('Crown &amp; Magistrates Courts'!$B$15:$CG$71,MATCH(W$7,'Crown &amp; Magistrates Courts'!$D$15:$D$71,0),MATCH($B155,'Crown &amp; Magistrates Courts'!$B$14:$CG$14,0),""))</f>
        <v>160</v>
      </c>
      <c r="X155" s="86">
        <f t="array" ref="X155">IFERROR(INDEX('Crown &amp; Magistrates Courts'!$B$15:$CG$71,MATCH(X$7,'Crown &amp; Magistrates Courts'!$D$15:$D$71,0),MATCH($B155,'Crown &amp; Magistrates Courts'!$B$14:$CG$14,0),""))</f>
        <v>168</v>
      </c>
      <c r="Y155" s="86">
        <f t="array" ref="Y155">IFERROR(INDEX('Crown &amp; Magistrates Courts'!$B$15:$CG$71,MATCH(Y$7,'Crown &amp; Magistrates Courts'!$D$15:$D$71,0),MATCH($B155,'Crown &amp; Magistrates Courts'!$B$14:$CG$14,0),""))</f>
        <v>175</v>
      </c>
      <c r="Z155" s="86">
        <f t="array" ref="Z155">IFERROR(INDEX('Crown &amp; Magistrates Courts'!$B$15:$CG$71,MATCH(Z$7,'Crown &amp; Magistrates Courts'!$D$15:$D$71,0),MATCH($B155,'Crown &amp; Magistrates Courts'!$B$14:$CG$14,0),""))</f>
        <v>196</v>
      </c>
      <c r="AA155" s="86">
        <f t="array" ref="AA155">IFERROR(INDEX('Crown &amp; Magistrates Courts'!$B$15:$CG$71,MATCH(AA$7,'Crown &amp; Magistrates Courts'!$D$15:$D$71,0),MATCH($B155,'Crown &amp; Magistrates Courts'!$B$14:$CG$14,0),""))</f>
        <v>200</v>
      </c>
      <c r="AB155" s="86">
        <f t="array" ref="AB155">IFERROR(INDEX('Crown &amp; Magistrates Courts'!$B$15:$CG$71,MATCH(AB$7,'Crown &amp; Magistrates Courts'!$D$15:$D$71,0),MATCH($B155,'Crown &amp; Magistrates Courts'!$B$14:$CG$14,0),""))</f>
        <v>200</v>
      </c>
      <c r="AC155" s="86">
        <f t="array" ref="AC155">IFERROR(INDEX('Crown &amp; Magistrates Courts'!$B$15:$CG$71,MATCH(AC$7,'Crown &amp; Magistrates Courts'!$D$15:$D$71,0),MATCH($B155,'Crown &amp; Magistrates Courts'!$B$14:$CG$14,0),""))</f>
        <v>201</v>
      </c>
      <c r="AD155" s="86">
        <f t="array" ref="AD155">IFERROR(INDEX('Crown &amp; Magistrates Courts'!$B$15:$CG$71,MATCH(AD$7,'Crown &amp; Magistrates Courts'!$D$15:$D$71,0),MATCH($B155,'Crown &amp; Magistrates Courts'!$B$14:$CG$14,0),""))</f>
        <v>200</v>
      </c>
      <c r="AE155" s="86">
        <f t="array" ref="AE155">IFERROR(INDEX('Crown &amp; Magistrates Courts'!$B$15:$CG$71,MATCH(AE$7,'Crown &amp; Magistrates Courts'!$D$15:$D$71,0),MATCH($B155,'Crown &amp; Magistrates Courts'!$B$14:$CG$14,0),""))</f>
        <v>191</v>
      </c>
      <c r="AF155" s="86">
        <f t="array" ref="AF155">IFERROR(INDEX('Crown &amp; Magistrates Courts'!$B$15:$CG$71,MATCH(AF$7,'Crown &amp; Magistrates Courts'!$D$15:$D$71,0),MATCH($B155,'Crown &amp; Magistrates Courts'!$B$14:$CG$14,0),""))</f>
        <v>190</v>
      </c>
      <c r="AG155" s="86">
        <f t="array" ref="AG155">IFERROR(INDEX('Crown &amp; Magistrates Courts'!$B$15:$CG$71,MATCH(AG$7,'Crown &amp; Magistrates Courts'!$D$15:$D$71,0),MATCH($B155,'Crown &amp; Magistrates Courts'!$B$14:$CG$14,0),""))</f>
        <v>199</v>
      </c>
      <c r="AH155" s="86">
        <f t="array" ref="AH155">IFERROR(INDEX('Crown &amp; Magistrates Courts'!$B$15:$CG$71,MATCH(AH$7,'Crown &amp; Magistrates Courts'!$D$15:$D$71,0),MATCH($B155,'Crown &amp; Magistrates Courts'!$B$14:$CG$14,0),""))</f>
        <v>187</v>
      </c>
      <c r="AI155" s="86">
        <f t="array" ref="AI155">IFERROR(INDEX('Crown &amp; Magistrates Courts'!$B$15:$CG$71,MATCH(AI$7,'Crown &amp; Magistrates Courts'!$D$15:$D$71,0),MATCH($B155,'Crown &amp; Magistrates Courts'!$B$14:$CG$14,0),""))</f>
        <v>178</v>
      </c>
      <c r="AJ155" s="86">
        <f t="array" ref="AJ155">IFERROR(INDEX('Crown &amp; Magistrates Courts'!$B$15:$CG$71,MATCH(AJ$7,'Crown &amp; Magistrates Courts'!$D$15:$D$71,0),MATCH($B155,'Crown &amp; Magistrates Courts'!$B$14:$CG$14,0),""))</f>
        <v>177</v>
      </c>
      <c r="AK155" s="86">
        <f t="array" ref="AK155">IFERROR(INDEX('Crown &amp; Magistrates Courts'!$B$15:$CG$71,MATCH(AK$7,'Crown &amp; Magistrates Courts'!$D$15:$D$71,0),MATCH($B155,'Crown &amp; Magistrates Courts'!$B$14:$CG$14,0),""))</f>
        <v>187</v>
      </c>
      <c r="AL155" s="86">
        <f t="array" ref="AL155">IFERROR(INDEX('Crown &amp; Magistrates Courts'!$B$15:$CG$71,MATCH(AL$7,'Crown &amp; Magistrates Courts'!$D$15:$D$71,0),MATCH($B155,'Crown &amp; Magistrates Courts'!$B$14:$CG$14,0),""))</f>
        <v>183</v>
      </c>
      <c r="AM155" s="86">
        <f t="array" ref="AM155">IFERROR(INDEX('Crown &amp; Magistrates Courts'!$B$15:$CG$71,MATCH(AM$7,'Crown &amp; Magistrates Courts'!$D$15:$D$71,0),MATCH($B155,'Crown &amp; Magistrates Courts'!$B$14:$CG$14,0),""))</f>
        <v>178</v>
      </c>
      <c r="AN155" s="86">
        <f t="array" ref="AN155">IFERROR(INDEX('Crown &amp; Magistrates Courts'!$B$15:$CG$71,MATCH(AN$7,'Crown &amp; Magistrates Courts'!$D$15:$D$71,0),MATCH($B155,'Crown &amp; Magistrates Courts'!$B$14:$CG$14,0),""))</f>
        <v>183</v>
      </c>
      <c r="AO155" s="86">
        <f t="array" ref="AO155">IFERROR(INDEX('Crown &amp; Magistrates Courts'!$B$15:$CG$71,MATCH(AO$7,'Crown &amp; Magistrates Courts'!$D$15:$D$71,0),MATCH($B155,'Crown &amp; Magistrates Courts'!$B$14:$CG$14,0),""))</f>
        <v>185</v>
      </c>
      <c r="AP155" s="86" t="str">
        <f t="array" ref="AP155">IFERROR(INDEX('Crown &amp; Magistrates Courts'!$B$15:$CG$71,MATCH(AP$7,'Crown &amp; Magistrates Courts'!$D$15:$D$71,0),MATCH($B155,'Crown &amp; Magistrates Courts'!$B$14:$CG$14,0),""))</f>
        <v/>
      </c>
      <c r="AQ155" s="86" t="str">
        <f t="array" ref="AQ155">IFERROR(INDEX('Crown &amp; Magistrates Courts'!$B$15:$CG$71,MATCH(AQ$7,'Crown &amp; Magistrates Courts'!$D$15:$D$71,0),MATCH($B155,'Crown &amp; Magistrates Courts'!$B$14:$CG$14,0),""))</f>
        <v/>
      </c>
      <c r="AR155" s="86" t="str">
        <f t="array" ref="AR155">IFERROR(INDEX('Crown &amp; Magistrates Courts'!$B$15:$CG$71,MATCH(AR$7,'Crown &amp; Magistrates Courts'!$D$15:$D$71,0),MATCH($B155,'Crown &amp; Magistrates Courts'!$B$14:$CG$14,0),""))</f>
        <v/>
      </c>
      <c r="AS155" s="86" t="str">
        <f t="array" ref="AS155">IFERROR(INDEX('Crown &amp; Magistrates Courts'!$B$15:$CG$71,MATCH(AS$7,'Crown &amp; Magistrates Courts'!$D$15:$D$71,0),MATCH($B155,'Crown &amp; Magistrates Courts'!$B$14:$CG$14,0),""))</f>
        <v/>
      </c>
      <c r="AT155" s="86" t="str">
        <f t="array" ref="AT155">IFERROR(INDEX('Crown &amp; Magistrates Courts'!$B$15:$CG$71,MATCH(AT$7,'Crown &amp; Magistrates Courts'!$D$15:$D$71,0),MATCH($B155,'Crown &amp; Magistrates Courts'!$B$14:$CG$14,0),""))</f>
        <v/>
      </c>
      <c r="AU155" s="86" t="str">
        <f t="array" ref="AU155">IFERROR(INDEX('Crown &amp; Magistrates Courts'!$B$15:$CG$71,MATCH(AU$7,'Crown &amp; Magistrates Courts'!$D$15:$D$71,0),MATCH($B155,'Crown &amp; Magistrates Courts'!$B$14:$CG$14,0),""))</f>
        <v/>
      </c>
      <c r="AV155" s="86" t="str">
        <f t="array" ref="AV155">IFERROR(INDEX('Crown &amp; Magistrates Courts'!$B$15:$CG$71,MATCH(AV$7,'Crown &amp; Magistrates Courts'!$D$15:$D$71,0),MATCH($B155,'Crown &amp; Magistrates Courts'!$B$14:$CG$14,0),""))</f>
        <v/>
      </c>
      <c r="AW155" s="86" t="str">
        <f t="array" ref="AW155">IFERROR(INDEX('Crown &amp; Magistrates Courts'!$B$15:$CG$71,MATCH(AW$7,'Crown &amp; Magistrates Courts'!$D$15:$D$71,0),MATCH($B155,'Crown &amp; Magistrates Courts'!$B$14:$CG$14,0),""))</f>
        <v/>
      </c>
    </row>
    <row r="156">
      <c r="B156" s="73"/>
      <c r="C156" s="8"/>
      <c r="G156" s="8" t="s">
        <v>128</v>
      </c>
      <c r="H156" s="10"/>
      <c r="I156" s="10"/>
      <c r="J156" s="10"/>
      <c r="K156" s="10"/>
      <c r="L156" s="10"/>
      <c r="M156" s="10"/>
      <c r="N156" s="108"/>
      <c r="O156" s="108"/>
      <c r="R156" s="86"/>
      <c r="S156" s="86"/>
      <c r="T156" s="86"/>
      <c r="U156" s="86"/>
      <c r="V156" s="86"/>
      <c r="W156" s="86"/>
      <c r="X156" s="86"/>
      <c r="Y156" s="86"/>
      <c r="Z156" s="86"/>
      <c r="AA156" s="86"/>
      <c r="AB156" s="86"/>
      <c r="AC156" s="86"/>
      <c r="AD156" s="86"/>
      <c r="AE156" s="86"/>
      <c r="AF156" s="86"/>
      <c r="AG156" s="86"/>
      <c r="AH156" s="86"/>
      <c r="AI156" s="86"/>
      <c r="AJ156" s="86"/>
      <c r="AK156" s="86"/>
      <c r="AL156" s="86"/>
      <c r="AM156" s="86"/>
      <c r="AN156" s="86"/>
      <c r="AO156" s="86"/>
      <c r="AP156" s="86"/>
      <c r="AQ156" s="86"/>
      <c r="AR156" s="86"/>
      <c r="AS156" s="86"/>
      <c r="AT156" s="86"/>
      <c r="AU156" s="86"/>
      <c r="AV156" s="86"/>
      <c r="AW156" s="86"/>
    </row>
    <row r="157">
      <c r="B157" s="73" t="s">
        <v>277</v>
      </c>
      <c r="C157" s="8" t="s">
        <v>277</v>
      </c>
      <c r="G157" s="8" t="s">
        <v>128</v>
      </c>
      <c r="H157" s="10">
        <f t="shared" ref="H157:O157" si="190">IFERROR(AVERAGEIFS($R157:$AW157,$R$5:$AW$5,H$5),"")</f>
        <v>516.0560526</v>
      </c>
      <c r="I157" s="10">
        <f t="shared" si="190"/>
        <v>483.9411198</v>
      </c>
      <c r="J157" s="10">
        <f t="shared" si="190"/>
        <v>438.6637641</v>
      </c>
      <c r="K157" s="10">
        <f t="shared" si="190"/>
        <v>605.1717528</v>
      </c>
      <c r="L157" s="10">
        <f t="shared" si="190"/>
        <v>649.7530012</v>
      </c>
      <c r="M157" s="10">
        <f t="shared" si="190"/>
        <v>692.482688</v>
      </c>
      <c r="N157" s="108" t="str">
        <f t="shared" si="190"/>
        <v/>
      </c>
      <c r="O157" s="108" t="str">
        <f t="shared" si="190"/>
        <v/>
      </c>
      <c r="R157" s="86">
        <f t="array" ref="R157">IFERROR(INDEX('Crown &amp; Magistrates Courts'!$B$15:$CG$71,MATCH(R$7,'Crown &amp; Magistrates Courts'!$D$15:$D$71,0),MATCH($B157,'Crown &amp; Magistrates Courts'!$B$14:$CG$14,0),""))</f>
        <v>514.7377638</v>
      </c>
      <c r="S157" s="86">
        <f t="array" ref="S157">IFERROR(INDEX('Crown &amp; Magistrates Courts'!$B$15:$CG$71,MATCH(S$7,'Crown &amp; Magistrates Courts'!$D$15:$D$71,0),MATCH($B157,'Crown &amp; Magistrates Courts'!$B$14:$CG$14,0),""))</f>
        <v>545.8107139</v>
      </c>
      <c r="T157" s="86">
        <f t="array" ref="T157">IFERROR(INDEX('Crown &amp; Magistrates Courts'!$B$15:$CG$71,MATCH(T$7,'Crown &amp; Magistrates Courts'!$D$15:$D$71,0),MATCH($B157,'Crown &amp; Magistrates Courts'!$B$14:$CG$14,0),""))</f>
        <v>512.8904577</v>
      </c>
      <c r="U157" s="86">
        <f t="array" ref="U157">IFERROR(INDEX('Crown &amp; Magistrates Courts'!$B$15:$CG$71,MATCH(U$7,'Crown &amp; Magistrates Courts'!$D$15:$D$71,0),MATCH($B157,'Crown &amp; Magistrates Courts'!$B$14:$CG$14,0),""))</f>
        <v>490.7852749</v>
      </c>
      <c r="V157" s="86">
        <f t="array" ref="V157">IFERROR(INDEX('Crown &amp; Magistrates Courts'!$B$15:$CG$71,MATCH(V$7,'Crown &amp; Magistrates Courts'!$D$15:$D$71,0),MATCH($B157,'Crown &amp; Magistrates Courts'!$B$14:$CG$14,0),""))</f>
        <v>483.5842487</v>
      </c>
      <c r="W157" s="86">
        <f t="array" ref="W157">IFERROR(INDEX('Crown &amp; Magistrates Courts'!$B$15:$CG$71,MATCH(W$7,'Crown &amp; Magistrates Courts'!$D$15:$D$71,0),MATCH($B157,'Crown &amp; Magistrates Courts'!$B$14:$CG$14,0),""))</f>
        <v>487.9202895</v>
      </c>
      <c r="X157" s="86">
        <f t="array" ref="X157">IFERROR(INDEX('Crown &amp; Magistrates Courts'!$B$15:$CG$71,MATCH(X$7,'Crown &amp; Magistrates Courts'!$D$15:$D$71,0),MATCH($B157,'Crown &amp; Magistrates Courts'!$B$14:$CG$14,0),""))</f>
        <v>481.4056682</v>
      </c>
      <c r="Y157" s="86">
        <f t="array" ref="Y157">IFERROR(INDEX('Crown &amp; Magistrates Courts'!$B$15:$CG$71,MATCH(Y$7,'Crown &amp; Magistrates Courts'!$D$15:$D$71,0),MATCH($B157,'Crown &amp; Magistrates Courts'!$B$14:$CG$14,0),""))</f>
        <v>482.8542727</v>
      </c>
      <c r="Z157" s="86">
        <f t="array" ref="Z157">IFERROR(INDEX('Crown &amp; Magistrates Courts'!$B$15:$CG$71,MATCH(Z$7,'Crown &amp; Magistrates Courts'!$D$15:$D$71,0),MATCH($B157,'Crown &amp; Magistrates Courts'!$B$14:$CG$14,0),""))</f>
        <v>470.8530302</v>
      </c>
      <c r="AA157" s="86">
        <f t="array" ref="AA157">IFERROR(INDEX('Crown &amp; Magistrates Courts'!$B$15:$CG$71,MATCH(AA$7,'Crown &amp; Magistrates Courts'!$D$15:$D$71,0),MATCH($B157,'Crown &amp; Magistrates Courts'!$B$14:$CG$14,0),""))</f>
        <v>363.435423</v>
      </c>
      <c r="AB157" s="86">
        <f t="array" ref="AB157">IFERROR(INDEX('Crown &amp; Magistrates Courts'!$B$15:$CG$71,MATCH(AB$7,'Crown &amp; Magistrates Courts'!$D$15:$D$71,0),MATCH($B157,'Crown &amp; Magistrates Courts'!$B$14:$CG$14,0),""))</f>
        <v>428.8912542</v>
      </c>
      <c r="AC157" s="86">
        <f t="array" ref="AC157">IFERROR(INDEX('Crown &amp; Magistrates Courts'!$B$15:$CG$71,MATCH(AC$7,'Crown &amp; Magistrates Courts'!$D$15:$D$71,0),MATCH($B157,'Crown &amp; Magistrates Courts'!$B$14:$CG$14,0),""))</f>
        <v>491.4753491</v>
      </c>
      <c r="AD157" s="86">
        <f t="array" ref="AD157">IFERROR(INDEX('Crown &amp; Magistrates Courts'!$B$15:$CG$71,MATCH(AD$7,'Crown &amp; Magistrates Courts'!$D$15:$D$71,0),MATCH($B157,'Crown &amp; Magistrates Courts'!$B$14:$CG$14,0),""))</f>
        <v>533.5779113</v>
      </c>
      <c r="AE157" s="86">
        <f t="array" ref="AE157">IFERROR(INDEX('Crown &amp; Magistrates Courts'!$B$15:$CG$71,MATCH(AE$7,'Crown &amp; Magistrates Courts'!$D$15:$D$71,0),MATCH($B157,'Crown &amp; Magistrates Courts'!$B$14:$CG$14,0),""))</f>
        <v>582.6321176</v>
      </c>
      <c r="AF157" s="86">
        <f t="array" ref="AF157">IFERROR(INDEX('Crown &amp; Magistrates Courts'!$B$15:$CG$71,MATCH(AF$7,'Crown &amp; Magistrates Courts'!$D$15:$D$71,0),MATCH($B157,'Crown &amp; Magistrates Courts'!$B$14:$CG$14,0),""))</f>
        <v>643.3311553</v>
      </c>
      <c r="AG157" s="86">
        <f t="array" ref="AG157">IFERROR(INDEX('Crown &amp; Magistrates Courts'!$B$15:$CG$71,MATCH(AG$7,'Crown &amp; Magistrates Courts'!$D$15:$D$71,0),MATCH($B157,'Crown &amp; Magistrates Courts'!$B$14:$CG$14,0),""))</f>
        <v>661.1458269</v>
      </c>
      <c r="AH157" s="86">
        <f t="array" ref="AH157">IFERROR(INDEX('Crown &amp; Magistrates Courts'!$B$15:$CG$71,MATCH(AH$7,'Crown &amp; Magistrates Courts'!$D$15:$D$71,0),MATCH($B157,'Crown &amp; Magistrates Courts'!$B$14:$CG$14,0),""))</f>
        <v>643.6262172</v>
      </c>
      <c r="AI157" s="86">
        <f t="array" ref="AI157">IFERROR(INDEX('Crown &amp; Magistrates Courts'!$B$15:$CG$71,MATCH(AI$7,'Crown &amp; Magistrates Courts'!$D$15:$D$71,0),MATCH($B157,'Crown &amp; Magistrates Courts'!$B$14:$CG$14,0),""))</f>
        <v>668.5348958</v>
      </c>
      <c r="AJ157" s="86">
        <f t="array" ref="AJ157">IFERROR(INDEX('Crown &amp; Magistrates Courts'!$B$15:$CG$71,MATCH(AJ$7,'Crown &amp; Magistrates Courts'!$D$15:$D$71,0),MATCH($B157,'Crown &amp; Magistrates Courts'!$B$14:$CG$14,0),""))</f>
        <v>649.3507864</v>
      </c>
      <c r="AK157" s="86">
        <f t="array" ref="AK157">IFERROR(INDEX('Crown &amp; Magistrates Courts'!$B$15:$CG$71,MATCH(AK$7,'Crown &amp; Magistrates Courts'!$D$15:$D$71,0),MATCH($B157,'Crown &amp; Magistrates Courts'!$B$14:$CG$14,0),""))</f>
        <v>637.5001054</v>
      </c>
      <c r="AL157" s="86">
        <f t="array" ref="AL157">IFERROR(INDEX('Crown &amp; Magistrates Courts'!$B$15:$CG$71,MATCH(AL$7,'Crown &amp; Magistrates Courts'!$D$15:$D$71,0),MATCH($B157,'Crown &amp; Magistrates Courts'!$B$14:$CG$14,0),""))</f>
        <v>691.2320891</v>
      </c>
      <c r="AM157" s="86">
        <f t="array" ref="AM157">IFERROR(INDEX('Crown &amp; Magistrates Courts'!$B$15:$CG$71,MATCH(AM$7,'Crown &amp; Magistrates Courts'!$D$15:$D$71,0),MATCH($B157,'Crown &amp; Magistrates Courts'!$B$14:$CG$14,0),""))</f>
        <v>706.6741555</v>
      </c>
      <c r="AN157" s="86">
        <f t="array" ref="AN157">IFERROR(INDEX('Crown &amp; Magistrates Courts'!$B$15:$CG$71,MATCH(AN$7,'Crown &amp; Magistrates Courts'!$D$15:$D$71,0),MATCH($B157,'Crown &amp; Magistrates Courts'!$B$14:$CG$14,0),""))</f>
        <v>677.4682796</v>
      </c>
      <c r="AO157" s="86">
        <f t="array" ref="AO157">IFERROR(INDEX('Crown &amp; Magistrates Courts'!$B$15:$CG$71,MATCH(AO$7,'Crown &amp; Magistrates Courts'!$D$15:$D$71,0),MATCH($B157,'Crown &amp; Magistrates Courts'!$B$14:$CG$14,0),""))</f>
        <v>694.5562277</v>
      </c>
      <c r="AP157" s="86" t="str">
        <f t="array" ref="AP157">IFERROR(INDEX('Crown &amp; Magistrates Courts'!$B$15:$CG$71,MATCH(AP$7,'Crown &amp; Magistrates Courts'!$D$15:$D$71,0),MATCH($B157,'Crown &amp; Magistrates Courts'!$B$14:$CG$14,0),""))</f>
        <v/>
      </c>
      <c r="AQ157" s="86" t="str">
        <f t="array" ref="AQ157">IFERROR(INDEX('Crown &amp; Magistrates Courts'!$B$15:$CG$71,MATCH(AQ$7,'Crown &amp; Magistrates Courts'!$D$15:$D$71,0),MATCH($B157,'Crown &amp; Magistrates Courts'!$B$14:$CG$14,0),""))</f>
        <v/>
      </c>
      <c r="AR157" s="86" t="str">
        <f t="array" ref="AR157">IFERROR(INDEX('Crown &amp; Magistrates Courts'!$B$15:$CG$71,MATCH(AR$7,'Crown &amp; Magistrates Courts'!$D$15:$D$71,0),MATCH($B157,'Crown &amp; Magistrates Courts'!$B$14:$CG$14,0),""))</f>
        <v/>
      </c>
      <c r="AS157" s="86" t="str">
        <f t="array" ref="AS157">IFERROR(INDEX('Crown &amp; Magistrates Courts'!$B$15:$CG$71,MATCH(AS$7,'Crown &amp; Magistrates Courts'!$D$15:$D$71,0),MATCH($B157,'Crown &amp; Magistrates Courts'!$B$14:$CG$14,0),""))</f>
        <v/>
      </c>
      <c r="AT157" s="86" t="str">
        <f t="array" ref="AT157">IFERROR(INDEX('Crown &amp; Magistrates Courts'!$B$15:$CG$71,MATCH(AT$7,'Crown &amp; Magistrates Courts'!$D$15:$D$71,0),MATCH($B157,'Crown &amp; Magistrates Courts'!$B$14:$CG$14,0),""))</f>
        <v/>
      </c>
      <c r="AU157" s="86" t="str">
        <f t="array" ref="AU157">IFERROR(INDEX('Crown &amp; Magistrates Courts'!$B$15:$CG$71,MATCH(AU$7,'Crown &amp; Magistrates Courts'!$D$15:$D$71,0),MATCH($B157,'Crown &amp; Magistrates Courts'!$B$14:$CG$14,0),""))</f>
        <v/>
      </c>
      <c r="AV157" s="86" t="str">
        <f t="array" ref="AV157">IFERROR(INDEX('Crown &amp; Magistrates Courts'!$B$15:$CG$71,MATCH(AV$7,'Crown &amp; Magistrates Courts'!$D$15:$D$71,0),MATCH($B157,'Crown &amp; Magistrates Courts'!$B$14:$CG$14,0),""))</f>
        <v/>
      </c>
      <c r="AW157" s="86" t="str">
        <f t="array" ref="AW157">IFERROR(INDEX('Crown &amp; Magistrates Courts'!$B$15:$CG$71,MATCH(AW$7,'Crown &amp; Magistrates Courts'!$D$15:$D$71,0),MATCH($B157,'Crown &amp; Magistrates Courts'!$B$14:$CG$14,0),""))</f>
        <v/>
      </c>
    </row>
    <row r="158">
      <c r="B158" s="73" t="s">
        <v>278</v>
      </c>
      <c r="C158" s="8" t="s">
        <v>278</v>
      </c>
      <c r="G158" s="8" t="s">
        <v>128</v>
      </c>
      <c r="H158" s="10">
        <f t="shared" ref="H158:O158" si="191">IFERROR(AVERAGEIFS($R158:$AW158,$R$5:$AW$5,H$5),"")</f>
        <v>234.5</v>
      </c>
      <c r="I158" s="10">
        <f t="shared" si="191"/>
        <v>251.25</v>
      </c>
      <c r="J158" s="10">
        <f t="shared" si="191"/>
        <v>266.25</v>
      </c>
      <c r="K158" s="10">
        <f t="shared" si="191"/>
        <v>384.25</v>
      </c>
      <c r="L158" s="10">
        <f t="shared" si="191"/>
        <v>389.5</v>
      </c>
      <c r="M158" s="10">
        <f t="shared" si="191"/>
        <v>392.875</v>
      </c>
      <c r="N158" s="108" t="str">
        <f t="shared" si="191"/>
        <v/>
      </c>
      <c r="O158" s="108" t="str">
        <f t="shared" si="191"/>
        <v/>
      </c>
      <c r="R158" s="86">
        <f t="array" ref="R158">IFERROR(INDEX('Crown &amp; Magistrates Courts'!$B$15:$CG$71,MATCH(R$7,'Crown &amp; Magistrates Courts'!$D$15:$D$71,0),MATCH($B158,'Crown &amp; Magistrates Courts'!$B$14:$CG$14,0),""))</f>
        <v>234</v>
      </c>
      <c r="S158" s="86">
        <f t="array" ref="S158">IFERROR(INDEX('Crown &amp; Magistrates Courts'!$B$15:$CG$71,MATCH(S$7,'Crown &amp; Magistrates Courts'!$D$15:$D$71,0),MATCH($B158,'Crown &amp; Magistrates Courts'!$B$14:$CG$14,0),""))</f>
        <v>243</v>
      </c>
      <c r="T158" s="86">
        <f t="array" ref="T158">IFERROR(INDEX('Crown &amp; Magistrates Courts'!$B$15:$CG$71,MATCH(T$7,'Crown &amp; Magistrates Courts'!$D$15:$D$71,0),MATCH($B158,'Crown &amp; Magistrates Courts'!$B$14:$CG$14,0),""))</f>
        <v>230</v>
      </c>
      <c r="U158" s="86">
        <f t="array" ref="U158">IFERROR(INDEX('Crown &amp; Magistrates Courts'!$B$15:$CG$71,MATCH(U$7,'Crown &amp; Magistrates Courts'!$D$15:$D$71,0),MATCH($B158,'Crown &amp; Magistrates Courts'!$B$14:$CG$14,0),""))</f>
        <v>231</v>
      </c>
      <c r="V158" s="86">
        <f t="array" ref="V158">IFERROR(INDEX('Crown &amp; Magistrates Courts'!$B$15:$CG$71,MATCH(V$7,'Crown &amp; Magistrates Courts'!$D$15:$D$71,0),MATCH($B158,'Crown &amp; Magistrates Courts'!$B$14:$CG$14,0),""))</f>
        <v>244</v>
      </c>
      <c r="W158" s="86">
        <f t="array" ref="W158">IFERROR(INDEX('Crown &amp; Magistrates Courts'!$B$15:$CG$71,MATCH(W$7,'Crown &amp; Magistrates Courts'!$D$15:$D$71,0),MATCH($B158,'Crown &amp; Magistrates Courts'!$B$14:$CG$14,0),""))</f>
        <v>252</v>
      </c>
      <c r="X158" s="86">
        <f t="array" ref="X158">IFERROR(INDEX('Crown &amp; Magistrates Courts'!$B$15:$CG$71,MATCH(X$7,'Crown &amp; Magistrates Courts'!$D$15:$D$71,0),MATCH($B158,'Crown &amp; Magistrates Courts'!$B$14:$CG$14,0),""))</f>
        <v>253</v>
      </c>
      <c r="Y158" s="86">
        <f t="array" ref="Y158">IFERROR(INDEX('Crown &amp; Magistrates Courts'!$B$15:$CG$71,MATCH(Y$7,'Crown &amp; Magistrates Courts'!$D$15:$D$71,0),MATCH($B158,'Crown &amp; Magistrates Courts'!$B$14:$CG$14,0),""))</f>
        <v>256</v>
      </c>
      <c r="Z158" s="86">
        <f t="array" ref="Z158">IFERROR(INDEX('Crown &amp; Magistrates Courts'!$B$15:$CG$71,MATCH(Z$7,'Crown &amp; Magistrates Courts'!$D$15:$D$71,0),MATCH($B158,'Crown &amp; Magistrates Courts'!$B$14:$CG$14,0),""))</f>
        <v>253</v>
      </c>
      <c r="AA158" s="86">
        <f t="array" ref="AA158">IFERROR(INDEX('Crown &amp; Magistrates Courts'!$B$15:$CG$71,MATCH(AA$7,'Crown &amp; Magistrates Courts'!$D$15:$D$71,0),MATCH($B158,'Crown &amp; Magistrates Courts'!$B$14:$CG$14,0),""))</f>
        <v>212</v>
      </c>
      <c r="AB158" s="86">
        <f t="array" ref="AB158">IFERROR(INDEX('Crown &amp; Magistrates Courts'!$B$15:$CG$71,MATCH(AB$7,'Crown &amp; Magistrates Courts'!$D$15:$D$71,0),MATCH($B158,'Crown &amp; Magistrates Courts'!$B$14:$CG$14,0),""))</f>
        <v>282</v>
      </c>
      <c r="AC158" s="86">
        <f t="array" ref="AC158">IFERROR(INDEX('Crown &amp; Magistrates Courts'!$B$15:$CG$71,MATCH(AC$7,'Crown &amp; Magistrates Courts'!$D$15:$D$71,0),MATCH($B158,'Crown &amp; Magistrates Courts'!$B$14:$CG$14,0),""))</f>
        <v>318</v>
      </c>
      <c r="AD158" s="86">
        <f t="array" ref="AD158">IFERROR(INDEX('Crown &amp; Magistrates Courts'!$B$15:$CG$71,MATCH(AD$7,'Crown &amp; Magistrates Courts'!$D$15:$D$71,0),MATCH($B158,'Crown &amp; Magistrates Courts'!$B$14:$CG$14,0),""))</f>
        <v>352</v>
      </c>
      <c r="AE158" s="86">
        <f t="array" ref="AE158">IFERROR(INDEX('Crown &amp; Magistrates Courts'!$B$15:$CG$71,MATCH(AE$7,'Crown &amp; Magistrates Courts'!$D$15:$D$71,0),MATCH($B158,'Crown &amp; Magistrates Courts'!$B$14:$CG$14,0),""))</f>
        <v>378</v>
      </c>
      <c r="AF158" s="86">
        <f t="array" ref="AF158">IFERROR(INDEX('Crown &amp; Magistrates Courts'!$B$15:$CG$71,MATCH(AF$7,'Crown &amp; Magistrates Courts'!$D$15:$D$71,0),MATCH($B158,'Crown &amp; Magistrates Courts'!$B$14:$CG$14,0),""))</f>
        <v>398</v>
      </c>
      <c r="AG158" s="86">
        <f t="array" ref="AG158">IFERROR(INDEX('Crown &amp; Magistrates Courts'!$B$15:$CG$71,MATCH(AG$7,'Crown &amp; Magistrates Courts'!$D$15:$D$71,0),MATCH($B158,'Crown &amp; Magistrates Courts'!$B$14:$CG$14,0),""))</f>
        <v>409</v>
      </c>
      <c r="AH158" s="86">
        <f t="array" ref="AH158">IFERROR(INDEX('Crown &amp; Magistrates Courts'!$B$15:$CG$71,MATCH(AH$7,'Crown &amp; Magistrates Courts'!$D$15:$D$71,0),MATCH($B158,'Crown &amp; Magistrates Courts'!$B$14:$CG$14,0),""))</f>
        <v>412</v>
      </c>
      <c r="AI158" s="86">
        <f t="array" ref="AI158">IFERROR(INDEX('Crown &amp; Magistrates Courts'!$B$15:$CG$71,MATCH(AI$7,'Crown &amp; Magistrates Courts'!$D$15:$D$71,0),MATCH($B158,'Crown &amp; Magistrates Courts'!$B$14:$CG$14,0),""))</f>
        <v>387</v>
      </c>
      <c r="AJ158" s="86">
        <f t="array" ref="AJ158">IFERROR(INDEX('Crown &amp; Magistrates Courts'!$B$15:$CG$71,MATCH(AJ$7,'Crown &amp; Magistrates Courts'!$D$15:$D$71,0),MATCH($B158,'Crown &amp; Magistrates Courts'!$B$14:$CG$14,0),""))</f>
        <v>370</v>
      </c>
      <c r="AK158" s="86">
        <f t="array" ref="AK158">IFERROR(INDEX('Crown &amp; Magistrates Courts'!$B$15:$CG$71,MATCH(AK$7,'Crown &amp; Magistrates Courts'!$D$15:$D$71,0),MATCH($B158,'Crown &amp; Magistrates Courts'!$B$14:$CG$14,0),""))</f>
        <v>389</v>
      </c>
      <c r="AL158" s="86">
        <f t="array" ref="AL158">IFERROR(INDEX('Crown &amp; Magistrates Courts'!$B$15:$CG$71,MATCH(AL$7,'Crown &amp; Magistrates Courts'!$D$15:$D$71,0),MATCH($B158,'Crown &amp; Magistrates Courts'!$B$14:$CG$14,0),""))</f>
        <v>409.5</v>
      </c>
      <c r="AM158" s="86">
        <f t="array" ref="AM158">IFERROR(INDEX('Crown &amp; Magistrates Courts'!$B$15:$CG$71,MATCH(AM$7,'Crown &amp; Magistrates Courts'!$D$15:$D$71,0),MATCH($B158,'Crown &amp; Magistrates Courts'!$B$14:$CG$14,0),""))</f>
        <v>405</v>
      </c>
      <c r="AN158" s="86">
        <f t="array" ref="AN158">IFERROR(INDEX('Crown &amp; Magistrates Courts'!$B$15:$CG$71,MATCH(AN$7,'Crown &amp; Magistrates Courts'!$D$15:$D$71,0),MATCH($B158,'Crown &amp; Magistrates Courts'!$B$14:$CG$14,0),""))</f>
        <v>384</v>
      </c>
      <c r="AO158" s="86">
        <f t="array" ref="AO158">IFERROR(INDEX('Crown &amp; Magistrates Courts'!$B$15:$CG$71,MATCH(AO$7,'Crown &amp; Magistrates Courts'!$D$15:$D$71,0),MATCH($B158,'Crown &amp; Magistrates Courts'!$B$14:$CG$14,0),""))</f>
        <v>373</v>
      </c>
      <c r="AP158" s="86" t="str">
        <f t="array" ref="AP158">IFERROR(INDEX('Crown &amp; Magistrates Courts'!$B$15:$CG$71,MATCH(AP$7,'Crown &amp; Magistrates Courts'!$D$15:$D$71,0),MATCH($B158,'Crown &amp; Magistrates Courts'!$B$14:$CG$14,0),""))</f>
        <v/>
      </c>
      <c r="AQ158" s="86" t="str">
        <f t="array" ref="AQ158">IFERROR(INDEX('Crown &amp; Magistrates Courts'!$B$15:$CG$71,MATCH(AQ$7,'Crown &amp; Magistrates Courts'!$D$15:$D$71,0),MATCH($B158,'Crown &amp; Magistrates Courts'!$B$14:$CG$14,0),""))</f>
        <v/>
      </c>
      <c r="AR158" s="86" t="str">
        <f t="array" ref="AR158">IFERROR(INDEX('Crown &amp; Magistrates Courts'!$B$15:$CG$71,MATCH(AR$7,'Crown &amp; Magistrates Courts'!$D$15:$D$71,0),MATCH($B158,'Crown &amp; Magistrates Courts'!$B$14:$CG$14,0),""))</f>
        <v/>
      </c>
      <c r="AS158" s="86" t="str">
        <f t="array" ref="AS158">IFERROR(INDEX('Crown &amp; Magistrates Courts'!$B$15:$CG$71,MATCH(AS$7,'Crown &amp; Magistrates Courts'!$D$15:$D$71,0),MATCH($B158,'Crown &amp; Magistrates Courts'!$B$14:$CG$14,0),""))</f>
        <v/>
      </c>
      <c r="AT158" s="86" t="str">
        <f t="array" ref="AT158">IFERROR(INDEX('Crown &amp; Magistrates Courts'!$B$15:$CG$71,MATCH(AT$7,'Crown &amp; Magistrates Courts'!$D$15:$D$71,0),MATCH($B158,'Crown &amp; Magistrates Courts'!$B$14:$CG$14,0),""))</f>
        <v/>
      </c>
      <c r="AU158" s="86" t="str">
        <f t="array" ref="AU158">IFERROR(INDEX('Crown &amp; Magistrates Courts'!$B$15:$CG$71,MATCH(AU$7,'Crown &amp; Magistrates Courts'!$D$15:$D$71,0),MATCH($B158,'Crown &amp; Magistrates Courts'!$B$14:$CG$14,0),""))</f>
        <v/>
      </c>
      <c r="AV158" s="86" t="str">
        <f t="array" ref="AV158">IFERROR(INDEX('Crown &amp; Magistrates Courts'!$B$15:$CG$71,MATCH(AV$7,'Crown &amp; Magistrates Courts'!$D$15:$D$71,0),MATCH($B158,'Crown &amp; Magistrates Courts'!$B$14:$CG$14,0),""))</f>
        <v/>
      </c>
      <c r="AW158" s="86" t="str">
        <f t="array" ref="AW158">IFERROR(INDEX('Crown &amp; Magistrates Courts'!$B$15:$CG$71,MATCH(AW$7,'Crown &amp; Magistrates Courts'!$D$15:$D$71,0),MATCH($B158,'Crown &amp; Magistrates Courts'!$B$14:$CG$14,0),""))</f>
        <v/>
      </c>
    </row>
    <row r="159">
      <c r="B159" s="73" t="s">
        <v>279</v>
      </c>
      <c r="C159" s="8" t="s">
        <v>279</v>
      </c>
      <c r="G159" s="8" t="s">
        <v>128</v>
      </c>
      <c r="H159" s="10">
        <f t="shared" ref="H159:O159" si="192">IFERROR(AVERAGEIFS($R159:$AW159,$R$5:$AW$5,H$5),"")</f>
        <v>353.0811029</v>
      </c>
      <c r="I159" s="10">
        <f t="shared" si="192"/>
        <v>330.017608</v>
      </c>
      <c r="J159" s="10">
        <f t="shared" si="192"/>
        <v>273.445508</v>
      </c>
      <c r="K159" s="10">
        <f t="shared" si="192"/>
        <v>373.2212983</v>
      </c>
      <c r="L159" s="10">
        <f t="shared" si="192"/>
        <v>386.2522422</v>
      </c>
      <c r="M159" s="10">
        <f t="shared" si="192"/>
        <v>408.5329164</v>
      </c>
      <c r="N159" s="108" t="str">
        <f t="shared" si="192"/>
        <v/>
      </c>
      <c r="O159" s="108" t="str">
        <f t="shared" si="192"/>
        <v/>
      </c>
      <c r="R159" s="86">
        <f t="array" ref="R159">IFERROR(INDEX('Crown &amp; Magistrates Courts'!$B$15:$CG$71,MATCH(R$7,'Crown &amp; Magistrates Courts'!$D$15:$D$71,0),MATCH($B159,'Crown &amp; Magistrates Courts'!$B$14:$CG$14,0),""))</f>
        <v>353.5668115</v>
      </c>
      <c r="S159" s="86">
        <f t="array" ref="S159">IFERROR(INDEX('Crown &amp; Magistrates Courts'!$B$15:$CG$71,MATCH(S$7,'Crown &amp; Magistrates Courts'!$D$15:$D$71,0),MATCH($B159,'Crown &amp; Magistrates Courts'!$B$14:$CG$14,0),""))</f>
        <v>379.6119494</v>
      </c>
      <c r="T159" s="86">
        <f t="array" ref="T159">IFERROR(INDEX('Crown &amp; Magistrates Courts'!$B$15:$CG$71,MATCH(T$7,'Crown &amp; Magistrates Courts'!$D$15:$D$71,0),MATCH($B159,'Crown &amp; Magistrates Courts'!$B$14:$CG$14,0),""))</f>
        <v>352.1208565</v>
      </c>
      <c r="U159" s="86">
        <f t="array" ref="U159">IFERROR(INDEX('Crown &amp; Magistrates Courts'!$B$15:$CG$71,MATCH(U$7,'Crown &amp; Magistrates Courts'!$D$15:$D$71,0),MATCH($B159,'Crown &amp; Magistrates Courts'!$B$14:$CG$14,0),""))</f>
        <v>327.0247942</v>
      </c>
      <c r="V159" s="86">
        <f t="array" ref="V159">IFERROR(INDEX('Crown &amp; Magistrates Courts'!$B$15:$CG$71,MATCH(V$7,'Crown &amp; Magistrates Courts'!$D$15:$D$71,0),MATCH($B159,'Crown &amp; Magistrates Courts'!$B$14:$CG$14,0),""))</f>
        <v>323.7336422</v>
      </c>
      <c r="W159" s="86">
        <f t="array" ref="W159">IFERROR(INDEX('Crown &amp; Magistrates Courts'!$B$15:$CG$71,MATCH(W$7,'Crown &amp; Magistrates Courts'!$D$15:$D$71,0),MATCH($B159,'Crown &amp; Magistrates Courts'!$B$14:$CG$14,0),""))</f>
        <v>335.383582</v>
      </c>
      <c r="X159" s="86">
        <f t="array" ref="X159">IFERROR(INDEX('Crown &amp; Magistrates Courts'!$B$15:$CG$71,MATCH(X$7,'Crown &amp; Magistrates Courts'!$D$15:$D$71,0),MATCH($B159,'Crown &amp; Magistrates Courts'!$B$14:$CG$14,0),""))</f>
        <v>333.6541734</v>
      </c>
      <c r="Y159" s="86">
        <f t="array" ref="Y159">IFERROR(INDEX('Crown &amp; Magistrates Courts'!$B$15:$CG$71,MATCH(Y$7,'Crown &amp; Magistrates Courts'!$D$15:$D$71,0),MATCH($B159,'Crown &amp; Magistrates Courts'!$B$14:$CG$14,0),""))</f>
        <v>327.2990344</v>
      </c>
      <c r="Z159" s="86">
        <f t="array" ref="Z159">IFERROR(INDEX('Crown &amp; Magistrates Courts'!$B$15:$CG$71,MATCH(Z$7,'Crown &amp; Magistrates Courts'!$D$15:$D$71,0),MATCH($B159,'Crown &amp; Magistrates Courts'!$B$14:$CG$14,0),""))</f>
        <v>318.2334944</v>
      </c>
      <c r="AA159" s="86">
        <f t="array" ref="AA159">IFERROR(INDEX('Crown &amp; Magistrates Courts'!$B$15:$CG$71,MATCH(AA$7,'Crown &amp; Magistrates Courts'!$D$15:$D$71,0),MATCH($B159,'Crown &amp; Magistrates Courts'!$B$14:$CG$14,0),""))</f>
        <v>210.8882445</v>
      </c>
      <c r="AB159" s="86">
        <f t="array" ref="AB159">IFERROR(INDEX('Crown &amp; Magistrates Courts'!$B$15:$CG$71,MATCH(AB$7,'Crown &amp; Magistrates Courts'!$D$15:$D$71,0),MATCH($B159,'Crown &amp; Magistrates Courts'!$B$14:$CG$14,0),""))</f>
        <v>255.1720895</v>
      </c>
      <c r="AC159" s="86">
        <f t="array" ref="AC159">IFERROR(INDEX('Crown &amp; Magistrates Courts'!$B$15:$CG$71,MATCH(AC$7,'Crown &amp; Magistrates Courts'!$D$15:$D$71,0),MATCH($B159,'Crown &amp; Magistrates Courts'!$B$14:$CG$14,0),""))</f>
        <v>309.4882036</v>
      </c>
      <c r="AD159" s="86">
        <f t="array" ref="AD159">IFERROR(INDEX('Crown &amp; Magistrates Courts'!$B$15:$CG$71,MATCH(AD$7,'Crown &amp; Magistrates Courts'!$D$15:$D$71,0),MATCH($B159,'Crown &amp; Magistrates Courts'!$B$14:$CG$14,0),""))</f>
        <v>330.7054345</v>
      </c>
      <c r="AE159" s="86">
        <f t="array" ref="AE159">IFERROR(INDEX('Crown &amp; Magistrates Courts'!$B$15:$CG$71,MATCH(AE$7,'Crown &amp; Magistrates Courts'!$D$15:$D$71,0),MATCH($B159,'Crown &amp; Magistrates Courts'!$B$14:$CG$14,0),""))</f>
        <v>358.905568</v>
      </c>
      <c r="AF159" s="86">
        <f t="array" ref="AF159">IFERROR(INDEX('Crown &amp; Magistrates Courts'!$B$15:$CG$71,MATCH(AF$7,'Crown &amp; Magistrates Courts'!$D$15:$D$71,0),MATCH($B159,'Crown &amp; Magistrates Courts'!$B$14:$CG$14,0),""))</f>
        <v>400.9375804</v>
      </c>
      <c r="AG159" s="86">
        <f t="array" ref="AG159">IFERROR(INDEX('Crown &amp; Magistrates Courts'!$B$15:$CG$71,MATCH(AG$7,'Crown &amp; Magistrates Courts'!$D$15:$D$71,0),MATCH($B159,'Crown &amp; Magistrates Courts'!$B$14:$CG$14,0),""))</f>
        <v>402.3366103</v>
      </c>
      <c r="AH159" s="86">
        <f t="array" ref="AH159">IFERROR(INDEX('Crown &amp; Magistrates Courts'!$B$15:$CG$71,MATCH(AH$7,'Crown &amp; Magistrates Courts'!$D$15:$D$71,0),MATCH($B159,'Crown &amp; Magistrates Courts'!$B$14:$CG$14,0),""))</f>
        <v>379.9494632</v>
      </c>
      <c r="AI159" s="86">
        <f t="array" ref="AI159">IFERROR(INDEX('Crown &amp; Magistrates Courts'!$B$15:$CG$71,MATCH(AI$7,'Crown &amp; Magistrates Courts'!$D$15:$D$71,0),MATCH($B159,'Crown &amp; Magistrates Courts'!$B$14:$CG$14,0),""))</f>
        <v>407.590752</v>
      </c>
      <c r="AJ159" s="86">
        <f t="array" ref="AJ159">IFERROR(INDEX('Crown &amp; Magistrates Courts'!$B$15:$CG$71,MATCH(AJ$7,'Crown &amp; Magistrates Courts'!$D$15:$D$71,0),MATCH($B159,'Crown &amp; Magistrates Courts'!$B$14:$CG$14,0),""))</f>
        <v>395.7226799</v>
      </c>
      <c r="AK159" s="86">
        <f t="array" ref="AK159">IFERROR(INDEX('Crown &amp; Magistrates Courts'!$B$15:$CG$71,MATCH(AK$7,'Crown &amp; Magistrates Courts'!$D$15:$D$71,0),MATCH($B159,'Crown &amp; Magistrates Courts'!$B$14:$CG$14,0),""))</f>
        <v>361.7460736</v>
      </c>
      <c r="AL159" s="86">
        <f t="array" ref="AL159">IFERROR(INDEX('Crown &amp; Magistrates Courts'!$B$15:$CG$71,MATCH(AL$7,'Crown &amp; Magistrates Courts'!$D$15:$D$71,0),MATCH($B159,'Crown &amp; Magistrates Courts'!$B$14:$CG$14,0),""))</f>
        <v>404.2034417</v>
      </c>
      <c r="AM159" s="86">
        <f t="array" ref="AM159">IFERROR(INDEX('Crown &amp; Magistrates Courts'!$B$15:$CG$71,MATCH(AM$7,'Crown &amp; Magistrates Courts'!$D$15:$D$71,0),MATCH($B159,'Crown &amp; Magistrates Courts'!$B$14:$CG$14,0),""))</f>
        <v>420.0993286</v>
      </c>
      <c r="AN159" s="86">
        <f t="array" ref="AN159">IFERROR(INDEX('Crown &amp; Magistrates Courts'!$B$15:$CG$71,MATCH(AN$7,'Crown &amp; Magistrates Courts'!$D$15:$D$71,0),MATCH($B159,'Crown &amp; Magistrates Courts'!$B$14:$CG$14,0),""))</f>
        <v>398.9069892</v>
      </c>
      <c r="AO159" s="86">
        <f t="array" ref="AO159">IFERROR(INDEX('Crown &amp; Magistrates Courts'!$B$15:$CG$71,MATCH(AO$7,'Crown &amp; Magistrates Courts'!$D$15:$D$71,0),MATCH($B159,'Crown &amp; Magistrates Courts'!$B$14:$CG$14,0),""))</f>
        <v>410.921906</v>
      </c>
      <c r="AP159" s="86" t="str">
        <f t="array" ref="AP159">IFERROR(INDEX('Crown &amp; Magistrates Courts'!$B$15:$CG$71,MATCH(AP$7,'Crown &amp; Magistrates Courts'!$D$15:$D$71,0),MATCH($B159,'Crown &amp; Magistrates Courts'!$B$14:$CG$14,0),""))</f>
        <v/>
      </c>
      <c r="AQ159" s="86" t="str">
        <f t="array" ref="AQ159">IFERROR(INDEX('Crown &amp; Magistrates Courts'!$B$15:$CG$71,MATCH(AQ$7,'Crown &amp; Magistrates Courts'!$D$15:$D$71,0),MATCH($B159,'Crown &amp; Magistrates Courts'!$B$14:$CG$14,0),""))</f>
        <v/>
      </c>
      <c r="AR159" s="86" t="str">
        <f t="array" ref="AR159">IFERROR(INDEX('Crown &amp; Magistrates Courts'!$B$15:$CG$71,MATCH(AR$7,'Crown &amp; Magistrates Courts'!$D$15:$D$71,0),MATCH($B159,'Crown &amp; Magistrates Courts'!$B$14:$CG$14,0),""))</f>
        <v/>
      </c>
      <c r="AS159" s="86" t="str">
        <f t="array" ref="AS159">IFERROR(INDEX('Crown &amp; Magistrates Courts'!$B$15:$CG$71,MATCH(AS$7,'Crown &amp; Magistrates Courts'!$D$15:$D$71,0),MATCH($B159,'Crown &amp; Magistrates Courts'!$B$14:$CG$14,0),""))</f>
        <v/>
      </c>
      <c r="AT159" s="86" t="str">
        <f t="array" ref="AT159">IFERROR(INDEX('Crown &amp; Magistrates Courts'!$B$15:$CG$71,MATCH(AT$7,'Crown &amp; Magistrates Courts'!$D$15:$D$71,0),MATCH($B159,'Crown &amp; Magistrates Courts'!$B$14:$CG$14,0),""))</f>
        <v/>
      </c>
      <c r="AU159" s="86" t="str">
        <f t="array" ref="AU159">IFERROR(INDEX('Crown &amp; Magistrates Courts'!$B$15:$CG$71,MATCH(AU$7,'Crown &amp; Magistrates Courts'!$D$15:$D$71,0),MATCH($B159,'Crown &amp; Magistrates Courts'!$B$14:$CG$14,0),""))</f>
        <v/>
      </c>
      <c r="AV159" s="86" t="str">
        <f t="array" ref="AV159">IFERROR(INDEX('Crown &amp; Magistrates Courts'!$B$15:$CG$71,MATCH(AV$7,'Crown &amp; Magistrates Courts'!$D$15:$D$71,0),MATCH($B159,'Crown &amp; Magistrates Courts'!$B$14:$CG$14,0),""))</f>
        <v/>
      </c>
      <c r="AW159" s="86" t="str">
        <f t="array" ref="AW159">IFERROR(INDEX('Crown &amp; Magistrates Courts'!$B$15:$CG$71,MATCH(AW$7,'Crown &amp; Magistrates Courts'!$D$15:$D$71,0),MATCH($B159,'Crown &amp; Magistrates Courts'!$B$14:$CG$14,0),""))</f>
        <v/>
      </c>
    </row>
    <row r="160">
      <c r="B160" s="73" t="s">
        <v>280</v>
      </c>
      <c r="C160" s="8" t="s">
        <v>280</v>
      </c>
      <c r="G160" s="8" t="s">
        <v>128</v>
      </c>
      <c r="H160" s="10">
        <f t="shared" ref="H160:O160" si="193">IFERROR(AVERAGEIFS($R160:$AW160,$R$5:$AW$5,H$5),"")</f>
        <v>76.5</v>
      </c>
      <c r="I160" s="10">
        <f t="shared" si="193"/>
        <v>96.25</v>
      </c>
      <c r="J160" s="10">
        <f t="shared" si="193"/>
        <v>85.25</v>
      </c>
      <c r="K160" s="10">
        <f t="shared" si="193"/>
        <v>149.125</v>
      </c>
      <c r="L160" s="10">
        <f t="shared" si="193"/>
        <v>135.875</v>
      </c>
      <c r="M160" s="10">
        <f t="shared" si="193"/>
        <v>130</v>
      </c>
      <c r="N160" s="108" t="str">
        <f t="shared" si="193"/>
        <v/>
      </c>
      <c r="O160" s="108" t="str">
        <f t="shared" si="193"/>
        <v/>
      </c>
      <c r="R160" s="86">
        <f t="array" ref="R160">IFERROR(INDEX('Crown &amp; Magistrates Courts'!$B$15:$CG$71,MATCH(R$7,'Crown &amp; Magistrates Courts'!$D$15:$D$71,0),MATCH($B160,'Crown &amp; Magistrates Courts'!$B$14:$CG$14,0),""))</f>
        <v>84</v>
      </c>
      <c r="S160" s="86">
        <f t="array" ref="S160">IFERROR(INDEX('Crown &amp; Magistrates Courts'!$B$15:$CG$71,MATCH(S$7,'Crown &amp; Magistrates Courts'!$D$15:$D$71,0),MATCH($B160,'Crown &amp; Magistrates Courts'!$B$14:$CG$14,0),""))</f>
        <v>82</v>
      </c>
      <c r="T160" s="86">
        <f t="array" ref="T160">IFERROR(INDEX('Crown &amp; Magistrates Courts'!$B$15:$CG$71,MATCH(T$7,'Crown &amp; Magistrates Courts'!$D$15:$D$71,0),MATCH($B160,'Crown &amp; Magistrates Courts'!$B$14:$CG$14,0),""))</f>
        <v>71</v>
      </c>
      <c r="U160" s="86">
        <f t="array" ref="U160">IFERROR(INDEX('Crown &amp; Magistrates Courts'!$B$15:$CG$71,MATCH(U$7,'Crown &amp; Magistrates Courts'!$D$15:$D$71,0),MATCH($B160,'Crown &amp; Magistrates Courts'!$B$14:$CG$14,0),""))</f>
        <v>69</v>
      </c>
      <c r="V160" s="86">
        <f t="array" ref="V160">IFERROR(INDEX('Crown &amp; Magistrates Courts'!$B$15:$CG$71,MATCH(V$7,'Crown &amp; Magistrates Courts'!$D$15:$D$71,0),MATCH($B160,'Crown &amp; Magistrates Courts'!$B$14:$CG$14,0),""))</f>
        <v>88</v>
      </c>
      <c r="W160" s="86">
        <f t="array" ref="W160">IFERROR(INDEX('Crown &amp; Magistrates Courts'!$B$15:$CG$71,MATCH(W$7,'Crown &amp; Magistrates Courts'!$D$15:$D$71,0),MATCH($B160,'Crown &amp; Magistrates Courts'!$B$14:$CG$14,0),""))</f>
        <v>95</v>
      </c>
      <c r="X160" s="86">
        <f t="array" ref="X160">IFERROR(INDEX('Crown &amp; Magistrates Courts'!$B$15:$CG$71,MATCH(X$7,'Crown &amp; Magistrates Courts'!$D$15:$D$71,0),MATCH($B160,'Crown &amp; Magistrates Courts'!$B$14:$CG$14,0),""))</f>
        <v>100</v>
      </c>
      <c r="Y160" s="86">
        <f t="array" ref="Y160">IFERROR(INDEX('Crown &amp; Magistrates Courts'!$B$15:$CG$71,MATCH(Y$7,'Crown &amp; Magistrates Courts'!$D$15:$D$71,0),MATCH($B160,'Crown &amp; Magistrates Courts'!$B$14:$CG$14,0),""))</f>
        <v>102</v>
      </c>
      <c r="Z160" s="86">
        <f t="array" ref="Z160">IFERROR(INDEX('Crown &amp; Magistrates Courts'!$B$15:$CG$71,MATCH(Z$7,'Crown &amp; Magistrates Courts'!$D$15:$D$71,0),MATCH($B160,'Crown &amp; Magistrates Courts'!$B$14:$CG$14,0),""))</f>
        <v>100</v>
      </c>
      <c r="AA160" s="86">
        <f t="array" ref="AA160">IFERROR(INDEX('Crown &amp; Magistrates Courts'!$B$15:$CG$71,MATCH(AA$7,'Crown &amp; Magistrates Courts'!$D$15:$D$71,0),MATCH($B160,'Crown &amp; Magistrates Courts'!$B$14:$CG$14,0),""))</f>
        <v>35</v>
      </c>
      <c r="AB160" s="86">
        <f t="array" ref="AB160">IFERROR(INDEX('Crown &amp; Magistrates Courts'!$B$15:$CG$71,MATCH(AB$7,'Crown &amp; Magistrates Courts'!$D$15:$D$71,0),MATCH($B160,'Crown &amp; Magistrates Courts'!$B$14:$CG$14,0),""))</f>
        <v>88</v>
      </c>
      <c r="AC160" s="86">
        <f t="array" ref="AC160">IFERROR(INDEX('Crown &amp; Magistrates Courts'!$B$15:$CG$71,MATCH(AC$7,'Crown &amp; Magistrates Courts'!$D$15:$D$71,0),MATCH($B160,'Crown &amp; Magistrates Courts'!$B$14:$CG$14,0),""))</f>
        <v>118</v>
      </c>
      <c r="AD160" s="86">
        <f t="array" ref="AD160">IFERROR(INDEX('Crown &amp; Magistrates Courts'!$B$15:$CG$71,MATCH(AD$7,'Crown &amp; Magistrates Courts'!$D$15:$D$71,0),MATCH($B160,'Crown &amp; Magistrates Courts'!$B$14:$CG$14,0),""))</f>
        <v>143</v>
      </c>
      <c r="AE160" s="86">
        <f t="array" ref="AE160">IFERROR(INDEX('Crown &amp; Magistrates Courts'!$B$15:$CG$71,MATCH(AE$7,'Crown &amp; Magistrates Courts'!$D$15:$D$71,0),MATCH($B160,'Crown &amp; Magistrates Courts'!$B$14:$CG$14,0),""))</f>
        <v>157</v>
      </c>
      <c r="AF160" s="86">
        <f t="array" ref="AF160">IFERROR(INDEX('Crown &amp; Magistrates Courts'!$B$15:$CG$71,MATCH(AF$7,'Crown &amp; Magistrates Courts'!$D$15:$D$71,0),MATCH($B160,'Crown &amp; Magistrates Courts'!$B$14:$CG$14,0),""))</f>
        <v>158</v>
      </c>
      <c r="AG160" s="86">
        <f t="array" ref="AG160">IFERROR(INDEX('Crown &amp; Magistrates Courts'!$B$15:$CG$71,MATCH(AG$7,'Crown &amp; Magistrates Courts'!$D$15:$D$71,0),MATCH($B160,'Crown &amp; Magistrates Courts'!$B$14:$CG$14,0),""))</f>
        <v>138.5</v>
      </c>
      <c r="AH160" s="86">
        <f t="array" ref="AH160">IFERROR(INDEX('Crown &amp; Magistrates Courts'!$B$15:$CG$71,MATCH(AH$7,'Crown &amp; Magistrates Courts'!$D$15:$D$71,0),MATCH($B160,'Crown &amp; Magistrates Courts'!$B$14:$CG$14,0),""))</f>
        <v>141</v>
      </c>
      <c r="AI160" s="86">
        <f t="array" ref="AI160">IFERROR(INDEX('Crown &amp; Magistrates Courts'!$B$15:$CG$71,MATCH(AI$7,'Crown &amp; Magistrates Courts'!$D$15:$D$71,0),MATCH($B160,'Crown &amp; Magistrates Courts'!$B$14:$CG$14,0),""))</f>
        <v>143</v>
      </c>
      <c r="AJ160" s="86">
        <f t="array" ref="AJ160">IFERROR(INDEX('Crown &amp; Magistrates Courts'!$B$15:$CG$71,MATCH(AJ$7,'Crown &amp; Magistrates Courts'!$D$15:$D$71,0),MATCH($B160,'Crown &amp; Magistrates Courts'!$B$14:$CG$14,0),""))</f>
        <v>134</v>
      </c>
      <c r="AK160" s="86">
        <f t="array" ref="AK160">IFERROR(INDEX('Crown &amp; Magistrates Courts'!$B$15:$CG$71,MATCH(AK$7,'Crown &amp; Magistrates Courts'!$D$15:$D$71,0),MATCH($B160,'Crown &amp; Magistrates Courts'!$B$14:$CG$14,0),""))</f>
        <v>125.5</v>
      </c>
      <c r="AL160" s="86">
        <f t="array" ref="AL160">IFERROR(INDEX('Crown &amp; Magistrates Courts'!$B$15:$CG$71,MATCH(AL$7,'Crown &amp; Magistrates Courts'!$D$15:$D$71,0),MATCH($B160,'Crown &amp; Magistrates Courts'!$B$14:$CG$14,0),""))</f>
        <v>142</v>
      </c>
      <c r="AM160" s="86">
        <f t="array" ref="AM160">IFERROR(INDEX('Crown &amp; Magistrates Courts'!$B$15:$CG$71,MATCH(AM$7,'Crown &amp; Magistrates Courts'!$D$15:$D$71,0),MATCH($B160,'Crown &amp; Magistrates Courts'!$B$14:$CG$14,0),""))</f>
        <v>136</v>
      </c>
      <c r="AN160" s="86">
        <f t="array" ref="AN160">IFERROR(INDEX('Crown &amp; Magistrates Courts'!$B$15:$CG$71,MATCH(AN$7,'Crown &amp; Magistrates Courts'!$D$15:$D$71,0),MATCH($B160,'Crown &amp; Magistrates Courts'!$B$14:$CG$14,0),""))</f>
        <v>124</v>
      </c>
      <c r="AO160" s="86">
        <f t="array" ref="AO160">IFERROR(INDEX('Crown &amp; Magistrates Courts'!$B$15:$CG$71,MATCH(AO$7,'Crown &amp; Magistrates Courts'!$D$15:$D$71,0),MATCH($B160,'Crown &amp; Magistrates Courts'!$B$14:$CG$14,0),""))</f>
        <v>118</v>
      </c>
      <c r="AP160" s="86" t="str">
        <f t="array" ref="AP160">IFERROR(INDEX('Crown &amp; Magistrates Courts'!$B$15:$CG$71,MATCH(AP$7,'Crown &amp; Magistrates Courts'!$D$15:$D$71,0),MATCH($B160,'Crown &amp; Magistrates Courts'!$B$14:$CG$14,0),""))</f>
        <v/>
      </c>
      <c r="AQ160" s="86" t="str">
        <f t="array" ref="AQ160">IFERROR(INDEX('Crown &amp; Magistrates Courts'!$B$15:$CG$71,MATCH(AQ$7,'Crown &amp; Magistrates Courts'!$D$15:$D$71,0),MATCH($B160,'Crown &amp; Magistrates Courts'!$B$14:$CG$14,0),""))</f>
        <v/>
      </c>
      <c r="AR160" s="86" t="str">
        <f t="array" ref="AR160">IFERROR(INDEX('Crown &amp; Magistrates Courts'!$B$15:$CG$71,MATCH(AR$7,'Crown &amp; Magistrates Courts'!$D$15:$D$71,0),MATCH($B160,'Crown &amp; Magistrates Courts'!$B$14:$CG$14,0),""))</f>
        <v/>
      </c>
      <c r="AS160" s="86" t="str">
        <f t="array" ref="AS160">IFERROR(INDEX('Crown &amp; Magistrates Courts'!$B$15:$CG$71,MATCH(AS$7,'Crown &amp; Magistrates Courts'!$D$15:$D$71,0),MATCH($B160,'Crown &amp; Magistrates Courts'!$B$14:$CG$14,0),""))</f>
        <v/>
      </c>
      <c r="AT160" s="86" t="str">
        <f t="array" ref="AT160">IFERROR(INDEX('Crown &amp; Magistrates Courts'!$B$15:$CG$71,MATCH(AT$7,'Crown &amp; Magistrates Courts'!$D$15:$D$71,0),MATCH($B160,'Crown &amp; Magistrates Courts'!$B$14:$CG$14,0),""))</f>
        <v/>
      </c>
      <c r="AU160" s="86" t="str">
        <f t="array" ref="AU160">IFERROR(INDEX('Crown &amp; Magistrates Courts'!$B$15:$CG$71,MATCH(AU$7,'Crown &amp; Magistrates Courts'!$D$15:$D$71,0),MATCH($B160,'Crown &amp; Magistrates Courts'!$B$14:$CG$14,0),""))</f>
        <v/>
      </c>
      <c r="AV160" s="86" t="str">
        <f t="array" ref="AV160">IFERROR(INDEX('Crown &amp; Magistrates Courts'!$B$15:$CG$71,MATCH(AV$7,'Crown &amp; Magistrates Courts'!$D$15:$D$71,0),MATCH($B160,'Crown &amp; Magistrates Courts'!$B$14:$CG$14,0),""))</f>
        <v/>
      </c>
      <c r="AW160" s="86" t="str">
        <f t="array" ref="AW160">IFERROR(INDEX('Crown &amp; Magistrates Courts'!$B$15:$CG$71,MATCH(AW$7,'Crown &amp; Magistrates Courts'!$D$15:$D$71,0),MATCH($B160,'Crown &amp; Magistrates Courts'!$B$14:$CG$14,0),""))</f>
        <v/>
      </c>
    </row>
    <row r="161">
      <c r="B161" s="73" t="s">
        <v>281</v>
      </c>
      <c r="C161" s="8" t="s">
        <v>281</v>
      </c>
      <c r="G161" s="8" t="s">
        <v>128</v>
      </c>
      <c r="H161" s="10">
        <f t="shared" ref="H161:O161" si="194">IFERROR(AVERAGEIFS($R161:$AW161,$R$5:$AW$5,H$5),"")</f>
        <v>163.7852898</v>
      </c>
      <c r="I161" s="10">
        <f t="shared" si="194"/>
        <v>154.8280287</v>
      </c>
      <c r="J161" s="10">
        <f t="shared" si="194"/>
        <v>165.9046318</v>
      </c>
      <c r="K161" s="10">
        <f t="shared" si="194"/>
        <v>232.378513</v>
      </c>
      <c r="L161" s="10">
        <f t="shared" si="194"/>
        <v>263.7001916</v>
      </c>
      <c r="M161" s="10">
        <f t="shared" si="194"/>
        <v>283.995368</v>
      </c>
      <c r="N161" s="108" t="str">
        <f t="shared" si="194"/>
        <v/>
      </c>
      <c r="O161" s="108" t="str">
        <f t="shared" si="194"/>
        <v/>
      </c>
      <c r="R161" s="86">
        <f t="array" ref="R161">IFERROR(INDEX('Crown &amp; Magistrates Courts'!$B$15:$CG$71,MATCH(R$7,'Crown &amp; Magistrates Courts'!$D$15:$D$71,0),MATCH($B161,'Crown &amp; Magistrates Courts'!$B$14:$CG$14,0),""))</f>
        <v>162.1407164</v>
      </c>
      <c r="S161" s="86">
        <f t="array" ref="S161">IFERROR(INDEX('Crown &amp; Magistrates Courts'!$B$15:$CG$71,MATCH(S$7,'Crown &amp; Magistrates Courts'!$D$15:$D$71,0),MATCH($B161,'Crown &amp; Magistrates Courts'!$B$14:$CG$14,0),""))</f>
        <v>166.7759125</v>
      </c>
      <c r="T161" s="86">
        <f t="array" ref="T161">IFERROR(INDEX('Crown &amp; Magistrates Courts'!$B$15:$CG$71,MATCH(T$7,'Crown &amp; Magistrates Courts'!$D$15:$D$71,0),MATCH($B161,'Crown &amp; Magistrates Courts'!$B$14:$CG$14,0),""))</f>
        <v>161.6540278</v>
      </c>
      <c r="U161" s="86">
        <f t="array" ref="U161">IFERROR(INDEX('Crown &amp; Magistrates Courts'!$B$15:$CG$71,MATCH(U$7,'Crown &amp; Magistrates Courts'!$D$15:$D$71,0),MATCH($B161,'Crown &amp; Magistrates Courts'!$B$14:$CG$14,0),""))</f>
        <v>164.5705025</v>
      </c>
      <c r="V161" s="86">
        <f t="array" ref="V161">IFERROR(INDEX('Crown &amp; Magistrates Courts'!$B$15:$CG$71,MATCH(V$7,'Crown &amp; Magistrates Courts'!$D$15:$D$71,0),MATCH($B161,'Crown &amp; Magistrates Courts'!$B$14:$CG$14,0),""))</f>
        <v>160.7230394</v>
      </c>
      <c r="W161" s="86">
        <f t="array" ref="W161">IFERROR(INDEX('Crown &amp; Magistrates Courts'!$B$15:$CG$71,MATCH(W$7,'Crown &amp; Magistrates Courts'!$D$15:$D$71,0),MATCH($B161,'Crown &amp; Magistrates Courts'!$B$14:$CG$14,0),""))</f>
        <v>153.3924057</v>
      </c>
      <c r="X161" s="86">
        <f t="array" ref="X161">IFERROR(INDEX('Crown &amp; Magistrates Courts'!$B$15:$CG$71,MATCH(X$7,'Crown &amp; Magistrates Courts'!$D$15:$D$71,0),MATCH($B161,'Crown &amp; Magistrates Courts'!$B$14:$CG$14,0),""))</f>
        <v>148.6461037</v>
      </c>
      <c r="Y161" s="86">
        <f t="array" ref="Y161">IFERROR(INDEX('Crown &amp; Magistrates Courts'!$B$15:$CG$71,MATCH(Y$7,'Crown &amp; Magistrates Courts'!$D$15:$D$71,0),MATCH($B161,'Crown &amp; Magistrates Courts'!$B$14:$CG$14,0),""))</f>
        <v>156.5505659</v>
      </c>
      <c r="Z161" s="86">
        <f t="array" ref="Z161">IFERROR(INDEX('Crown &amp; Magistrates Courts'!$B$15:$CG$71,MATCH(Z$7,'Crown &amp; Magistrates Courts'!$D$15:$D$71,0),MATCH($B161,'Crown &amp; Magistrates Courts'!$B$14:$CG$14,0),""))</f>
        <v>153.427365</v>
      </c>
      <c r="AA161" s="86">
        <f t="array" ref="AA161">IFERROR(INDEX('Crown &amp; Magistrates Courts'!$B$15:$CG$71,MATCH(AA$7,'Crown &amp; Magistrates Courts'!$D$15:$D$71,0),MATCH($B161,'Crown &amp; Magistrates Courts'!$B$14:$CG$14,0),""))</f>
        <v>153.1625702</v>
      </c>
      <c r="AB161" s="86">
        <f t="array" ref="AB161">IFERROR(INDEX('Crown &amp; Magistrates Courts'!$B$15:$CG$71,MATCH(AB$7,'Crown &amp; Magistrates Courts'!$D$15:$D$71,0),MATCH($B161,'Crown &amp; Magistrates Courts'!$B$14:$CG$14,0),""))</f>
        <v>174.3984078</v>
      </c>
      <c r="AC161" s="86">
        <f t="array" ref="AC161">IFERROR(INDEX('Crown &amp; Magistrates Courts'!$B$15:$CG$71,MATCH(AC$7,'Crown &amp; Magistrates Courts'!$D$15:$D$71,0),MATCH($B161,'Crown &amp; Magistrates Courts'!$B$14:$CG$14,0),""))</f>
        <v>182.6301841</v>
      </c>
      <c r="AD161" s="86">
        <f t="array" ref="AD161">IFERROR(INDEX('Crown &amp; Magistrates Courts'!$B$15:$CG$71,MATCH(AD$7,'Crown &amp; Magistrates Courts'!$D$15:$D$71,0),MATCH($B161,'Crown &amp; Magistrates Courts'!$B$14:$CG$14,0),""))</f>
        <v>203.3622339</v>
      </c>
      <c r="AE161" s="86">
        <f t="array" ref="AE161">IFERROR(INDEX('Crown &amp; Magistrates Courts'!$B$15:$CG$71,MATCH(AE$7,'Crown &amp; Magistrates Courts'!$D$15:$D$71,0),MATCH($B161,'Crown &amp; Magistrates Courts'!$B$14:$CG$14,0),""))</f>
        <v>224.1049568</v>
      </c>
      <c r="AF161" s="86">
        <f t="array" ref="AF161">IFERROR(INDEX('Crown &amp; Magistrates Courts'!$B$15:$CG$71,MATCH(AF$7,'Crown &amp; Magistrates Courts'!$D$15:$D$71,0),MATCH($B161,'Crown &amp; Magistrates Courts'!$B$14:$CG$14,0),""))</f>
        <v>242.8077418</v>
      </c>
      <c r="AG161" s="86">
        <f t="array" ref="AG161">IFERROR(INDEX('Crown &amp; Magistrates Courts'!$B$15:$CG$71,MATCH(AG$7,'Crown &amp; Magistrates Courts'!$D$15:$D$71,0),MATCH($B161,'Crown &amp; Magistrates Courts'!$B$14:$CG$14,0),""))</f>
        <v>259.2391193</v>
      </c>
      <c r="AH161" s="86">
        <f t="array" ref="AH161">IFERROR(INDEX('Crown &amp; Magistrates Courts'!$B$15:$CG$71,MATCH(AH$7,'Crown &amp; Magistrates Courts'!$D$15:$D$71,0),MATCH($B161,'Crown &amp; Magistrates Courts'!$B$14:$CG$14,0),""))</f>
        <v>263.932784</v>
      </c>
      <c r="AI161" s="86">
        <f t="array" ref="AI161">IFERROR(INDEX('Crown &amp; Magistrates Courts'!$B$15:$CG$71,MATCH(AI$7,'Crown &amp; Magistrates Courts'!$D$15:$D$71,0),MATCH($B161,'Crown &amp; Magistrates Courts'!$B$14:$CG$14,0),""))</f>
        <v>261.1744213</v>
      </c>
      <c r="AJ161" s="86">
        <f t="array" ref="AJ161">IFERROR(INDEX('Crown &amp; Magistrates Courts'!$B$15:$CG$71,MATCH(AJ$7,'Crown &amp; Magistrates Courts'!$D$15:$D$71,0),MATCH($B161,'Crown &amp; Magistrates Courts'!$B$14:$CG$14,0),""))</f>
        <v>253.8478246</v>
      </c>
      <c r="AK161" s="86">
        <f t="array" ref="AK161">IFERROR(INDEX('Crown &amp; Magistrates Courts'!$B$15:$CG$71,MATCH(AK$7,'Crown &amp; Magistrates Courts'!$D$15:$D$71,0),MATCH($B161,'Crown &amp; Magistrates Courts'!$B$14:$CG$14,0),""))</f>
        <v>275.8457363</v>
      </c>
      <c r="AL161" s="86">
        <f t="array" ref="AL161">IFERROR(INDEX('Crown &amp; Magistrates Courts'!$B$15:$CG$71,MATCH(AL$7,'Crown &amp; Magistrates Courts'!$D$15:$D$71,0),MATCH($B161,'Crown &amp; Magistrates Courts'!$B$14:$CG$14,0),""))</f>
        <v>287.1260787</v>
      </c>
      <c r="AM161" s="86">
        <f t="array" ref="AM161">IFERROR(INDEX('Crown &amp; Magistrates Courts'!$B$15:$CG$71,MATCH(AM$7,'Crown &amp; Magistrates Courts'!$D$15:$D$71,0),MATCH($B161,'Crown &amp; Magistrates Courts'!$B$14:$CG$14,0),""))</f>
        <v>286.6177512</v>
      </c>
      <c r="AN161" s="86">
        <f t="array" ref="AN161">IFERROR(INDEX('Crown &amp; Magistrates Courts'!$B$15:$CG$71,MATCH(AN$7,'Crown &amp; Magistrates Courts'!$D$15:$D$71,0),MATCH($B161,'Crown &amp; Magistrates Courts'!$B$14:$CG$14,0),""))</f>
        <v>278.5932551</v>
      </c>
      <c r="AO161" s="86">
        <f t="array" ref="AO161">IFERROR(INDEX('Crown &amp; Magistrates Courts'!$B$15:$CG$71,MATCH(AO$7,'Crown &amp; Magistrates Courts'!$D$15:$D$71,0),MATCH($B161,'Crown &amp; Magistrates Courts'!$B$14:$CG$14,0),""))</f>
        <v>283.6443871</v>
      </c>
      <c r="AP161" s="86" t="str">
        <f t="array" ref="AP161">IFERROR(INDEX('Crown &amp; Magistrates Courts'!$B$15:$CG$71,MATCH(AP$7,'Crown &amp; Magistrates Courts'!$D$15:$D$71,0),MATCH($B161,'Crown &amp; Magistrates Courts'!$B$14:$CG$14,0),""))</f>
        <v/>
      </c>
      <c r="AQ161" s="86" t="str">
        <f t="array" ref="AQ161">IFERROR(INDEX('Crown &amp; Magistrates Courts'!$B$15:$CG$71,MATCH(AQ$7,'Crown &amp; Magistrates Courts'!$D$15:$D$71,0),MATCH($B161,'Crown &amp; Magistrates Courts'!$B$14:$CG$14,0),""))</f>
        <v/>
      </c>
      <c r="AR161" s="86" t="str">
        <f t="array" ref="AR161">IFERROR(INDEX('Crown &amp; Magistrates Courts'!$B$15:$CG$71,MATCH(AR$7,'Crown &amp; Magistrates Courts'!$D$15:$D$71,0),MATCH($B161,'Crown &amp; Magistrates Courts'!$B$14:$CG$14,0),""))</f>
        <v/>
      </c>
      <c r="AS161" s="86" t="str">
        <f t="array" ref="AS161">IFERROR(INDEX('Crown &amp; Magistrates Courts'!$B$15:$CG$71,MATCH(AS$7,'Crown &amp; Magistrates Courts'!$D$15:$D$71,0),MATCH($B161,'Crown &amp; Magistrates Courts'!$B$14:$CG$14,0),""))</f>
        <v/>
      </c>
      <c r="AT161" s="86" t="str">
        <f t="array" ref="AT161">IFERROR(INDEX('Crown &amp; Magistrates Courts'!$B$15:$CG$71,MATCH(AT$7,'Crown &amp; Magistrates Courts'!$D$15:$D$71,0),MATCH($B161,'Crown &amp; Magistrates Courts'!$B$14:$CG$14,0),""))</f>
        <v/>
      </c>
      <c r="AU161" s="86" t="str">
        <f t="array" ref="AU161">IFERROR(INDEX('Crown &amp; Magistrates Courts'!$B$15:$CG$71,MATCH(AU$7,'Crown &amp; Magistrates Courts'!$D$15:$D$71,0),MATCH($B161,'Crown &amp; Magistrates Courts'!$B$14:$CG$14,0),""))</f>
        <v/>
      </c>
      <c r="AV161" s="86" t="str">
        <f t="array" ref="AV161">IFERROR(INDEX('Crown &amp; Magistrates Courts'!$B$15:$CG$71,MATCH(AV$7,'Crown &amp; Magistrates Courts'!$D$15:$D$71,0),MATCH($B161,'Crown &amp; Magistrates Courts'!$B$14:$CG$14,0),""))</f>
        <v/>
      </c>
      <c r="AW161" s="86" t="str">
        <f t="array" ref="AW161">IFERROR(INDEX('Crown &amp; Magistrates Courts'!$B$15:$CG$71,MATCH(AW$7,'Crown &amp; Magistrates Courts'!$D$15:$D$71,0),MATCH($B161,'Crown &amp; Magistrates Courts'!$B$14:$CG$14,0),""))</f>
        <v/>
      </c>
    </row>
    <row r="162">
      <c r="B162" s="73" t="s">
        <v>282</v>
      </c>
      <c r="C162" s="8" t="s">
        <v>282</v>
      </c>
      <c r="G162" s="8" t="s">
        <v>128</v>
      </c>
      <c r="H162" s="10">
        <f t="shared" ref="H162:O162" si="195">IFERROR(AVERAGEIFS($R162:$AW162,$R$5:$AW$5,H$5),"")</f>
        <v>128.25</v>
      </c>
      <c r="I162" s="10">
        <f t="shared" si="195"/>
        <v>114.5</v>
      </c>
      <c r="J162" s="10">
        <f t="shared" si="195"/>
        <v>126</v>
      </c>
      <c r="K162" s="10">
        <f t="shared" si="195"/>
        <v>173.75</v>
      </c>
      <c r="L162" s="10">
        <f t="shared" si="195"/>
        <v>176.75</v>
      </c>
      <c r="M162" s="10">
        <f t="shared" si="195"/>
        <v>178.5</v>
      </c>
      <c r="N162" s="108" t="str">
        <f t="shared" si="195"/>
        <v/>
      </c>
      <c r="O162" s="108" t="str">
        <f t="shared" si="195"/>
        <v/>
      </c>
      <c r="R162" s="86">
        <f t="array" ref="R162">IFERROR(INDEX('Crown &amp; Magistrates Courts'!$B$15:$CG$71,MATCH(R$7,'Crown &amp; Magistrates Courts'!$D$15:$D$71,0),MATCH($B162,'Crown &amp; Magistrates Courts'!$B$14:$CG$14,0),""))</f>
        <v>128</v>
      </c>
      <c r="S162" s="86">
        <f t="array" ref="S162">IFERROR(INDEX('Crown &amp; Magistrates Courts'!$B$15:$CG$71,MATCH(S$7,'Crown &amp; Magistrates Courts'!$D$15:$D$71,0),MATCH($B162,'Crown &amp; Magistrates Courts'!$B$14:$CG$14,0),""))</f>
        <v>136</v>
      </c>
      <c r="T162" s="86">
        <f t="array" ref="T162">IFERROR(INDEX('Crown &amp; Magistrates Courts'!$B$15:$CG$71,MATCH(T$7,'Crown &amp; Magistrates Courts'!$D$15:$D$71,0),MATCH($B162,'Crown &amp; Magistrates Courts'!$B$14:$CG$14,0),""))</f>
        <v>123</v>
      </c>
      <c r="U162" s="86">
        <f t="array" ref="U162">IFERROR(INDEX('Crown &amp; Magistrates Courts'!$B$15:$CG$71,MATCH(U$7,'Crown &amp; Magistrates Courts'!$D$15:$D$71,0),MATCH($B162,'Crown &amp; Magistrates Courts'!$B$14:$CG$14,0),""))</f>
        <v>126</v>
      </c>
      <c r="V162" s="86">
        <f t="array" ref="V162">IFERROR(INDEX('Crown &amp; Magistrates Courts'!$B$15:$CG$71,MATCH(V$7,'Crown &amp; Magistrates Courts'!$D$15:$D$71,0),MATCH($B162,'Crown &amp; Magistrates Courts'!$B$14:$CG$14,0),""))</f>
        <v>120</v>
      </c>
      <c r="W162" s="86">
        <f t="array" ref="W162">IFERROR(INDEX('Crown &amp; Magistrates Courts'!$B$15:$CG$71,MATCH(W$7,'Crown &amp; Magistrates Courts'!$D$15:$D$71,0),MATCH($B162,'Crown &amp; Magistrates Courts'!$B$14:$CG$14,0),""))</f>
        <v>112</v>
      </c>
      <c r="X162" s="86">
        <f t="array" ref="X162">IFERROR(INDEX('Crown &amp; Magistrates Courts'!$B$15:$CG$71,MATCH(X$7,'Crown &amp; Magistrates Courts'!$D$15:$D$71,0),MATCH($B162,'Crown &amp; Magistrates Courts'!$B$14:$CG$14,0),""))</f>
        <v>112</v>
      </c>
      <c r="Y162" s="86">
        <f t="array" ref="Y162">IFERROR(INDEX('Crown &amp; Magistrates Courts'!$B$15:$CG$71,MATCH(Y$7,'Crown &amp; Magistrates Courts'!$D$15:$D$71,0),MATCH($B162,'Crown &amp; Magistrates Courts'!$B$14:$CG$14,0),""))</f>
        <v>114</v>
      </c>
      <c r="Z162" s="86">
        <f t="array" ref="Z162">IFERROR(INDEX('Crown &amp; Magistrates Courts'!$B$15:$CG$71,MATCH(Z$7,'Crown &amp; Magistrates Courts'!$D$15:$D$71,0),MATCH($B162,'Crown &amp; Magistrates Courts'!$B$14:$CG$14,0),""))</f>
        <v>111</v>
      </c>
      <c r="AA162" s="86">
        <f t="array" ref="AA162">IFERROR(INDEX('Crown &amp; Magistrates Courts'!$B$15:$CG$71,MATCH(AA$7,'Crown &amp; Magistrates Courts'!$D$15:$D$71,0),MATCH($B162,'Crown &amp; Magistrates Courts'!$B$14:$CG$14,0),""))</f>
        <v>114</v>
      </c>
      <c r="AB162" s="86">
        <f t="array" ref="AB162">IFERROR(INDEX('Crown &amp; Magistrates Courts'!$B$15:$CG$71,MATCH(AB$7,'Crown &amp; Magistrates Courts'!$D$15:$D$71,0),MATCH($B162,'Crown &amp; Magistrates Courts'!$B$14:$CG$14,0),""))</f>
        <v>142</v>
      </c>
      <c r="AC162" s="86">
        <f t="array" ref="AC162">IFERROR(INDEX('Crown &amp; Magistrates Courts'!$B$15:$CG$71,MATCH(AC$7,'Crown &amp; Magistrates Courts'!$D$15:$D$71,0),MATCH($B162,'Crown &amp; Magistrates Courts'!$B$14:$CG$14,0),""))</f>
        <v>137</v>
      </c>
      <c r="AD162" s="86">
        <f t="array" ref="AD162">IFERROR(INDEX('Crown &amp; Magistrates Courts'!$B$15:$CG$71,MATCH(AD$7,'Crown &amp; Magistrates Courts'!$D$15:$D$71,0),MATCH($B162,'Crown &amp; Magistrates Courts'!$B$14:$CG$14,0),""))</f>
        <v>154</v>
      </c>
      <c r="AE162" s="86">
        <f t="array" ref="AE162">IFERROR(INDEX('Crown &amp; Magistrates Courts'!$B$15:$CG$71,MATCH(AE$7,'Crown &amp; Magistrates Courts'!$D$15:$D$71,0),MATCH($B162,'Crown &amp; Magistrates Courts'!$B$14:$CG$14,0),""))</f>
        <v>165</v>
      </c>
      <c r="AF162" s="86">
        <f t="array" ref="AF162">IFERROR(INDEX('Crown &amp; Magistrates Courts'!$B$15:$CG$71,MATCH(AF$7,'Crown &amp; Magistrates Courts'!$D$15:$D$71,0),MATCH($B162,'Crown &amp; Magistrates Courts'!$B$14:$CG$14,0),""))</f>
        <v>179</v>
      </c>
      <c r="AG162" s="86">
        <f t="array" ref="AG162">IFERROR(INDEX('Crown &amp; Magistrates Courts'!$B$15:$CG$71,MATCH(AG$7,'Crown &amp; Magistrates Courts'!$D$15:$D$71,0),MATCH($B162,'Crown &amp; Magistrates Courts'!$B$14:$CG$14,0),""))</f>
        <v>197</v>
      </c>
      <c r="AH162" s="86">
        <f t="array" ref="AH162">IFERROR(INDEX('Crown &amp; Magistrates Courts'!$B$15:$CG$71,MATCH(AH$7,'Crown &amp; Magistrates Courts'!$D$15:$D$71,0),MATCH($B162,'Crown &amp; Magistrates Courts'!$B$14:$CG$14,0),""))</f>
        <v>190</v>
      </c>
      <c r="AI162" s="86">
        <f t="array" ref="AI162">IFERROR(INDEX('Crown &amp; Magistrates Courts'!$B$15:$CG$71,MATCH(AI$7,'Crown &amp; Magistrates Courts'!$D$15:$D$71,0),MATCH($B162,'Crown &amp; Magistrates Courts'!$B$14:$CG$14,0),""))</f>
        <v>175</v>
      </c>
      <c r="AJ162" s="86">
        <f t="array" ref="AJ162">IFERROR(INDEX('Crown &amp; Magistrates Courts'!$B$15:$CG$71,MATCH(AJ$7,'Crown &amp; Magistrates Courts'!$D$15:$D$71,0),MATCH($B162,'Crown &amp; Magistrates Courts'!$B$14:$CG$14,0),""))</f>
        <v>163</v>
      </c>
      <c r="AK162" s="86">
        <f t="array" ref="AK162">IFERROR(INDEX('Crown &amp; Magistrates Courts'!$B$15:$CG$71,MATCH(AK$7,'Crown &amp; Magistrates Courts'!$D$15:$D$71,0),MATCH($B162,'Crown &amp; Magistrates Courts'!$B$14:$CG$14,0),""))</f>
        <v>179</v>
      </c>
      <c r="AL162" s="86">
        <f t="array" ref="AL162">IFERROR(INDEX('Crown &amp; Magistrates Courts'!$B$15:$CG$71,MATCH(AL$7,'Crown &amp; Magistrates Courts'!$D$15:$D$71,0),MATCH($B162,'Crown &amp; Magistrates Courts'!$B$14:$CG$14,0),""))</f>
        <v>189</v>
      </c>
      <c r="AM162" s="86">
        <f t="array" ref="AM162">IFERROR(INDEX('Crown &amp; Magistrates Courts'!$B$15:$CG$71,MATCH(AM$7,'Crown &amp; Magistrates Courts'!$D$15:$D$71,0),MATCH($B162,'Crown &amp; Magistrates Courts'!$B$14:$CG$14,0),""))</f>
        <v>181</v>
      </c>
      <c r="AN162" s="86">
        <f t="array" ref="AN162">IFERROR(INDEX('Crown &amp; Magistrates Courts'!$B$15:$CG$71,MATCH(AN$7,'Crown &amp; Magistrates Courts'!$D$15:$D$71,0),MATCH($B162,'Crown &amp; Magistrates Courts'!$B$14:$CG$14,0),""))</f>
        <v>171</v>
      </c>
      <c r="AO162" s="86">
        <f t="array" ref="AO162">IFERROR(INDEX('Crown &amp; Magistrates Courts'!$B$15:$CG$71,MATCH(AO$7,'Crown &amp; Magistrates Courts'!$D$15:$D$71,0),MATCH($B162,'Crown &amp; Magistrates Courts'!$B$14:$CG$14,0),""))</f>
        <v>173</v>
      </c>
      <c r="AP162" s="86" t="str">
        <f t="array" ref="AP162">IFERROR(INDEX('Crown &amp; Magistrates Courts'!$B$15:$CG$71,MATCH(AP$7,'Crown &amp; Magistrates Courts'!$D$15:$D$71,0),MATCH($B162,'Crown &amp; Magistrates Courts'!$B$14:$CG$14,0),""))</f>
        <v/>
      </c>
      <c r="AQ162" s="86" t="str">
        <f t="array" ref="AQ162">IFERROR(INDEX('Crown &amp; Magistrates Courts'!$B$15:$CG$71,MATCH(AQ$7,'Crown &amp; Magistrates Courts'!$D$15:$D$71,0),MATCH($B162,'Crown &amp; Magistrates Courts'!$B$14:$CG$14,0),""))</f>
        <v/>
      </c>
      <c r="AR162" s="86" t="str">
        <f t="array" ref="AR162">IFERROR(INDEX('Crown &amp; Magistrates Courts'!$B$15:$CG$71,MATCH(AR$7,'Crown &amp; Magistrates Courts'!$D$15:$D$71,0),MATCH($B162,'Crown &amp; Magistrates Courts'!$B$14:$CG$14,0),""))</f>
        <v/>
      </c>
      <c r="AS162" s="86" t="str">
        <f t="array" ref="AS162">IFERROR(INDEX('Crown &amp; Magistrates Courts'!$B$15:$CG$71,MATCH(AS$7,'Crown &amp; Magistrates Courts'!$D$15:$D$71,0),MATCH($B162,'Crown &amp; Magistrates Courts'!$B$14:$CG$14,0),""))</f>
        <v/>
      </c>
      <c r="AT162" s="86" t="str">
        <f t="array" ref="AT162">IFERROR(INDEX('Crown &amp; Magistrates Courts'!$B$15:$CG$71,MATCH(AT$7,'Crown &amp; Magistrates Courts'!$D$15:$D$71,0),MATCH($B162,'Crown &amp; Magistrates Courts'!$B$14:$CG$14,0),""))</f>
        <v/>
      </c>
      <c r="AU162" s="86" t="str">
        <f t="array" ref="AU162">IFERROR(INDEX('Crown &amp; Magistrates Courts'!$B$15:$CG$71,MATCH(AU$7,'Crown &amp; Magistrates Courts'!$D$15:$D$71,0),MATCH($B162,'Crown &amp; Magistrates Courts'!$B$14:$CG$14,0),""))</f>
        <v/>
      </c>
      <c r="AV162" s="86" t="str">
        <f t="array" ref="AV162">IFERROR(INDEX('Crown &amp; Magistrates Courts'!$B$15:$CG$71,MATCH(AV$7,'Crown &amp; Magistrates Courts'!$D$15:$D$71,0),MATCH($B162,'Crown &amp; Magistrates Courts'!$B$14:$CG$14,0),""))</f>
        <v/>
      </c>
      <c r="AW162" s="86" t="str">
        <f t="array" ref="AW162">IFERROR(INDEX('Crown &amp; Magistrates Courts'!$B$15:$CG$71,MATCH(AW$7,'Crown &amp; Magistrates Courts'!$D$15:$D$71,0),MATCH($B162,'Crown &amp; Magistrates Courts'!$B$14:$CG$14,0),""))</f>
        <v/>
      </c>
    </row>
    <row r="163">
      <c r="B163" s="77"/>
      <c r="C163" s="8"/>
    </row>
    <row r="164">
      <c r="B164" s="77"/>
      <c r="C164" s="8"/>
    </row>
    <row r="165">
      <c r="B165" s="74"/>
      <c r="C165" s="75" t="s">
        <v>283</v>
      </c>
      <c r="D165" s="76"/>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row>
    <row r="166">
      <c r="B166" s="77"/>
      <c r="C166" s="8"/>
    </row>
    <row r="167">
      <c r="B167" s="77"/>
      <c r="C167" s="70" t="s">
        <v>284</v>
      </c>
      <c r="D167" s="109"/>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c r="AA167" s="109"/>
      <c r="AB167" s="109"/>
      <c r="AC167" s="109"/>
      <c r="AD167" s="109"/>
      <c r="AE167" s="109"/>
      <c r="AF167" s="109"/>
      <c r="AG167" s="109"/>
      <c r="AH167" s="109"/>
      <c r="AI167" s="109"/>
      <c r="AJ167" s="109"/>
      <c r="AK167" s="109"/>
      <c r="AL167" s="109"/>
      <c r="AM167" s="109"/>
      <c r="AN167" s="109"/>
      <c r="AO167" s="109"/>
      <c r="AP167" s="109"/>
      <c r="AQ167" s="109"/>
      <c r="AR167" s="109"/>
      <c r="AS167" s="109"/>
      <c r="AT167" s="109"/>
      <c r="AU167" s="109"/>
      <c r="AV167" s="109"/>
      <c r="AW167" s="109"/>
    </row>
    <row r="168">
      <c r="B168" s="77"/>
      <c r="C168" s="8"/>
    </row>
    <row r="169">
      <c r="B169" s="77"/>
      <c r="C169" s="8" t="s">
        <v>285</v>
      </c>
      <c r="R169" s="10">
        <f t="shared" ref="R169:AW169" si="196">R27</f>
        <v>1393591</v>
      </c>
      <c r="S169" s="10">
        <f t="shared" si="196"/>
        <v>1429708</v>
      </c>
      <c r="T169" s="10">
        <f t="shared" si="196"/>
        <v>1409970</v>
      </c>
      <c r="U169" s="10">
        <f t="shared" si="196"/>
        <v>1394310</v>
      </c>
      <c r="V169" s="10">
        <f t="shared" si="196"/>
        <v>1453889</v>
      </c>
      <c r="W169" s="10">
        <f t="shared" si="196"/>
        <v>1489207</v>
      </c>
      <c r="X169" s="10">
        <f t="shared" si="196"/>
        <v>1441806</v>
      </c>
      <c r="Y169" s="10">
        <f t="shared" si="196"/>
        <v>1393196</v>
      </c>
      <c r="Z169" s="10">
        <f t="shared" si="196"/>
        <v>1245756</v>
      </c>
      <c r="AA169" s="10">
        <f t="shared" si="196"/>
        <v>1489429</v>
      </c>
      <c r="AB169" s="10">
        <f t="shared" si="196"/>
        <v>1380439</v>
      </c>
      <c r="AC169" s="10">
        <f t="shared" si="196"/>
        <v>1316762</v>
      </c>
      <c r="AD169" s="10">
        <f t="shared" si="196"/>
        <v>1578153</v>
      </c>
      <c r="AE169" s="10">
        <f t="shared" si="196"/>
        <v>1557032.159</v>
      </c>
      <c r="AF169" s="10">
        <f t="shared" si="196"/>
        <v>1597471</v>
      </c>
      <c r="AG169" s="10">
        <f t="shared" si="196"/>
        <v>1568312</v>
      </c>
      <c r="AH169" s="10">
        <f t="shared" si="196"/>
        <v>1703761</v>
      </c>
      <c r="AI169" s="10">
        <f t="shared" si="196"/>
        <v>1721686</v>
      </c>
      <c r="AJ169" s="10">
        <f t="shared" si="196"/>
        <v>1664501</v>
      </c>
      <c r="AK169" s="10">
        <f t="shared" si="196"/>
        <v>1647169</v>
      </c>
      <c r="AL169" s="10">
        <f t="shared" si="196"/>
        <v>1686650</v>
      </c>
      <c r="AM169" s="10">
        <f t="shared" si="196"/>
        <v>1689727</v>
      </c>
      <c r="AN169" s="10">
        <f t="shared" si="196"/>
        <v>1656990</v>
      </c>
      <c r="AO169" s="10">
        <f t="shared" si="196"/>
        <v>1624151</v>
      </c>
      <c r="AP169" s="10">
        <f t="shared" si="196"/>
        <v>1997255.4</v>
      </c>
      <c r="AQ169" s="10">
        <f t="shared" si="196"/>
        <v>1997255.4</v>
      </c>
      <c r="AR169" s="10">
        <f t="shared" si="196"/>
        <v>1997255.4</v>
      </c>
      <c r="AS169" s="10">
        <f t="shared" si="196"/>
        <v>1997255.4</v>
      </c>
      <c r="AT169" s="10">
        <f t="shared" si="196"/>
        <v>2396706.48</v>
      </c>
      <c r="AU169" s="10">
        <f t="shared" si="196"/>
        <v>2396706.48</v>
      </c>
      <c r="AV169" s="10">
        <f t="shared" si="196"/>
        <v>2396706.48</v>
      </c>
      <c r="AW169" s="10">
        <f t="shared" si="196"/>
        <v>2396706.48</v>
      </c>
    </row>
    <row r="170">
      <c r="B170" s="77"/>
      <c r="C170" s="8"/>
    </row>
    <row r="171">
      <c r="B171" s="77"/>
      <c r="C171" s="8" t="s">
        <v>7</v>
      </c>
      <c r="D171" s="52">
        <f>N101</f>
        <v>0.07460558172</v>
      </c>
    </row>
    <row r="172">
      <c r="B172" s="77"/>
      <c r="C172" s="8"/>
    </row>
    <row r="173">
      <c r="B173" s="77"/>
      <c r="C173" s="8" t="s">
        <v>286</v>
      </c>
    </row>
    <row r="174">
      <c r="B174" s="77"/>
      <c r="C174" s="4" t="s">
        <v>57</v>
      </c>
      <c r="D174" s="48">
        <f>FORECAST!$I$12</f>
        <v>0.44</v>
      </c>
      <c r="AH174" s="110">
        <f t="shared" ref="AH174:AW174" si="197">AH$169*($D174)*$D$171</f>
        <v>55928.43542</v>
      </c>
      <c r="AI174" s="110">
        <f t="shared" si="197"/>
        <v>56516.84965</v>
      </c>
      <c r="AJ174" s="110">
        <f t="shared" si="197"/>
        <v>54639.66876</v>
      </c>
      <c r="AK174" s="110">
        <f t="shared" si="197"/>
        <v>54070.72063</v>
      </c>
      <c r="AL174" s="110">
        <f t="shared" si="197"/>
        <v>55366.74194</v>
      </c>
      <c r="AM174" s="110">
        <f t="shared" si="197"/>
        <v>55467.74894</v>
      </c>
      <c r="AN174" s="110">
        <f t="shared" si="197"/>
        <v>54393.10925</v>
      </c>
      <c r="AO174" s="110">
        <f t="shared" si="197"/>
        <v>53315.12127</v>
      </c>
      <c r="AP174" s="110">
        <f t="shared" si="197"/>
        <v>65562.81642</v>
      </c>
      <c r="AQ174" s="110">
        <f t="shared" si="197"/>
        <v>65562.81642</v>
      </c>
      <c r="AR174" s="110">
        <f t="shared" si="197"/>
        <v>65562.81642</v>
      </c>
      <c r="AS174" s="110">
        <f t="shared" si="197"/>
        <v>65562.81642</v>
      </c>
      <c r="AT174" s="110">
        <f t="shared" si="197"/>
        <v>78675.3797</v>
      </c>
      <c r="AU174" s="110">
        <f t="shared" si="197"/>
        <v>78675.3797</v>
      </c>
      <c r="AV174" s="110">
        <f t="shared" si="197"/>
        <v>78675.3797</v>
      </c>
      <c r="AW174" s="110">
        <f t="shared" si="197"/>
        <v>78675.3797</v>
      </c>
    </row>
    <row r="175">
      <c r="B175" s="77"/>
      <c r="C175" s="4" t="s">
        <v>58</v>
      </c>
      <c r="D175" s="48">
        <f>FORECAST!$J$12</f>
        <v>0.07</v>
      </c>
      <c r="AH175" s="110">
        <f t="shared" ref="AH175:AW175" si="198">AH$169*($D175)*$D$171</f>
        <v>8897.705636</v>
      </c>
      <c r="AI175" s="110">
        <f t="shared" si="198"/>
        <v>8991.316989</v>
      </c>
      <c r="AJ175" s="110">
        <f t="shared" si="198"/>
        <v>8692.674576</v>
      </c>
      <c r="AK175" s="110">
        <f t="shared" si="198"/>
        <v>8602.1601</v>
      </c>
      <c r="AL175" s="110">
        <f t="shared" si="198"/>
        <v>8808.345308</v>
      </c>
      <c r="AM175" s="110">
        <f t="shared" si="198"/>
        <v>8824.414604</v>
      </c>
      <c r="AN175" s="110">
        <f t="shared" si="198"/>
        <v>8653.449199</v>
      </c>
      <c r="AO175" s="110">
        <f t="shared" si="198"/>
        <v>8481.951111</v>
      </c>
      <c r="AP175" s="110">
        <f t="shared" si="198"/>
        <v>10430.44807</v>
      </c>
      <c r="AQ175" s="111">
        <f t="shared" si="198"/>
        <v>10430.44807</v>
      </c>
      <c r="AR175" s="110">
        <f t="shared" si="198"/>
        <v>10430.44807</v>
      </c>
      <c r="AS175" s="110">
        <f t="shared" si="198"/>
        <v>10430.44807</v>
      </c>
      <c r="AT175" s="110">
        <f t="shared" si="198"/>
        <v>12516.53768</v>
      </c>
      <c r="AU175" s="110">
        <f t="shared" si="198"/>
        <v>12516.53768</v>
      </c>
      <c r="AV175" s="110">
        <f t="shared" si="198"/>
        <v>12516.53768</v>
      </c>
      <c r="AW175" s="110">
        <f t="shared" si="198"/>
        <v>12516.53768</v>
      </c>
    </row>
    <row r="176">
      <c r="B176" s="77"/>
      <c r="C176" s="4" t="s">
        <v>59</v>
      </c>
      <c r="D176" s="48">
        <f>FORECAST!$K$12</f>
        <v>0.34</v>
      </c>
      <c r="AH176" s="110">
        <f t="shared" ref="AH176:AW176" si="199">AH$169*($D176)*$D$171</f>
        <v>43217.42737</v>
      </c>
      <c r="AI176" s="110">
        <f t="shared" si="199"/>
        <v>43672.11109</v>
      </c>
      <c r="AJ176" s="110">
        <f t="shared" si="199"/>
        <v>42221.56223</v>
      </c>
      <c r="AK176" s="110">
        <f t="shared" si="199"/>
        <v>41781.92049</v>
      </c>
      <c r="AL176" s="110">
        <f t="shared" si="199"/>
        <v>42783.3915</v>
      </c>
      <c r="AM176" s="110">
        <f t="shared" si="199"/>
        <v>42861.44236</v>
      </c>
      <c r="AN176" s="110">
        <f t="shared" si="199"/>
        <v>42031.03897</v>
      </c>
      <c r="AO176" s="110">
        <f t="shared" si="199"/>
        <v>41198.04825</v>
      </c>
      <c r="AP176" s="110">
        <f t="shared" si="199"/>
        <v>50662.17632</v>
      </c>
      <c r="AQ176" s="110">
        <f t="shared" si="199"/>
        <v>50662.17632</v>
      </c>
      <c r="AR176" s="111">
        <f t="shared" si="199"/>
        <v>50662.17632</v>
      </c>
      <c r="AS176" s="110">
        <f t="shared" si="199"/>
        <v>50662.17632</v>
      </c>
      <c r="AT176" s="110">
        <f t="shared" si="199"/>
        <v>60794.61159</v>
      </c>
      <c r="AU176" s="110">
        <f t="shared" si="199"/>
        <v>60794.61159</v>
      </c>
      <c r="AV176" s="110">
        <f t="shared" si="199"/>
        <v>60794.61159</v>
      </c>
      <c r="AW176" s="110">
        <f t="shared" si="199"/>
        <v>60794.61159</v>
      </c>
    </row>
    <row r="177">
      <c r="B177" s="77"/>
      <c r="C177" s="4" t="s">
        <v>60</v>
      </c>
      <c r="D177" s="48">
        <f>FORECAST!$L$12</f>
        <v>0.15</v>
      </c>
      <c r="AH177" s="110">
        <f t="shared" ref="AH177:AW177" si="200">AH$169*($D177)*$D$171</f>
        <v>19066.51208</v>
      </c>
      <c r="AI177" s="110">
        <f t="shared" si="200"/>
        <v>19267.10783</v>
      </c>
      <c r="AJ177" s="110">
        <f t="shared" si="200"/>
        <v>18627.15981</v>
      </c>
      <c r="AK177" s="110">
        <f t="shared" si="200"/>
        <v>18433.20021</v>
      </c>
      <c r="AL177" s="110">
        <f t="shared" si="200"/>
        <v>18875.02566</v>
      </c>
      <c r="AM177" s="110">
        <f t="shared" si="200"/>
        <v>18909.45987</v>
      </c>
      <c r="AN177" s="110">
        <f t="shared" si="200"/>
        <v>18543.10543</v>
      </c>
      <c r="AO177" s="110">
        <f t="shared" si="200"/>
        <v>18175.60952</v>
      </c>
      <c r="AP177" s="110">
        <f t="shared" si="200"/>
        <v>22350.96014</v>
      </c>
      <c r="AQ177" s="110">
        <f t="shared" si="200"/>
        <v>22350.96014</v>
      </c>
      <c r="AR177" s="110">
        <f t="shared" si="200"/>
        <v>22350.96014</v>
      </c>
      <c r="AS177" s="110">
        <f t="shared" si="200"/>
        <v>22350.96014</v>
      </c>
      <c r="AT177" s="110">
        <f t="shared" si="200"/>
        <v>26821.15217</v>
      </c>
      <c r="AU177" s="110">
        <f t="shared" si="200"/>
        <v>26821.15217</v>
      </c>
      <c r="AV177" s="110">
        <f t="shared" si="200"/>
        <v>26821.15217</v>
      </c>
      <c r="AW177" s="110">
        <f t="shared" si="200"/>
        <v>26821.15217</v>
      </c>
    </row>
    <row r="178">
      <c r="B178" s="77"/>
      <c r="C178" s="4" t="s">
        <v>61</v>
      </c>
      <c r="D178" s="48">
        <f>FORECAST!$M$12</f>
        <v>0</v>
      </c>
      <c r="AH178" s="110">
        <f t="shared" ref="AH178:AW178" si="201">AH$169*($D178)*$D$171</f>
        <v>0</v>
      </c>
      <c r="AI178" s="110">
        <f t="shared" si="201"/>
        <v>0</v>
      </c>
      <c r="AJ178" s="110">
        <f t="shared" si="201"/>
        <v>0</v>
      </c>
      <c r="AK178" s="110">
        <f t="shared" si="201"/>
        <v>0</v>
      </c>
      <c r="AL178" s="110">
        <f t="shared" si="201"/>
        <v>0</v>
      </c>
      <c r="AM178" s="110">
        <f t="shared" si="201"/>
        <v>0</v>
      </c>
      <c r="AN178" s="110">
        <f t="shared" si="201"/>
        <v>0</v>
      </c>
      <c r="AO178" s="110">
        <f t="shared" si="201"/>
        <v>0</v>
      </c>
      <c r="AP178" s="110">
        <f t="shared" si="201"/>
        <v>0</v>
      </c>
      <c r="AQ178" s="110">
        <f t="shared" si="201"/>
        <v>0</v>
      </c>
      <c r="AR178" s="110">
        <f t="shared" si="201"/>
        <v>0</v>
      </c>
      <c r="AS178" s="110">
        <f t="shared" si="201"/>
        <v>0</v>
      </c>
      <c r="AT178" s="110">
        <f t="shared" si="201"/>
        <v>0</v>
      </c>
      <c r="AU178" s="110">
        <f t="shared" si="201"/>
        <v>0</v>
      </c>
      <c r="AV178" s="110">
        <f t="shared" si="201"/>
        <v>0</v>
      </c>
      <c r="AW178" s="110">
        <f t="shared" si="201"/>
        <v>0</v>
      </c>
    </row>
    <row r="179">
      <c r="B179" s="77"/>
      <c r="C179" s="4" t="s">
        <v>62</v>
      </c>
      <c r="D179" s="48">
        <f>FORECAST!$N$12</f>
        <v>0</v>
      </c>
      <c r="AH179" s="110">
        <f t="shared" ref="AH179:AW179" si="202">AH$169*($D179)*$D$171</f>
        <v>0</v>
      </c>
      <c r="AI179" s="110">
        <f t="shared" si="202"/>
        <v>0</v>
      </c>
      <c r="AJ179" s="110">
        <f t="shared" si="202"/>
        <v>0</v>
      </c>
      <c r="AK179" s="110">
        <f t="shared" si="202"/>
        <v>0</v>
      </c>
      <c r="AL179" s="110">
        <f t="shared" si="202"/>
        <v>0</v>
      </c>
      <c r="AM179" s="110">
        <f t="shared" si="202"/>
        <v>0</v>
      </c>
      <c r="AN179" s="110">
        <f t="shared" si="202"/>
        <v>0</v>
      </c>
      <c r="AO179" s="110">
        <f t="shared" si="202"/>
        <v>0</v>
      </c>
      <c r="AP179" s="110">
        <f t="shared" si="202"/>
        <v>0</v>
      </c>
      <c r="AQ179" s="110">
        <f t="shared" si="202"/>
        <v>0</v>
      </c>
      <c r="AR179" s="110">
        <f t="shared" si="202"/>
        <v>0</v>
      </c>
      <c r="AS179" s="110">
        <f t="shared" si="202"/>
        <v>0</v>
      </c>
      <c r="AT179" s="110">
        <f t="shared" si="202"/>
        <v>0</v>
      </c>
      <c r="AU179" s="110">
        <f t="shared" si="202"/>
        <v>0</v>
      </c>
      <c r="AV179" s="110">
        <f t="shared" si="202"/>
        <v>0</v>
      </c>
      <c r="AW179" s="110">
        <f t="shared" si="202"/>
        <v>0</v>
      </c>
    </row>
    <row r="180">
      <c r="B180" s="77"/>
      <c r="C180" s="4" t="s">
        <v>63</v>
      </c>
      <c r="D180" s="48">
        <f>FORECAST!$O$12</f>
        <v>0</v>
      </c>
      <c r="AH180" s="110">
        <f t="shared" ref="AH180:AW180" si="203">AH$169*($D180)*$D$171</f>
        <v>0</v>
      </c>
      <c r="AI180" s="110">
        <f t="shared" si="203"/>
        <v>0</v>
      </c>
      <c r="AJ180" s="110">
        <f t="shared" si="203"/>
        <v>0</v>
      </c>
      <c r="AK180" s="110">
        <f t="shared" si="203"/>
        <v>0</v>
      </c>
      <c r="AL180" s="110">
        <f t="shared" si="203"/>
        <v>0</v>
      </c>
      <c r="AM180" s="110">
        <f t="shared" si="203"/>
        <v>0</v>
      </c>
      <c r="AN180" s="110">
        <f t="shared" si="203"/>
        <v>0</v>
      </c>
      <c r="AO180" s="110">
        <f t="shared" si="203"/>
        <v>0</v>
      </c>
      <c r="AP180" s="110">
        <f t="shared" si="203"/>
        <v>0</v>
      </c>
      <c r="AQ180" s="110">
        <f t="shared" si="203"/>
        <v>0</v>
      </c>
      <c r="AR180" s="110">
        <f t="shared" si="203"/>
        <v>0</v>
      </c>
      <c r="AS180" s="110">
        <f t="shared" si="203"/>
        <v>0</v>
      </c>
      <c r="AT180" s="110">
        <f t="shared" si="203"/>
        <v>0</v>
      </c>
      <c r="AU180" s="110">
        <f t="shared" si="203"/>
        <v>0</v>
      </c>
      <c r="AV180" s="110">
        <f t="shared" si="203"/>
        <v>0</v>
      </c>
      <c r="AW180" s="110">
        <f t="shared" si="203"/>
        <v>0</v>
      </c>
    </row>
    <row r="181">
      <c r="B181" s="77"/>
      <c r="C181" s="4" t="s">
        <v>64</v>
      </c>
      <c r="D181" s="48">
        <v>0.0</v>
      </c>
      <c r="AH181" s="110">
        <f t="shared" ref="AH181:AW181" si="204">AH$169*($D181)*$D$171</f>
        <v>0</v>
      </c>
      <c r="AI181" s="110">
        <f t="shared" si="204"/>
        <v>0</v>
      </c>
      <c r="AJ181" s="110">
        <f t="shared" si="204"/>
        <v>0</v>
      </c>
      <c r="AK181" s="110">
        <f t="shared" si="204"/>
        <v>0</v>
      </c>
      <c r="AL181" s="110">
        <f t="shared" si="204"/>
        <v>0</v>
      </c>
      <c r="AM181" s="110">
        <f t="shared" si="204"/>
        <v>0</v>
      </c>
      <c r="AN181" s="110">
        <f t="shared" si="204"/>
        <v>0</v>
      </c>
      <c r="AO181" s="110">
        <f t="shared" si="204"/>
        <v>0</v>
      </c>
      <c r="AP181" s="110">
        <f t="shared" si="204"/>
        <v>0</v>
      </c>
      <c r="AQ181" s="110">
        <f t="shared" si="204"/>
        <v>0</v>
      </c>
      <c r="AR181" s="110">
        <f t="shared" si="204"/>
        <v>0</v>
      </c>
      <c r="AS181" s="110">
        <f t="shared" si="204"/>
        <v>0</v>
      </c>
      <c r="AT181" s="110">
        <f t="shared" si="204"/>
        <v>0</v>
      </c>
      <c r="AU181" s="110">
        <f t="shared" si="204"/>
        <v>0</v>
      </c>
      <c r="AV181" s="110">
        <f t="shared" si="204"/>
        <v>0</v>
      </c>
      <c r="AW181" s="110">
        <f t="shared" si="204"/>
        <v>0</v>
      </c>
    </row>
    <row r="182">
      <c r="B182" s="77"/>
      <c r="C182" s="4" t="s">
        <v>65</v>
      </c>
      <c r="D182" s="48">
        <v>0.0</v>
      </c>
      <c r="AH182" s="110">
        <f t="shared" ref="AH182:AW182" si="205">AH$169*($D182)*$D$171</f>
        <v>0</v>
      </c>
      <c r="AI182" s="110">
        <f t="shared" si="205"/>
        <v>0</v>
      </c>
      <c r="AJ182" s="110">
        <f t="shared" si="205"/>
        <v>0</v>
      </c>
      <c r="AK182" s="110">
        <f t="shared" si="205"/>
        <v>0</v>
      </c>
      <c r="AL182" s="110">
        <f t="shared" si="205"/>
        <v>0</v>
      </c>
      <c r="AM182" s="110">
        <f t="shared" si="205"/>
        <v>0</v>
      </c>
      <c r="AN182" s="110">
        <f t="shared" si="205"/>
        <v>0</v>
      </c>
      <c r="AO182" s="110">
        <f t="shared" si="205"/>
        <v>0</v>
      </c>
      <c r="AP182" s="110">
        <f t="shared" si="205"/>
        <v>0</v>
      </c>
      <c r="AQ182" s="110">
        <f t="shared" si="205"/>
        <v>0</v>
      </c>
      <c r="AR182" s="110">
        <f t="shared" si="205"/>
        <v>0</v>
      </c>
      <c r="AS182" s="110">
        <f t="shared" si="205"/>
        <v>0</v>
      </c>
      <c r="AT182" s="110">
        <f t="shared" si="205"/>
        <v>0</v>
      </c>
      <c r="AU182" s="110">
        <f t="shared" si="205"/>
        <v>0</v>
      </c>
      <c r="AV182" s="110">
        <f t="shared" si="205"/>
        <v>0</v>
      </c>
      <c r="AW182" s="110">
        <f t="shared" si="205"/>
        <v>0</v>
      </c>
    </row>
    <row r="183">
      <c r="B183" s="77"/>
      <c r="C183" s="4" t="s">
        <v>287</v>
      </c>
      <c r="AH183" s="110">
        <f t="shared" ref="AH183:AW183" si="206">SUM(AH174:AH182)</f>
        <v>127110.0805</v>
      </c>
      <c r="AI183" s="110">
        <f t="shared" si="206"/>
        <v>128447.3856</v>
      </c>
      <c r="AJ183" s="110">
        <f t="shared" si="206"/>
        <v>124181.0654</v>
      </c>
      <c r="AK183" s="110">
        <f t="shared" si="206"/>
        <v>122888.0014</v>
      </c>
      <c r="AL183" s="110">
        <f t="shared" si="206"/>
        <v>125833.5044</v>
      </c>
      <c r="AM183" s="110">
        <f t="shared" si="206"/>
        <v>126063.0658</v>
      </c>
      <c r="AN183" s="110">
        <f t="shared" si="206"/>
        <v>123620.7028</v>
      </c>
      <c r="AO183" s="110">
        <f t="shared" si="206"/>
        <v>121170.7302</v>
      </c>
      <c r="AP183" s="110">
        <f t="shared" si="206"/>
        <v>149006.401</v>
      </c>
      <c r="AQ183" s="110">
        <f t="shared" si="206"/>
        <v>149006.401</v>
      </c>
      <c r="AR183" s="110">
        <f t="shared" si="206"/>
        <v>149006.401</v>
      </c>
      <c r="AS183" s="110">
        <f t="shared" si="206"/>
        <v>149006.401</v>
      </c>
      <c r="AT183" s="110">
        <f t="shared" si="206"/>
        <v>178807.6811</v>
      </c>
      <c r="AU183" s="110">
        <f t="shared" si="206"/>
        <v>178807.6811</v>
      </c>
      <c r="AV183" s="110">
        <f t="shared" si="206"/>
        <v>178807.6811</v>
      </c>
      <c r="AW183" s="110">
        <f t="shared" si="206"/>
        <v>178807.6811</v>
      </c>
    </row>
    <row r="184">
      <c r="B184" s="77"/>
    </row>
    <row r="185">
      <c r="A185" s="59"/>
      <c r="B185" s="94"/>
      <c r="C185" s="4" t="s">
        <v>288</v>
      </c>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c r="AG185" s="59"/>
      <c r="AH185" s="59"/>
      <c r="AI185" s="59"/>
      <c r="AJ185" s="59"/>
      <c r="AK185" s="59"/>
      <c r="AL185" s="59"/>
      <c r="AM185" s="59"/>
      <c r="AN185" s="59"/>
      <c r="AO185" s="59"/>
      <c r="AP185" s="112">
        <f t="shared" ref="AP185:AW185" si="207">AO175+AN176+AM177+AL178+AK179+AJ180+AI181+AH182+AP174</f>
        <v>134985.2664</v>
      </c>
      <c r="AQ185" s="112">
        <f t="shared" si="207"/>
        <v>135734.4182</v>
      </c>
      <c r="AR185" s="112">
        <f t="shared" si="207"/>
        <v>144831.0503</v>
      </c>
      <c r="AS185" s="112">
        <f t="shared" si="207"/>
        <v>149006.401</v>
      </c>
      <c r="AT185" s="112">
        <f t="shared" si="207"/>
        <v>162118.9642</v>
      </c>
      <c r="AU185" s="112">
        <f t="shared" si="207"/>
        <v>164205.0539</v>
      </c>
      <c r="AV185" s="112">
        <f t="shared" si="207"/>
        <v>174337.4891</v>
      </c>
      <c r="AW185" s="112">
        <f t="shared" si="207"/>
        <v>178807.6811</v>
      </c>
    </row>
    <row r="186">
      <c r="B186" s="77"/>
    </row>
    <row r="187">
      <c r="B187" s="77"/>
      <c r="C187" s="70" t="s">
        <v>289</v>
      </c>
      <c r="D187" s="109"/>
      <c r="E187" s="109"/>
      <c r="F187" s="109"/>
      <c r="G187" s="109"/>
      <c r="H187" s="109"/>
      <c r="I187" s="109"/>
      <c r="J187" s="109"/>
      <c r="K187" s="109"/>
      <c r="L187" s="109"/>
      <c r="M187" s="109"/>
      <c r="N187" s="109"/>
      <c r="O187" s="109"/>
      <c r="P187" s="109"/>
      <c r="Q187" s="109"/>
      <c r="R187" s="109"/>
      <c r="S187" s="109"/>
      <c r="T187" s="109"/>
      <c r="U187" s="109"/>
      <c r="V187" s="109"/>
      <c r="W187" s="109"/>
      <c r="X187" s="109"/>
      <c r="Y187" s="109"/>
      <c r="Z187" s="109"/>
      <c r="AA187" s="109"/>
      <c r="AB187" s="109"/>
      <c r="AC187" s="109"/>
      <c r="AD187" s="109"/>
      <c r="AE187" s="109"/>
      <c r="AF187" s="109"/>
      <c r="AG187" s="109"/>
      <c r="AH187" s="109"/>
      <c r="AI187" s="109"/>
      <c r="AJ187" s="109"/>
      <c r="AK187" s="109"/>
      <c r="AL187" s="109"/>
      <c r="AM187" s="109"/>
      <c r="AN187" s="109"/>
      <c r="AO187" s="109"/>
      <c r="AP187" s="109"/>
      <c r="AQ187" s="109"/>
      <c r="AR187" s="109"/>
      <c r="AS187" s="109"/>
      <c r="AT187" s="109"/>
      <c r="AU187" s="109"/>
      <c r="AV187" s="109"/>
      <c r="AW187" s="109"/>
    </row>
    <row r="188">
      <c r="B188" s="77"/>
    </row>
    <row r="189">
      <c r="B189" s="77"/>
      <c r="C189" s="4" t="s">
        <v>290</v>
      </c>
      <c r="R189" s="10">
        <f t="shared" ref="R189:AW189" si="208">R32</f>
        <v>346227</v>
      </c>
      <c r="S189" s="10">
        <f t="shared" si="208"/>
        <v>335541</v>
      </c>
      <c r="T189" s="10">
        <f t="shared" si="208"/>
        <v>323071</v>
      </c>
      <c r="U189" s="10">
        <f t="shared" si="208"/>
        <v>341301</v>
      </c>
      <c r="V189" s="10">
        <f t="shared" si="208"/>
        <v>339940</v>
      </c>
      <c r="W189" s="10">
        <f t="shared" si="208"/>
        <v>345281</v>
      </c>
      <c r="X189" s="10">
        <f t="shared" si="208"/>
        <v>324165</v>
      </c>
      <c r="Y189" s="10">
        <f t="shared" si="208"/>
        <v>309724</v>
      </c>
      <c r="Z189" s="10">
        <f t="shared" si="208"/>
        <v>126022</v>
      </c>
      <c r="AA189" s="10">
        <f t="shared" si="208"/>
        <v>244045</v>
      </c>
      <c r="AB189" s="10">
        <f t="shared" si="208"/>
        <v>256187</v>
      </c>
      <c r="AC189" s="10">
        <f t="shared" si="208"/>
        <v>252027</v>
      </c>
      <c r="AD189" s="10">
        <f t="shared" si="208"/>
        <v>283465</v>
      </c>
      <c r="AE189" s="10">
        <f t="shared" si="208"/>
        <v>275068</v>
      </c>
      <c r="AF189" s="10">
        <f t="shared" si="208"/>
        <v>257647</v>
      </c>
      <c r="AG189" s="10">
        <f t="shared" si="208"/>
        <v>300971</v>
      </c>
      <c r="AH189" s="10">
        <f t="shared" si="208"/>
        <v>283153</v>
      </c>
      <c r="AI189" s="10">
        <f t="shared" si="208"/>
        <v>282983</v>
      </c>
      <c r="AJ189" s="10">
        <f t="shared" si="208"/>
        <v>305356</v>
      </c>
      <c r="AK189" s="10">
        <f t="shared" si="208"/>
        <v>322188</v>
      </c>
      <c r="AL189" s="10">
        <f t="shared" si="208"/>
        <v>310365</v>
      </c>
      <c r="AM189" s="10">
        <f t="shared" si="208"/>
        <v>311913</v>
      </c>
      <c r="AN189" s="10">
        <f t="shared" si="208"/>
        <v>316964</v>
      </c>
      <c r="AO189" s="10">
        <f t="shared" si="208"/>
        <v>343454</v>
      </c>
      <c r="AP189" s="10">
        <f t="shared" si="208"/>
        <v>370406.7664</v>
      </c>
      <c r="AQ189" s="10">
        <f t="shared" si="208"/>
        <v>371155.9182</v>
      </c>
      <c r="AR189" s="10">
        <f t="shared" si="208"/>
        <v>380252.5503</v>
      </c>
      <c r="AS189" s="10">
        <f t="shared" si="208"/>
        <v>384427.901</v>
      </c>
      <c r="AT189" s="10">
        <f t="shared" si="208"/>
        <v>397540.4642</v>
      </c>
      <c r="AU189" s="10">
        <f t="shared" si="208"/>
        <v>399626.5539</v>
      </c>
      <c r="AV189" s="10">
        <f t="shared" si="208"/>
        <v>409758.9891</v>
      </c>
      <c r="AW189" s="10">
        <f t="shared" si="208"/>
        <v>414229.1811</v>
      </c>
    </row>
    <row r="190">
      <c r="B190" s="77"/>
      <c r="C190" s="8" t="s">
        <v>291</v>
      </c>
      <c r="E190" s="8" t="s">
        <v>78</v>
      </c>
    </row>
    <row r="191">
      <c r="B191" s="77"/>
      <c r="D191" s="8" t="s">
        <v>227</v>
      </c>
      <c r="E191" s="52">
        <f t="shared" ref="E191:E194" si="209">M103</f>
        <v>0.01201531774</v>
      </c>
    </row>
    <row r="192">
      <c r="B192" s="77"/>
      <c r="D192" s="8" t="s">
        <v>229</v>
      </c>
      <c r="E192" s="52">
        <f t="shared" si="209"/>
        <v>0.0870432277</v>
      </c>
    </row>
    <row r="193">
      <c r="B193" s="77"/>
      <c r="D193" s="8" t="s">
        <v>230</v>
      </c>
      <c r="E193" s="52">
        <f t="shared" si="209"/>
        <v>0.000003118431803</v>
      </c>
    </row>
    <row r="194">
      <c r="B194" s="77"/>
      <c r="D194" s="8" t="s">
        <v>231</v>
      </c>
      <c r="E194" s="52">
        <f t="shared" si="209"/>
        <v>0.9579316021</v>
      </c>
    </row>
    <row r="195">
      <c r="B195" s="77"/>
      <c r="D195" s="8" t="s">
        <v>232</v>
      </c>
      <c r="E195" s="52">
        <f t="shared" ref="E195:E197" si="210">N107</f>
        <v>0.9227302445</v>
      </c>
    </row>
    <row r="196">
      <c r="B196" s="77"/>
      <c r="D196" s="8" t="s">
        <v>234</v>
      </c>
      <c r="E196" s="52">
        <f t="shared" si="210"/>
        <v>0.06317817986</v>
      </c>
    </row>
    <row r="197">
      <c r="B197" s="77"/>
      <c r="D197" s="8" t="s">
        <v>235</v>
      </c>
      <c r="E197" s="52">
        <f t="shared" si="210"/>
        <v>0.7833522165</v>
      </c>
    </row>
    <row r="198">
      <c r="B198" s="77"/>
      <c r="D198" s="8"/>
    </row>
    <row r="199">
      <c r="B199" s="77"/>
      <c r="C199" s="4"/>
      <c r="D199" s="4" t="s">
        <v>148</v>
      </c>
    </row>
    <row r="200">
      <c r="B200" s="77"/>
      <c r="C200" s="4" t="s">
        <v>57</v>
      </c>
      <c r="D200" s="48">
        <f t="array" ref="D200">INDEX(FORECAST!$I$13:$Q$13,MATCH($C200,FORECAST!$I$11:$Q$11,0))</f>
        <v>0.22</v>
      </c>
      <c r="R200" s="60">
        <f t="shared" ref="R200:AW200" si="211">R$189*$E$195*$D200</f>
        <v>70284.30736</v>
      </c>
      <c r="S200" s="60">
        <f t="shared" si="211"/>
        <v>68115.04237</v>
      </c>
      <c r="T200" s="60">
        <f t="shared" si="211"/>
        <v>65583.62422</v>
      </c>
      <c r="U200" s="60">
        <f t="shared" si="211"/>
        <v>69284.32614</v>
      </c>
      <c r="V200" s="60">
        <f t="shared" si="211"/>
        <v>69008.04225</v>
      </c>
      <c r="W200" s="60">
        <f t="shared" si="211"/>
        <v>70092.26874</v>
      </c>
      <c r="X200" s="60">
        <f t="shared" si="211"/>
        <v>65805.70693</v>
      </c>
      <c r="Y200" s="60">
        <f t="shared" si="211"/>
        <v>62874.17449</v>
      </c>
      <c r="Z200" s="60">
        <f t="shared" si="211"/>
        <v>25582.54839</v>
      </c>
      <c r="AA200" s="60">
        <f t="shared" si="211"/>
        <v>49541.29455</v>
      </c>
      <c r="AB200" s="60">
        <f t="shared" si="211"/>
        <v>52006.12849</v>
      </c>
      <c r="AC200" s="60">
        <f t="shared" si="211"/>
        <v>51161.64577</v>
      </c>
      <c r="AD200" s="60">
        <f t="shared" si="211"/>
        <v>57543.58033</v>
      </c>
      <c r="AE200" s="60">
        <f t="shared" si="211"/>
        <v>55838.98384</v>
      </c>
      <c r="AF200" s="60">
        <f t="shared" si="211"/>
        <v>52302.50945</v>
      </c>
      <c r="AG200" s="60">
        <f t="shared" si="211"/>
        <v>61097.30977</v>
      </c>
      <c r="AH200" s="60">
        <f t="shared" si="211"/>
        <v>57480.24412</v>
      </c>
      <c r="AI200" s="60">
        <f t="shared" si="211"/>
        <v>57445.73401</v>
      </c>
      <c r="AJ200" s="60">
        <f t="shared" si="211"/>
        <v>61987.46764</v>
      </c>
      <c r="AK200" s="60">
        <f t="shared" si="211"/>
        <v>65404.37464</v>
      </c>
      <c r="AL200" s="60">
        <f t="shared" si="211"/>
        <v>63004.29791</v>
      </c>
      <c r="AM200" s="60">
        <f t="shared" si="211"/>
        <v>63318.54292</v>
      </c>
      <c r="AN200" s="60">
        <f t="shared" si="211"/>
        <v>64343.89923</v>
      </c>
      <c r="AO200" s="60">
        <f t="shared" si="211"/>
        <v>69721.38654</v>
      </c>
      <c r="AP200" s="60">
        <f t="shared" si="211"/>
        <v>75192.81574</v>
      </c>
      <c r="AQ200" s="60">
        <f t="shared" si="211"/>
        <v>75344.89404</v>
      </c>
      <c r="AR200" s="60">
        <f t="shared" si="211"/>
        <v>77191.51632</v>
      </c>
      <c r="AS200" s="60">
        <f t="shared" si="211"/>
        <v>78039.11523</v>
      </c>
      <c r="AT200" s="60">
        <f t="shared" si="211"/>
        <v>80700.97415</v>
      </c>
      <c r="AU200" s="60">
        <f t="shared" si="211"/>
        <v>81124.4517</v>
      </c>
      <c r="AV200" s="60">
        <f t="shared" si="211"/>
        <v>83181.34268</v>
      </c>
      <c r="AW200" s="60">
        <f t="shared" si="211"/>
        <v>84088.79459</v>
      </c>
    </row>
    <row r="201">
      <c r="B201" s="77"/>
      <c r="C201" s="4" t="s">
        <v>58</v>
      </c>
      <c r="D201" s="48">
        <f t="array" ref="D201">INDEX(FORECAST!$I$13:$Q$13,MATCH($C201,FORECAST!$I$11:$Q$11,0))</f>
        <v>0.15</v>
      </c>
      <c r="R201" s="60">
        <f t="shared" ref="R201:AW201" si="212">R$189*$E$195*$D201</f>
        <v>47921.11865</v>
      </c>
      <c r="S201" s="60">
        <f t="shared" si="212"/>
        <v>46442.07434</v>
      </c>
      <c r="T201" s="60">
        <f t="shared" si="212"/>
        <v>44716.10742</v>
      </c>
      <c r="U201" s="60">
        <f t="shared" si="212"/>
        <v>47239.31328</v>
      </c>
      <c r="V201" s="60">
        <f t="shared" si="212"/>
        <v>47050.9379</v>
      </c>
      <c r="W201" s="60">
        <f t="shared" si="212"/>
        <v>47790.18323</v>
      </c>
      <c r="X201" s="60">
        <f t="shared" si="212"/>
        <v>44867.52746</v>
      </c>
      <c r="Y201" s="60">
        <f t="shared" si="212"/>
        <v>42868.75534</v>
      </c>
      <c r="Z201" s="60">
        <f t="shared" si="212"/>
        <v>17442.64663</v>
      </c>
      <c r="AA201" s="60">
        <f t="shared" si="212"/>
        <v>33778.15538</v>
      </c>
      <c r="AB201" s="60">
        <f t="shared" si="212"/>
        <v>35458.72397</v>
      </c>
      <c r="AC201" s="60">
        <f t="shared" si="212"/>
        <v>34882.9403</v>
      </c>
      <c r="AD201" s="60">
        <f t="shared" si="212"/>
        <v>39234.25931</v>
      </c>
      <c r="AE201" s="60">
        <f t="shared" si="212"/>
        <v>38072.03443</v>
      </c>
      <c r="AF201" s="60">
        <f t="shared" si="212"/>
        <v>35660.80189</v>
      </c>
      <c r="AG201" s="60">
        <f t="shared" si="212"/>
        <v>41657.25666</v>
      </c>
      <c r="AH201" s="60">
        <f t="shared" si="212"/>
        <v>39191.07554</v>
      </c>
      <c r="AI201" s="60">
        <f t="shared" si="212"/>
        <v>39167.54592</v>
      </c>
      <c r="AJ201" s="60">
        <f t="shared" si="212"/>
        <v>42264.18248</v>
      </c>
      <c r="AK201" s="60">
        <f t="shared" si="212"/>
        <v>44593.8918</v>
      </c>
      <c r="AL201" s="60">
        <f t="shared" si="212"/>
        <v>42957.47585</v>
      </c>
      <c r="AM201" s="60">
        <f t="shared" si="212"/>
        <v>43171.73381</v>
      </c>
      <c r="AN201" s="60">
        <f t="shared" si="212"/>
        <v>43870.84038</v>
      </c>
      <c r="AO201" s="60">
        <f t="shared" si="212"/>
        <v>47537.30901</v>
      </c>
      <c r="AP201" s="60">
        <f t="shared" si="212"/>
        <v>51267.82891</v>
      </c>
      <c r="AQ201" s="60">
        <f t="shared" si="212"/>
        <v>51371.51867</v>
      </c>
      <c r="AR201" s="60">
        <f t="shared" si="212"/>
        <v>52630.57931</v>
      </c>
      <c r="AS201" s="60">
        <f t="shared" si="212"/>
        <v>53208.48765</v>
      </c>
      <c r="AT201" s="60">
        <f t="shared" si="212"/>
        <v>55023.39146</v>
      </c>
      <c r="AU201" s="60">
        <f t="shared" si="212"/>
        <v>55312.12616</v>
      </c>
      <c r="AV201" s="60">
        <f t="shared" si="212"/>
        <v>56714.55183</v>
      </c>
      <c r="AW201" s="60">
        <f t="shared" si="212"/>
        <v>57333.26904</v>
      </c>
    </row>
    <row r="202">
      <c r="B202" s="77"/>
      <c r="C202" s="4" t="s">
        <v>59</v>
      </c>
      <c r="D202" s="48">
        <f t="array" ref="D202">INDEX(FORECAST!$I$13:$Q$13,MATCH($C202,FORECAST!$I$11:$Q$11,0))</f>
        <v>0.51</v>
      </c>
      <c r="R202" s="60">
        <f t="shared" ref="R202:AW202" si="213">R$189*$E$195*$D202</f>
        <v>162931.8034</v>
      </c>
      <c r="S202" s="60">
        <f t="shared" si="213"/>
        <v>157903.0528</v>
      </c>
      <c r="T202" s="60">
        <f t="shared" si="213"/>
        <v>152034.7652</v>
      </c>
      <c r="U202" s="60">
        <f t="shared" si="213"/>
        <v>160613.6651</v>
      </c>
      <c r="V202" s="60">
        <f t="shared" si="213"/>
        <v>159973.1888</v>
      </c>
      <c r="W202" s="60">
        <f t="shared" si="213"/>
        <v>162486.623</v>
      </c>
      <c r="X202" s="60">
        <f t="shared" si="213"/>
        <v>152549.5933</v>
      </c>
      <c r="Y202" s="60">
        <f t="shared" si="213"/>
        <v>145753.7681</v>
      </c>
      <c r="Z202" s="60">
        <f t="shared" si="213"/>
        <v>59304.99854</v>
      </c>
      <c r="AA202" s="60">
        <f t="shared" si="213"/>
        <v>114845.7283</v>
      </c>
      <c r="AB202" s="60">
        <f t="shared" si="213"/>
        <v>120559.6615</v>
      </c>
      <c r="AC202" s="60">
        <f t="shared" si="213"/>
        <v>118601.997</v>
      </c>
      <c r="AD202" s="60">
        <f t="shared" si="213"/>
        <v>133396.4817</v>
      </c>
      <c r="AE202" s="60">
        <f t="shared" si="213"/>
        <v>129444.9171</v>
      </c>
      <c r="AF202" s="60">
        <f t="shared" si="213"/>
        <v>121246.7264</v>
      </c>
      <c r="AG202" s="60">
        <f t="shared" si="213"/>
        <v>141634.6726</v>
      </c>
      <c r="AH202" s="60">
        <f t="shared" si="213"/>
        <v>133249.6568</v>
      </c>
      <c r="AI202" s="60">
        <f t="shared" si="213"/>
        <v>133169.6561</v>
      </c>
      <c r="AJ202" s="60">
        <f t="shared" si="213"/>
        <v>143698.2204</v>
      </c>
      <c r="AK202" s="60">
        <f t="shared" si="213"/>
        <v>151619.2321</v>
      </c>
      <c r="AL202" s="60">
        <f t="shared" si="213"/>
        <v>146055.4179</v>
      </c>
      <c r="AM202" s="60">
        <f t="shared" si="213"/>
        <v>146783.895</v>
      </c>
      <c r="AN202" s="60">
        <f t="shared" si="213"/>
        <v>149160.8573</v>
      </c>
      <c r="AO202" s="60">
        <f t="shared" si="213"/>
        <v>161626.8506</v>
      </c>
      <c r="AP202" s="60">
        <f t="shared" si="213"/>
        <v>174310.6183</v>
      </c>
      <c r="AQ202" s="60">
        <f t="shared" si="213"/>
        <v>174663.1635</v>
      </c>
      <c r="AR202" s="60">
        <f t="shared" si="213"/>
        <v>178943.9697</v>
      </c>
      <c r="AS202" s="60">
        <f t="shared" si="213"/>
        <v>180908.858</v>
      </c>
      <c r="AT202" s="60">
        <f t="shared" si="213"/>
        <v>187079.531</v>
      </c>
      <c r="AU202" s="60">
        <f t="shared" si="213"/>
        <v>188061.2289</v>
      </c>
      <c r="AV202" s="60">
        <f t="shared" si="213"/>
        <v>192829.4762</v>
      </c>
      <c r="AW202" s="60">
        <f t="shared" si="213"/>
        <v>194933.1147</v>
      </c>
    </row>
    <row r="203">
      <c r="B203" s="77"/>
      <c r="C203" s="4" t="s">
        <v>60</v>
      </c>
      <c r="D203" s="48">
        <f t="array" ref="D203">INDEX(FORECAST!$I$13:$Q$13,MATCH($C203,FORECAST!$I$11:$Q$11,0))</f>
        <v>0.12</v>
      </c>
      <c r="R203" s="60">
        <f t="shared" ref="R203:AW203" si="214">R$189*$E$195*$D203</f>
        <v>38336.89492</v>
      </c>
      <c r="S203" s="60">
        <f t="shared" si="214"/>
        <v>37153.65948</v>
      </c>
      <c r="T203" s="60">
        <f t="shared" si="214"/>
        <v>35772.88594</v>
      </c>
      <c r="U203" s="60">
        <f t="shared" si="214"/>
        <v>37791.45062</v>
      </c>
      <c r="V203" s="60">
        <f t="shared" si="214"/>
        <v>37640.75032</v>
      </c>
      <c r="W203" s="60">
        <f t="shared" si="214"/>
        <v>38232.14659</v>
      </c>
      <c r="X203" s="60">
        <f t="shared" si="214"/>
        <v>35894.02196</v>
      </c>
      <c r="Y203" s="60">
        <f t="shared" si="214"/>
        <v>34295.00427</v>
      </c>
      <c r="Z203" s="60">
        <f t="shared" si="214"/>
        <v>13954.1173</v>
      </c>
      <c r="AA203" s="60">
        <f t="shared" si="214"/>
        <v>27022.5243</v>
      </c>
      <c r="AB203" s="60">
        <f t="shared" si="214"/>
        <v>28366.97918</v>
      </c>
      <c r="AC203" s="60">
        <f t="shared" si="214"/>
        <v>27906.35224</v>
      </c>
      <c r="AD203" s="60">
        <f t="shared" si="214"/>
        <v>31387.40745</v>
      </c>
      <c r="AE203" s="60">
        <f t="shared" si="214"/>
        <v>30457.62755</v>
      </c>
      <c r="AF203" s="60">
        <f t="shared" si="214"/>
        <v>28528.64152</v>
      </c>
      <c r="AG203" s="60">
        <f t="shared" si="214"/>
        <v>33325.80533</v>
      </c>
      <c r="AH203" s="60">
        <f t="shared" si="214"/>
        <v>31352.86043</v>
      </c>
      <c r="AI203" s="60">
        <f t="shared" si="214"/>
        <v>31334.03673</v>
      </c>
      <c r="AJ203" s="60">
        <f t="shared" si="214"/>
        <v>33811.34598</v>
      </c>
      <c r="AK203" s="60">
        <f t="shared" si="214"/>
        <v>35675.11344</v>
      </c>
      <c r="AL203" s="60">
        <f t="shared" si="214"/>
        <v>34365.98068</v>
      </c>
      <c r="AM203" s="60">
        <f t="shared" si="214"/>
        <v>34537.38705</v>
      </c>
      <c r="AN203" s="60">
        <f t="shared" si="214"/>
        <v>35096.67231</v>
      </c>
      <c r="AO203" s="60">
        <f t="shared" si="214"/>
        <v>38029.84721</v>
      </c>
      <c r="AP203" s="60">
        <f t="shared" si="214"/>
        <v>41014.26313</v>
      </c>
      <c r="AQ203" s="60">
        <f t="shared" si="214"/>
        <v>41097.21493</v>
      </c>
      <c r="AR203" s="60">
        <f t="shared" si="214"/>
        <v>42104.46345</v>
      </c>
      <c r="AS203" s="60">
        <f t="shared" si="214"/>
        <v>42566.79012</v>
      </c>
      <c r="AT203" s="60">
        <f t="shared" si="214"/>
        <v>44018.71317</v>
      </c>
      <c r="AU203" s="60">
        <f t="shared" si="214"/>
        <v>44249.70093</v>
      </c>
      <c r="AV203" s="60">
        <f t="shared" si="214"/>
        <v>45371.64146</v>
      </c>
      <c r="AW203" s="60">
        <f t="shared" si="214"/>
        <v>45866.61523</v>
      </c>
    </row>
    <row r="204">
      <c r="B204" s="77"/>
      <c r="C204" s="4" t="s">
        <v>61</v>
      </c>
      <c r="D204" s="48">
        <f t="array" ref="D204">INDEX(FORECAST!$I$13:$Q$13,MATCH($C204,FORECAST!$I$11:$Q$11,0))</f>
        <v>0</v>
      </c>
      <c r="R204" s="60">
        <f t="shared" ref="R204:AW204" si="215">R$189*$E$195*$D204</f>
        <v>0</v>
      </c>
      <c r="S204" s="60">
        <f t="shared" si="215"/>
        <v>0</v>
      </c>
      <c r="T204" s="60">
        <f t="shared" si="215"/>
        <v>0</v>
      </c>
      <c r="U204" s="60">
        <f t="shared" si="215"/>
        <v>0</v>
      </c>
      <c r="V204" s="60">
        <f t="shared" si="215"/>
        <v>0</v>
      </c>
      <c r="W204" s="60">
        <f t="shared" si="215"/>
        <v>0</v>
      </c>
      <c r="X204" s="60">
        <f t="shared" si="215"/>
        <v>0</v>
      </c>
      <c r="Y204" s="60">
        <f t="shared" si="215"/>
        <v>0</v>
      </c>
      <c r="Z204" s="60">
        <f t="shared" si="215"/>
        <v>0</v>
      </c>
      <c r="AA204" s="60">
        <f t="shared" si="215"/>
        <v>0</v>
      </c>
      <c r="AB204" s="60">
        <f t="shared" si="215"/>
        <v>0</v>
      </c>
      <c r="AC204" s="60">
        <f t="shared" si="215"/>
        <v>0</v>
      </c>
      <c r="AD204" s="60">
        <f t="shared" si="215"/>
        <v>0</v>
      </c>
      <c r="AE204" s="60">
        <f t="shared" si="215"/>
        <v>0</v>
      </c>
      <c r="AF204" s="60">
        <f t="shared" si="215"/>
        <v>0</v>
      </c>
      <c r="AG204" s="60">
        <f t="shared" si="215"/>
        <v>0</v>
      </c>
      <c r="AH204" s="60">
        <f t="shared" si="215"/>
        <v>0</v>
      </c>
      <c r="AI204" s="60">
        <f t="shared" si="215"/>
        <v>0</v>
      </c>
      <c r="AJ204" s="60">
        <f t="shared" si="215"/>
        <v>0</v>
      </c>
      <c r="AK204" s="60">
        <f t="shared" si="215"/>
        <v>0</v>
      </c>
      <c r="AL204" s="60">
        <f t="shared" si="215"/>
        <v>0</v>
      </c>
      <c r="AM204" s="60">
        <f t="shared" si="215"/>
        <v>0</v>
      </c>
      <c r="AN204" s="60">
        <f t="shared" si="215"/>
        <v>0</v>
      </c>
      <c r="AO204" s="60">
        <f t="shared" si="215"/>
        <v>0</v>
      </c>
      <c r="AP204" s="60">
        <f t="shared" si="215"/>
        <v>0</v>
      </c>
      <c r="AQ204" s="60">
        <f t="shared" si="215"/>
        <v>0</v>
      </c>
      <c r="AR204" s="60">
        <f t="shared" si="215"/>
        <v>0</v>
      </c>
      <c r="AS204" s="60">
        <f t="shared" si="215"/>
        <v>0</v>
      </c>
      <c r="AT204" s="60">
        <f t="shared" si="215"/>
        <v>0</v>
      </c>
      <c r="AU204" s="60">
        <f t="shared" si="215"/>
        <v>0</v>
      </c>
      <c r="AV204" s="60">
        <f t="shared" si="215"/>
        <v>0</v>
      </c>
      <c r="AW204" s="60">
        <f t="shared" si="215"/>
        <v>0</v>
      </c>
    </row>
    <row r="205">
      <c r="B205" s="77"/>
      <c r="C205" s="4" t="s">
        <v>62</v>
      </c>
      <c r="D205" s="48">
        <f t="array" ref="D205">INDEX(FORECAST!$I$13:$Q$13,MATCH($C205,FORECAST!$I$11:$Q$11,0))</f>
        <v>0</v>
      </c>
      <c r="R205" s="60">
        <f t="shared" ref="R205:AW205" si="216">R$189*$E$195*$D205</f>
        <v>0</v>
      </c>
      <c r="S205" s="60">
        <f t="shared" si="216"/>
        <v>0</v>
      </c>
      <c r="T205" s="60">
        <f t="shared" si="216"/>
        <v>0</v>
      </c>
      <c r="U205" s="60">
        <f t="shared" si="216"/>
        <v>0</v>
      </c>
      <c r="V205" s="60">
        <f t="shared" si="216"/>
        <v>0</v>
      </c>
      <c r="W205" s="60">
        <f t="shared" si="216"/>
        <v>0</v>
      </c>
      <c r="X205" s="60">
        <f t="shared" si="216"/>
        <v>0</v>
      </c>
      <c r="Y205" s="60">
        <f t="shared" si="216"/>
        <v>0</v>
      </c>
      <c r="Z205" s="60">
        <f t="shared" si="216"/>
        <v>0</v>
      </c>
      <c r="AA205" s="60">
        <f t="shared" si="216"/>
        <v>0</v>
      </c>
      <c r="AB205" s="60">
        <f t="shared" si="216"/>
        <v>0</v>
      </c>
      <c r="AC205" s="60">
        <f t="shared" si="216"/>
        <v>0</v>
      </c>
      <c r="AD205" s="60">
        <f t="shared" si="216"/>
        <v>0</v>
      </c>
      <c r="AE205" s="60">
        <f t="shared" si="216"/>
        <v>0</v>
      </c>
      <c r="AF205" s="60">
        <f t="shared" si="216"/>
        <v>0</v>
      </c>
      <c r="AG205" s="60">
        <f t="shared" si="216"/>
        <v>0</v>
      </c>
      <c r="AH205" s="60">
        <f t="shared" si="216"/>
        <v>0</v>
      </c>
      <c r="AI205" s="60">
        <f t="shared" si="216"/>
        <v>0</v>
      </c>
      <c r="AJ205" s="60">
        <f t="shared" si="216"/>
        <v>0</v>
      </c>
      <c r="AK205" s="60">
        <f t="shared" si="216"/>
        <v>0</v>
      </c>
      <c r="AL205" s="60">
        <f t="shared" si="216"/>
        <v>0</v>
      </c>
      <c r="AM205" s="60">
        <f t="shared" si="216"/>
        <v>0</v>
      </c>
      <c r="AN205" s="60">
        <f t="shared" si="216"/>
        <v>0</v>
      </c>
      <c r="AO205" s="60">
        <f t="shared" si="216"/>
        <v>0</v>
      </c>
      <c r="AP205" s="60">
        <f t="shared" si="216"/>
        <v>0</v>
      </c>
      <c r="AQ205" s="60">
        <f t="shared" si="216"/>
        <v>0</v>
      </c>
      <c r="AR205" s="60">
        <f t="shared" si="216"/>
        <v>0</v>
      </c>
      <c r="AS205" s="60">
        <f t="shared" si="216"/>
        <v>0</v>
      </c>
      <c r="AT205" s="60">
        <f t="shared" si="216"/>
        <v>0</v>
      </c>
      <c r="AU205" s="60">
        <f t="shared" si="216"/>
        <v>0</v>
      </c>
      <c r="AV205" s="60">
        <f t="shared" si="216"/>
        <v>0</v>
      </c>
      <c r="AW205" s="60">
        <f t="shared" si="216"/>
        <v>0</v>
      </c>
    </row>
    <row r="206">
      <c r="B206" s="77"/>
      <c r="C206" s="4" t="s">
        <v>63</v>
      </c>
      <c r="D206" s="48">
        <f t="array" ref="D206">INDEX(FORECAST!$I$13:$Q$13,MATCH($C206,FORECAST!$I$11:$Q$11,0))</f>
        <v>0</v>
      </c>
      <c r="R206" s="60">
        <f t="shared" ref="R206:AW206" si="217">R$189*$E$195*$D206</f>
        <v>0</v>
      </c>
      <c r="S206" s="60">
        <f t="shared" si="217"/>
        <v>0</v>
      </c>
      <c r="T206" s="60">
        <f t="shared" si="217"/>
        <v>0</v>
      </c>
      <c r="U206" s="60">
        <f t="shared" si="217"/>
        <v>0</v>
      </c>
      <c r="V206" s="60">
        <f t="shared" si="217"/>
        <v>0</v>
      </c>
      <c r="W206" s="60">
        <f t="shared" si="217"/>
        <v>0</v>
      </c>
      <c r="X206" s="60">
        <f t="shared" si="217"/>
        <v>0</v>
      </c>
      <c r="Y206" s="60">
        <f t="shared" si="217"/>
        <v>0</v>
      </c>
      <c r="Z206" s="60">
        <f t="shared" si="217"/>
        <v>0</v>
      </c>
      <c r="AA206" s="60">
        <f t="shared" si="217"/>
        <v>0</v>
      </c>
      <c r="AB206" s="60">
        <f t="shared" si="217"/>
        <v>0</v>
      </c>
      <c r="AC206" s="60">
        <f t="shared" si="217"/>
        <v>0</v>
      </c>
      <c r="AD206" s="60">
        <f t="shared" si="217"/>
        <v>0</v>
      </c>
      <c r="AE206" s="60">
        <f t="shared" si="217"/>
        <v>0</v>
      </c>
      <c r="AF206" s="60">
        <f t="shared" si="217"/>
        <v>0</v>
      </c>
      <c r="AG206" s="60">
        <f t="shared" si="217"/>
        <v>0</v>
      </c>
      <c r="AH206" s="60">
        <f t="shared" si="217"/>
        <v>0</v>
      </c>
      <c r="AI206" s="60">
        <f t="shared" si="217"/>
        <v>0</v>
      </c>
      <c r="AJ206" s="60">
        <f t="shared" si="217"/>
        <v>0</v>
      </c>
      <c r="AK206" s="60">
        <f t="shared" si="217"/>
        <v>0</v>
      </c>
      <c r="AL206" s="60">
        <f t="shared" si="217"/>
        <v>0</v>
      </c>
      <c r="AM206" s="60">
        <f t="shared" si="217"/>
        <v>0</v>
      </c>
      <c r="AN206" s="60">
        <f t="shared" si="217"/>
        <v>0</v>
      </c>
      <c r="AO206" s="60">
        <f t="shared" si="217"/>
        <v>0</v>
      </c>
      <c r="AP206" s="60">
        <f t="shared" si="217"/>
        <v>0</v>
      </c>
      <c r="AQ206" s="60">
        <f t="shared" si="217"/>
        <v>0</v>
      </c>
      <c r="AR206" s="60">
        <f t="shared" si="217"/>
        <v>0</v>
      </c>
      <c r="AS206" s="60">
        <f t="shared" si="217"/>
        <v>0</v>
      </c>
      <c r="AT206" s="60">
        <f t="shared" si="217"/>
        <v>0</v>
      </c>
      <c r="AU206" s="60">
        <f t="shared" si="217"/>
        <v>0</v>
      </c>
      <c r="AV206" s="60">
        <f t="shared" si="217"/>
        <v>0</v>
      </c>
      <c r="AW206" s="60">
        <f t="shared" si="217"/>
        <v>0</v>
      </c>
    </row>
    <row r="207">
      <c r="B207" s="77"/>
      <c r="C207" s="4" t="s">
        <v>64</v>
      </c>
      <c r="D207" s="48">
        <f t="array" ref="D207">INDEX(FORECAST!$I$13:$Q$13,MATCH($C207,FORECAST!$I$11:$Q$11,0))</f>
        <v>0</v>
      </c>
      <c r="R207" s="60">
        <f t="shared" ref="R207:AW207" si="218">R$189*$E$195*$D207</f>
        <v>0</v>
      </c>
      <c r="S207" s="60">
        <f t="shared" si="218"/>
        <v>0</v>
      </c>
      <c r="T207" s="60">
        <f t="shared" si="218"/>
        <v>0</v>
      </c>
      <c r="U207" s="60">
        <f t="shared" si="218"/>
        <v>0</v>
      </c>
      <c r="V207" s="60">
        <f t="shared" si="218"/>
        <v>0</v>
      </c>
      <c r="W207" s="60">
        <f t="shared" si="218"/>
        <v>0</v>
      </c>
      <c r="X207" s="60">
        <f t="shared" si="218"/>
        <v>0</v>
      </c>
      <c r="Y207" s="60">
        <f t="shared" si="218"/>
        <v>0</v>
      </c>
      <c r="Z207" s="60">
        <f t="shared" si="218"/>
        <v>0</v>
      </c>
      <c r="AA207" s="60">
        <f t="shared" si="218"/>
        <v>0</v>
      </c>
      <c r="AB207" s="60">
        <f t="shared" si="218"/>
        <v>0</v>
      </c>
      <c r="AC207" s="60">
        <f t="shared" si="218"/>
        <v>0</v>
      </c>
      <c r="AD207" s="60">
        <f t="shared" si="218"/>
        <v>0</v>
      </c>
      <c r="AE207" s="60">
        <f t="shared" si="218"/>
        <v>0</v>
      </c>
      <c r="AF207" s="60">
        <f t="shared" si="218"/>
        <v>0</v>
      </c>
      <c r="AG207" s="60">
        <f t="shared" si="218"/>
        <v>0</v>
      </c>
      <c r="AH207" s="60">
        <f t="shared" si="218"/>
        <v>0</v>
      </c>
      <c r="AI207" s="60">
        <f t="shared" si="218"/>
        <v>0</v>
      </c>
      <c r="AJ207" s="60">
        <f t="shared" si="218"/>
        <v>0</v>
      </c>
      <c r="AK207" s="60">
        <f t="shared" si="218"/>
        <v>0</v>
      </c>
      <c r="AL207" s="60">
        <f t="shared" si="218"/>
        <v>0</v>
      </c>
      <c r="AM207" s="60">
        <f t="shared" si="218"/>
        <v>0</v>
      </c>
      <c r="AN207" s="60">
        <f t="shared" si="218"/>
        <v>0</v>
      </c>
      <c r="AO207" s="60">
        <f t="shared" si="218"/>
        <v>0</v>
      </c>
      <c r="AP207" s="60">
        <f t="shared" si="218"/>
        <v>0</v>
      </c>
      <c r="AQ207" s="60">
        <f t="shared" si="218"/>
        <v>0</v>
      </c>
      <c r="AR207" s="60">
        <f t="shared" si="218"/>
        <v>0</v>
      </c>
      <c r="AS207" s="60">
        <f t="shared" si="218"/>
        <v>0</v>
      </c>
      <c r="AT207" s="60">
        <f t="shared" si="218"/>
        <v>0</v>
      </c>
      <c r="AU207" s="60">
        <f t="shared" si="218"/>
        <v>0</v>
      </c>
      <c r="AV207" s="60">
        <f t="shared" si="218"/>
        <v>0</v>
      </c>
      <c r="AW207" s="60">
        <f t="shared" si="218"/>
        <v>0</v>
      </c>
    </row>
    <row r="208">
      <c r="B208" s="77"/>
      <c r="C208" s="4" t="s">
        <v>65</v>
      </c>
      <c r="D208" s="48">
        <f t="array" ref="D208">INDEX(FORECAST!$I$13:$Q$13,MATCH($C208,FORECAST!$I$11:$Q$11,0))</f>
        <v>0</v>
      </c>
      <c r="R208" s="60">
        <f t="shared" ref="R208:AW208" si="219">R$189*$E$195*$D208</f>
        <v>0</v>
      </c>
      <c r="S208" s="60">
        <f t="shared" si="219"/>
        <v>0</v>
      </c>
      <c r="T208" s="60">
        <f t="shared" si="219"/>
        <v>0</v>
      </c>
      <c r="U208" s="60">
        <f t="shared" si="219"/>
        <v>0</v>
      </c>
      <c r="V208" s="60">
        <f t="shared" si="219"/>
        <v>0</v>
      </c>
      <c r="W208" s="60">
        <f t="shared" si="219"/>
        <v>0</v>
      </c>
      <c r="X208" s="60">
        <f t="shared" si="219"/>
        <v>0</v>
      </c>
      <c r="Y208" s="60">
        <f t="shared" si="219"/>
        <v>0</v>
      </c>
      <c r="Z208" s="60">
        <f t="shared" si="219"/>
        <v>0</v>
      </c>
      <c r="AA208" s="60">
        <f t="shared" si="219"/>
        <v>0</v>
      </c>
      <c r="AB208" s="60">
        <f t="shared" si="219"/>
        <v>0</v>
      </c>
      <c r="AC208" s="60">
        <f t="shared" si="219"/>
        <v>0</v>
      </c>
      <c r="AD208" s="60">
        <f t="shared" si="219"/>
        <v>0</v>
      </c>
      <c r="AE208" s="60">
        <f t="shared" si="219"/>
        <v>0</v>
      </c>
      <c r="AF208" s="60">
        <f t="shared" si="219"/>
        <v>0</v>
      </c>
      <c r="AG208" s="60">
        <f t="shared" si="219"/>
        <v>0</v>
      </c>
      <c r="AH208" s="60">
        <f t="shared" si="219"/>
        <v>0</v>
      </c>
      <c r="AI208" s="60">
        <f t="shared" si="219"/>
        <v>0</v>
      </c>
      <c r="AJ208" s="60">
        <f t="shared" si="219"/>
        <v>0</v>
      </c>
      <c r="AK208" s="60">
        <f t="shared" si="219"/>
        <v>0</v>
      </c>
      <c r="AL208" s="60">
        <f t="shared" si="219"/>
        <v>0</v>
      </c>
      <c r="AM208" s="60">
        <f t="shared" si="219"/>
        <v>0</v>
      </c>
      <c r="AN208" s="60">
        <f t="shared" si="219"/>
        <v>0</v>
      </c>
      <c r="AO208" s="60">
        <f t="shared" si="219"/>
        <v>0</v>
      </c>
      <c r="AP208" s="60">
        <f t="shared" si="219"/>
        <v>0</v>
      </c>
      <c r="AQ208" s="60">
        <f t="shared" si="219"/>
        <v>0</v>
      </c>
      <c r="AR208" s="60">
        <f t="shared" si="219"/>
        <v>0</v>
      </c>
      <c r="AS208" s="60">
        <f t="shared" si="219"/>
        <v>0</v>
      </c>
      <c r="AT208" s="60">
        <f t="shared" si="219"/>
        <v>0</v>
      </c>
      <c r="AU208" s="60">
        <f t="shared" si="219"/>
        <v>0</v>
      </c>
      <c r="AV208" s="60">
        <f t="shared" si="219"/>
        <v>0</v>
      </c>
      <c r="AW208" s="60">
        <f t="shared" si="219"/>
        <v>0</v>
      </c>
    </row>
    <row r="209">
      <c r="B209" s="77"/>
      <c r="C209" s="4" t="s">
        <v>292</v>
      </c>
      <c r="AH209" s="60">
        <f t="shared" ref="AH209:AW209" si="220">SUM(AH200:AH208)</f>
        <v>261273.8369</v>
      </c>
      <c r="AI209" s="60">
        <f t="shared" si="220"/>
        <v>261116.9728</v>
      </c>
      <c r="AJ209" s="60">
        <f t="shared" si="220"/>
        <v>281761.2165</v>
      </c>
      <c r="AK209" s="60">
        <f t="shared" si="220"/>
        <v>297292.612</v>
      </c>
      <c r="AL209" s="60">
        <f t="shared" si="220"/>
        <v>286383.1723</v>
      </c>
      <c r="AM209" s="60">
        <f t="shared" si="220"/>
        <v>287811.5587</v>
      </c>
      <c r="AN209" s="60">
        <f t="shared" si="220"/>
        <v>292472.2692</v>
      </c>
      <c r="AO209" s="60">
        <f t="shared" si="220"/>
        <v>316915.3934</v>
      </c>
      <c r="AP209" s="60">
        <f t="shared" si="220"/>
        <v>341785.5261</v>
      </c>
      <c r="AQ209" s="60">
        <f t="shared" si="220"/>
        <v>342476.7911</v>
      </c>
      <c r="AR209" s="60">
        <f t="shared" si="220"/>
        <v>350870.5287</v>
      </c>
      <c r="AS209" s="60">
        <f t="shared" si="220"/>
        <v>354723.251</v>
      </c>
      <c r="AT209" s="60">
        <f t="shared" si="220"/>
        <v>366822.6098</v>
      </c>
      <c r="AU209" s="60">
        <f t="shared" si="220"/>
        <v>368747.5077</v>
      </c>
      <c r="AV209" s="60">
        <f t="shared" si="220"/>
        <v>378097.0122</v>
      </c>
      <c r="AW209" s="60">
        <f t="shared" si="220"/>
        <v>382221.7936</v>
      </c>
    </row>
    <row r="210">
      <c r="B210" s="77"/>
    </row>
    <row r="211">
      <c r="A211" s="59"/>
      <c r="B211" s="94"/>
      <c r="C211" s="4" t="s">
        <v>293</v>
      </c>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59"/>
      <c r="AB211" s="59"/>
      <c r="AC211" s="59"/>
      <c r="AD211" s="59"/>
      <c r="AE211" s="59"/>
      <c r="AF211" s="59"/>
      <c r="AG211" s="59"/>
      <c r="AH211" s="59"/>
      <c r="AI211" s="59"/>
      <c r="AJ211" s="59"/>
      <c r="AK211" s="59"/>
      <c r="AL211" s="59"/>
      <c r="AM211" s="59"/>
      <c r="AN211" s="59"/>
      <c r="AO211" s="59"/>
      <c r="AP211" s="30">
        <f t="shared" ref="AP211:AW211" si="221">AO201+AN202+AM203+AL204+AK205+AJ206+AI207+AH208+AP200</f>
        <v>306428.3691</v>
      </c>
      <c r="AQ211" s="30">
        <f t="shared" si="221"/>
        <v>323336.2459</v>
      </c>
      <c r="AR211" s="30">
        <f t="shared" si="221"/>
        <v>340903.5005</v>
      </c>
      <c r="AS211" s="30">
        <f t="shared" si="221"/>
        <v>346347.1211</v>
      </c>
      <c r="AT211" s="30">
        <f t="shared" si="221"/>
        <v>353950.6464</v>
      </c>
      <c r="AU211" s="30">
        <f t="shared" si="221"/>
        <v>359161.1646</v>
      </c>
      <c r="AV211" s="30">
        <f t="shared" si="221"/>
        <v>368139.7899</v>
      </c>
      <c r="AW211" s="30">
        <f t="shared" si="221"/>
        <v>372883.2885</v>
      </c>
    </row>
    <row r="212">
      <c r="B212" s="77"/>
      <c r="AP212" s="10"/>
      <c r="AQ212" s="10"/>
      <c r="AR212" s="10"/>
      <c r="AS212" s="10"/>
      <c r="AT212" s="10"/>
      <c r="AU212" s="10"/>
      <c r="AV212" s="10"/>
      <c r="AW212" s="10"/>
    </row>
    <row r="213">
      <c r="B213" s="77"/>
      <c r="D213" s="8" t="s">
        <v>150</v>
      </c>
      <c r="AP213" s="10">
        <f t="shared" ref="AP213:AW213" si="222">AP211*$E$196/$E$195</f>
        <v>20980.76522</v>
      </c>
      <c r="AQ213" s="10">
        <f t="shared" si="222"/>
        <v>22138.42629</v>
      </c>
      <c r="AR213" s="10">
        <f t="shared" si="222"/>
        <v>23341.23412</v>
      </c>
      <c r="AS213" s="10">
        <f t="shared" si="222"/>
        <v>23713.95199</v>
      </c>
      <c r="AT213" s="10">
        <f t="shared" si="222"/>
        <v>24234.5558</v>
      </c>
      <c r="AU213" s="10">
        <f t="shared" si="222"/>
        <v>24591.31344</v>
      </c>
      <c r="AV213" s="10">
        <f t="shared" si="222"/>
        <v>25206.06862</v>
      </c>
      <c r="AW213" s="10">
        <f t="shared" si="222"/>
        <v>25530.85001</v>
      </c>
    </row>
    <row r="214">
      <c r="B214" s="77"/>
      <c r="D214" s="8" t="s">
        <v>294</v>
      </c>
      <c r="AP214" s="10">
        <f t="shared" ref="AP214:AW214" si="223">AP$211*$E$191/$E$195</f>
        <v>3990.152312</v>
      </c>
      <c r="AQ214" s="10">
        <f t="shared" si="223"/>
        <v>4210.31797</v>
      </c>
      <c r="AR214" s="10">
        <f t="shared" si="223"/>
        <v>4439.069707</v>
      </c>
      <c r="AS214" s="10">
        <f t="shared" si="223"/>
        <v>4509.95373</v>
      </c>
      <c r="AT214" s="10">
        <f t="shared" si="223"/>
        <v>4608.962917</v>
      </c>
      <c r="AU214" s="10">
        <f t="shared" si="223"/>
        <v>4676.811601</v>
      </c>
      <c r="AV214" s="10">
        <f t="shared" si="223"/>
        <v>4793.726633</v>
      </c>
      <c r="AW214" s="10">
        <f t="shared" si="223"/>
        <v>4855.494027</v>
      </c>
    </row>
    <row r="215">
      <c r="B215" s="77"/>
      <c r="D215" s="8" t="s">
        <v>295</v>
      </c>
      <c r="AP215" s="10">
        <f t="shared" ref="AP215:AW215" si="224">AP$211*$E$192/$E$195</f>
        <v>28906.08004</v>
      </c>
      <c r="AQ215" s="10">
        <f t="shared" si="224"/>
        <v>30501.03824</v>
      </c>
      <c r="AR215" s="10">
        <f t="shared" si="224"/>
        <v>32158.19704</v>
      </c>
      <c r="AS215" s="10">
        <f t="shared" si="224"/>
        <v>32671.70607</v>
      </c>
      <c r="AT215" s="10">
        <f t="shared" si="224"/>
        <v>33388.96378</v>
      </c>
      <c r="AU215" s="10">
        <f t="shared" si="224"/>
        <v>33880.48373</v>
      </c>
      <c r="AV215" s="10">
        <f t="shared" si="224"/>
        <v>34727.45773</v>
      </c>
      <c r="AW215" s="10">
        <f t="shared" si="224"/>
        <v>35174.92266</v>
      </c>
    </row>
    <row r="216">
      <c r="B216" s="77"/>
      <c r="D216" s="8" t="s">
        <v>220</v>
      </c>
      <c r="AP216" s="10">
        <f t="shared" ref="AP216:AW216" si="225">AP$211*$E$193/$E$195</f>
        <v>1.03559624</v>
      </c>
      <c r="AQ216" s="10">
        <f t="shared" si="225"/>
        <v>1.092737599</v>
      </c>
      <c r="AR216" s="10">
        <f t="shared" si="225"/>
        <v>1.152107373</v>
      </c>
      <c r="AS216" s="10">
        <f t="shared" si="225"/>
        <v>1.170504472</v>
      </c>
      <c r="AT216" s="10">
        <f t="shared" si="225"/>
        <v>1.196201121</v>
      </c>
      <c r="AU216" s="10">
        <f t="shared" si="225"/>
        <v>1.213810434</v>
      </c>
      <c r="AV216" s="10">
        <f t="shared" si="225"/>
        <v>1.24415433</v>
      </c>
      <c r="AW216" s="10">
        <f t="shared" si="225"/>
        <v>1.260185317</v>
      </c>
    </row>
    <row r="217">
      <c r="B217" s="77"/>
    </row>
    <row r="218">
      <c r="B218" s="77"/>
      <c r="C218" s="70" t="s">
        <v>296</v>
      </c>
      <c r="D218" s="109"/>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c r="AA218" s="109"/>
      <c r="AB218" s="109"/>
      <c r="AC218" s="109"/>
      <c r="AD218" s="109"/>
      <c r="AE218" s="109"/>
      <c r="AF218" s="109"/>
      <c r="AG218" s="109"/>
      <c r="AH218" s="109"/>
      <c r="AI218" s="109"/>
      <c r="AJ218" s="109"/>
      <c r="AK218" s="109"/>
      <c r="AL218" s="109"/>
      <c r="AM218" s="109"/>
      <c r="AN218" s="109"/>
      <c r="AO218" s="109"/>
      <c r="AP218" s="109"/>
      <c r="AQ218" s="109"/>
      <c r="AR218" s="109"/>
      <c r="AS218" s="109"/>
      <c r="AT218" s="109"/>
      <c r="AU218" s="109"/>
      <c r="AV218" s="109"/>
      <c r="AW218" s="109"/>
    </row>
    <row r="219">
      <c r="B219" s="77"/>
    </row>
    <row r="220">
      <c r="B220" s="77"/>
      <c r="C220" s="8" t="s">
        <v>297</v>
      </c>
      <c r="R220" s="10">
        <f t="shared" ref="R220:AW220" si="226">R37</f>
        <v>14625</v>
      </c>
      <c r="S220" s="10">
        <f t="shared" si="226"/>
        <v>14864</v>
      </c>
      <c r="T220" s="10">
        <f t="shared" si="226"/>
        <v>14224</v>
      </c>
      <c r="U220" s="10">
        <f t="shared" si="226"/>
        <v>15207</v>
      </c>
      <c r="V220" s="10">
        <f t="shared" si="226"/>
        <v>15414</v>
      </c>
      <c r="W220" s="10">
        <f t="shared" si="226"/>
        <v>15553</v>
      </c>
      <c r="X220" s="10">
        <f t="shared" si="226"/>
        <v>15728</v>
      </c>
      <c r="Y220" s="10">
        <f t="shared" si="226"/>
        <v>15812</v>
      </c>
      <c r="Z220" s="10">
        <f t="shared" si="226"/>
        <v>9646</v>
      </c>
      <c r="AA220" s="10">
        <f t="shared" si="226"/>
        <v>19247</v>
      </c>
      <c r="AB220" s="10">
        <f t="shared" si="226"/>
        <v>18124</v>
      </c>
      <c r="AC220" s="10">
        <f t="shared" si="226"/>
        <v>16980</v>
      </c>
      <c r="AD220" s="10">
        <f t="shared" si="226"/>
        <v>15696</v>
      </c>
      <c r="AE220" s="10">
        <f t="shared" si="226"/>
        <v>13324</v>
      </c>
      <c r="AF220" s="10">
        <f t="shared" si="226"/>
        <v>12401</v>
      </c>
      <c r="AG220" s="10">
        <f t="shared" si="226"/>
        <v>14210</v>
      </c>
      <c r="AH220" s="10">
        <f t="shared" si="226"/>
        <v>14834</v>
      </c>
      <c r="AI220" s="10">
        <f t="shared" si="226"/>
        <v>14896</v>
      </c>
      <c r="AJ220" s="10">
        <f t="shared" si="226"/>
        <v>14728</v>
      </c>
      <c r="AK220" s="10">
        <f t="shared" si="226"/>
        <v>16009</v>
      </c>
      <c r="AL220" s="10">
        <f t="shared" si="226"/>
        <v>17314</v>
      </c>
      <c r="AM220" s="10">
        <f t="shared" si="226"/>
        <v>18250</v>
      </c>
      <c r="AN220" s="10">
        <f t="shared" si="226"/>
        <v>18627</v>
      </c>
      <c r="AO220" s="10">
        <f t="shared" si="226"/>
        <v>15837</v>
      </c>
      <c r="AP220" s="10">
        <f t="shared" si="226"/>
        <v>20980.76522</v>
      </c>
      <c r="AQ220" s="10">
        <f t="shared" si="226"/>
        <v>22138.42629</v>
      </c>
      <c r="AR220" s="10">
        <f t="shared" si="226"/>
        <v>23341.23412</v>
      </c>
      <c r="AS220" s="10">
        <f t="shared" si="226"/>
        <v>23713.95199</v>
      </c>
      <c r="AT220" s="10">
        <f t="shared" si="226"/>
        <v>24234.5558</v>
      </c>
      <c r="AU220" s="10">
        <f t="shared" si="226"/>
        <v>24591.31344</v>
      </c>
      <c r="AV220" s="10">
        <f t="shared" si="226"/>
        <v>25206.06862</v>
      </c>
      <c r="AW220" s="10">
        <f t="shared" si="226"/>
        <v>25530.85001</v>
      </c>
    </row>
    <row r="221">
      <c r="B221" s="77"/>
    </row>
    <row r="222">
      <c r="B222" s="77"/>
      <c r="C222" s="4"/>
      <c r="D222" s="4" t="s">
        <v>148</v>
      </c>
    </row>
    <row r="223">
      <c r="B223" s="77"/>
      <c r="C223" s="4" t="s">
        <v>57</v>
      </c>
      <c r="D223" s="48">
        <f t="array" ref="D223">INDEX(FORECAST!$I$14:$Q$14,MATCH($C223,FORECAST!$I$11:$Q$11,0))</f>
        <v>0.093</v>
      </c>
      <c r="R223" s="60">
        <f t="shared" ref="R223:AW223" si="227">R$220*$E$197*$D223</f>
        <v>1065.456933</v>
      </c>
      <c r="S223" s="60">
        <f t="shared" si="227"/>
        <v>1082.868503</v>
      </c>
      <c r="T223" s="60">
        <f t="shared" si="227"/>
        <v>1036.243379</v>
      </c>
      <c r="U223" s="60">
        <f t="shared" si="227"/>
        <v>1107.856655</v>
      </c>
      <c r="V223" s="60">
        <f t="shared" si="227"/>
        <v>1122.936969</v>
      </c>
      <c r="W223" s="60">
        <f t="shared" si="227"/>
        <v>1133.063363</v>
      </c>
      <c r="X223" s="60">
        <f t="shared" si="227"/>
        <v>1145.81242</v>
      </c>
      <c r="Y223" s="60">
        <f t="shared" si="227"/>
        <v>1151.931968</v>
      </c>
      <c r="Z223" s="60">
        <f t="shared" si="227"/>
        <v>702.7280396</v>
      </c>
      <c r="AA223" s="60">
        <f t="shared" si="227"/>
        <v>1402.17775</v>
      </c>
      <c r="AB223" s="60">
        <f t="shared" si="227"/>
        <v>1320.365228</v>
      </c>
      <c r="AC223" s="60">
        <f t="shared" si="227"/>
        <v>1237.022819</v>
      </c>
      <c r="AD223" s="60">
        <f t="shared" si="227"/>
        <v>1143.481164</v>
      </c>
      <c r="AE223" s="60">
        <f t="shared" si="227"/>
        <v>970.6767987</v>
      </c>
      <c r="AF223" s="60">
        <f t="shared" si="227"/>
        <v>903.4346278</v>
      </c>
      <c r="AG223" s="60">
        <f t="shared" si="227"/>
        <v>1035.223455</v>
      </c>
      <c r="AH223" s="60">
        <f t="shared" si="227"/>
        <v>1080.68295</v>
      </c>
      <c r="AI223" s="60">
        <f t="shared" si="227"/>
        <v>1085.199759</v>
      </c>
      <c r="AJ223" s="60">
        <f t="shared" si="227"/>
        <v>1072.960664</v>
      </c>
      <c r="AK223" s="60">
        <f t="shared" si="227"/>
        <v>1166.283764</v>
      </c>
      <c r="AL223" s="60">
        <f t="shared" si="227"/>
        <v>1261.355306</v>
      </c>
      <c r="AM223" s="60">
        <f t="shared" si="227"/>
        <v>1329.544549</v>
      </c>
      <c r="AN223" s="60">
        <f t="shared" si="227"/>
        <v>1357.009661</v>
      </c>
      <c r="AO223" s="60">
        <f t="shared" si="227"/>
        <v>1153.753262</v>
      </c>
      <c r="AP223" s="60">
        <f t="shared" si="227"/>
        <v>1528.485591</v>
      </c>
      <c r="AQ223" s="60">
        <f t="shared" si="227"/>
        <v>1612.823233</v>
      </c>
      <c r="AR223" s="60">
        <f t="shared" si="227"/>
        <v>1700.449896</v>
      </c>
      <c r="AS223" s="60">
        <f t="shared" si="227"/>
        <v>1727.603047</v>
      </c>
      <c r="AT223" s="60">
        <f t="shared" si="227"/>
        <v>1765.529949</v>
      </c>
      <c r="AU223" s="60">
        <f t="shared" si="227"/>
        <v>1791.520369</v>
      </c>
      <c r="AV223" s="60">
        <f t="shared" si="227"/>
        <v>1836.306364</v>
      </c>
      <c r="AW223" s="60">
        <f t="shared" si="227"/>
        <v>1859.967259</v>
      </c>
    </row>
    <row r="224">
      <c r="B224" s="77"/>
      <c r="C224" s="4" t="s">
        <v>58</v>
      </c>
      <c r="D224" s="48">
        <f t="array" ref="D224">INDEX(FORECAST!$I$14:$Q$14,MATCH($C224,FORECAST!$I$11:$Q$11,0))</f>
        <v>0.232</v>
      </c>
      <c r="R224" s="60">
        <f t="shared" ref="R224:AW224" si="228">R$220*$E$197*$D224</f>
        <v>2657.91407</v>
      </c>
      <c r="S224" s="60">
        <f t="shared" si="228"/>
        <v>2701.349384</v>
      </c>
      <c r="T224" s="60">
        <f t="shared" si="228"/>
        <v>2585.037247</v>
      </c>
      <c r="U224" s="60">
        <f t="shared" si="228"/>
        <v>2763.68542</v>
      </c>
      <c r="V224" s="60">
        <f t="shared" si="228"/>
        <v>2801.305127</v>
      </c>
      <c r="W224" s="60">
        <f t="shared" si="228"/>
        <v>2826.566669</v>
      </c>
      <c r="X224" s="60">
        <f t="shared" si="228"/>
        <v>2858.370769</v>
      </c>
      <c r="Y224" s="60">
        <f t="shared" si="228"/>
        <v>2873.636737</v>
      </c>
      <c r="Z224" s="60">
        <f t="shared" si="228"/>
        <v>1753.041991</v>
      </c>
      <c r="AA224" s="60">
        <f t="shared" si="228"/>
        <v>3497.905786</v>
      </c>
      <c r="AB224" s="60">
        <f t="shared" si="228"/>
        <v>3293.814332</v>
      </c>
      <c r="AC224" s="60">
        <f t="shared" si="228"/>
        <v>3085.906387</v>
      </c>
      <c r="AD224" s="60">
        <f t="shared" si="228"/>
        <v>2852.555162</v>
      </c>
      <c r="AE224" s="60">
        <f t="shared" si="228"/>
        <v>2421.473304</v>
      </c>
      <c r="AF224" s="60">
        <f t="shared" si="228"/>
        <v>2253.729394</v>
      </c>
      <c r="AG224" s="60">
        <f t="shared" si="228"/>
        <v>2582.492919</v>
      </c>
      <c r="AH224" s="60">
        <f t="shared" si="228"/>
        <v>2695.897253</v>
      </c>
      <c r="AI224" s="60">
        <f t="shared" si="228"/>
        <v>2707.164991</v>
      </c>
      <c r="AJ224" s="60">
        <f t="shared" si="228"/>
        <v>2676.633055</v>
      </c>
      <c r="AK224" s="60">
        <f t="shared" si="228"/>
        <v>2909.439067</v>
      </c>
      <c r="AL224" s="60">
        <f t="shared" si="228"/>
        <v>3146.606784</v>
      </c>
      <c r="AM224" s="60">
        <f t="shared" si="228"/>
        <v>3316.713284</v>
      </c>
      <c r="AN224" s="60">
        <f t="shared" si="228"/>
        <v>3385.228403</v>
      </c>
      <c r="AO224" s="60">
        <f t="shared" si="228"/>
        <v>2878.18018</v>
      </c>
      <c r="AP224" s="60">
        <f t="shared" si="228"/>
        <v>3812.996313</v>
      </c>
      <c r="AQ224" s="60">
        <f t="shared" si="228"/>
        <v>4023.38699</v>
      </c>
      <c r="AR224" s="60">
        <f t="shared" si="228"/>
        <v>4241.982537</v>
      </c>
      <c r="AS224" s="60">
        <f t="shared" si="228"/>
        <v>4309.719429</v>
      </c>
      <c r="AT224" s="60">
        <f t="shared" si="228"/>
        <v>4404.332777</v>
      </c>
      <c r="AU224" s="60">
        <f t="shared" si="228"/>
        <v>4469.169094</v>
      </c>
      <c r="AV224" s="60">
        <f t="shared" si="228"/>
        <v>4580.893296</v>
      </c>
      <c r="AW224" s="60">
        <f t="shared" si="228"/>
        <v>4639.918323</v>
      </c>
    </row>
    <row r="225">
      <c r="B225" s="77"/>
      <c r="C225" s="4" t="s">
        <v>59</v>
      </c>
      <c r="D225" s="48">
        <f t="array" ref="D225">INDEX(FORECAST!$I$14:$Q$14,MATCH($C225,FORECAST!$I$11:$Q$11,0))</f>
        <v>0.246</v>
      </c>
      <c r="R225" s="60">
        <f t="shared" ref="R225:AW225" si="229">R$220*$E$197*$D225</f>
        <v>2818.305437</v>
      </c>
      <c r="S225" s="60">
        <f t="shared" si="229"/>
        <v>2864.361847</v>
      </c>
      <c r="T225" s="60">
        <f t="shared" si="229"/>
        <v>2741.030874</v>
      </c>
      <c r="U225" s="60">
        <f t="shared" si="229"/>
        <v>2930.45954</v>
      </c>
      <c r="V225" s="60">
        <f t="shared" si="229"/>
        <v>2970.349402</v>
      </c>
      <c r="W225" s="60">
        <f t="shared" si="229"/>
        <v>2997.135348</v>
      </c>
      <c r="X225" s="60">
        <f t="shared" si="229"/>
        <v>3030.85866</v>
      </c>
      <c r="Y225" s="60">
        <f t="shared" si="229"/>
        <v>3047.045851</v>
      </c>
      <c r="Z225" s="60">
        <f t="shared" si="229"/>
        <v>1858.829008</v>
      </c>
      <c r="AA225" s="60">
        <f t="shared" si="229"/>
        <v>3708.986307</v>
      </c>
      <c r="AB225" s="60">
        <f t="shared" si="229"/>
        <v>3492.57899</v>
      </c>
      <c r="AC225" s="60">
        <f t="shared" si="229"/>
        <v>3272.124876</v>
      </c>
      <c r="AD225" s="60">
        <f t="shared" si="229"/>
        <v>3024.692112</v>
      </c>
      <c r="AE225" s="60">
        <f t="shared" si="229"/>
        <v>2567.596693</v>
      </c>
      <c r="AF225" s="60">
        <f t="shared" si="229"/>
        <v>2389.730306</v>
      </c>
      <c r="AG225" s="60">
        <f t="shared" si="229"/>
        <v>2738.333009</v>
      </c>
      <c r="AH225" s="60">
        <f t="shared" si="229"/>
        <v>2858.580708</v>
      </c>
      <c r="AI225" s="60">
        <f t="shared" si="229"/>
        <v>2870.528396</v>
      </c>
      <c r="AJ225" s="60">
        <f t="shared" si="229"/>
        <v>2838.154015</v>
      </c>
      <c r="AK225" s="60">
        <f t="shared" si="229"/>
        <v>3085.008666</v>
      </c>
      <c r="AL225" s="60">
        <f t="shared" si="229"/>
        <v>3336.488228</v>
      </c>
      <c r="AM225" s="60">
        <f t="shared" si="229"/>
        <v>3516.859776</v>
      </c>
      <c r="AN225" s="60">
        <f t="shared" si="229"/>
        <v>3589.509427</v>
      </c>
      <c r="AO225" s="60">
        <f t="shared" si="229"/>
        <v>3051.863467</v>
      </c>
      <c r="AP225" s="60">
        <f t="shared" si="229"/>
        <v>4043.090918</v>
      </c>
      <c r="AQ225" s="60">
        <f t="shared" si="229"/>
        <v>4266.177584</v>
      </c>
      <c r="AR225" s="60">
        <f t="shared" si="229"/>
        <v>4497.964242</v>
      </c>
      <c r="AS225" s="60">
        <f t="shared" si="229"/>
        <v>4569.788705</v>
      </c>
      <c r="AT225" s="60">
        <f t="shared" si="229"/>
        <v>4670.111479</v>
      </c>
      <c r="AU225" s="60">
        <f t="shared" si="229"/>
        <v>4738.860332</v>
      </c>
      <c r="AV225" s="60">
        <f t="shared" si="229"/>
        <v>4857.326512</v>
      </c>
      <c r="AW225" s="60">
        <f t="shared" si="229"/>
        <v>4919.913394</v>
      </c>
    </row>
    <row r="226">
      <c r="B226" s="77"/>
      <c r="C226" s="4" t="s">
        <v>60</v>
      </c>
      <c r="D226" s="48">
        <f t="array" ref="D226">INDEX(FORECAST!$I$14:$Q$14,MATCH($C226,FORECAST!$I$11:$Q$11,0))</f>
        <v>0.089</v>
      </c>
      <c r="R226" s="60">
        <f t="shared" ref="R226:AW226" si="230">R$220*$E$197*$D226</f>
        <v>1019.630829</v>
      </c>
      <c r="S226" s="60">
        <f t="shared" si="230"/>
        <v>1036.293514</v>
      </c>
      <c r="T226" s="60">
        <f t="shared" si="230"/>
        <v>991.6737715</v>
      </c>
      <c r="U226" s="60">
        <f t="shared" si="230"/>
        <v>1060.206907</v>
      </c>
      <c r="V226" s="60">
        <f t="shared" si="230"/>
        <v>1074.638605</v>
      </c>
      <c r="W226" s="60">
        <f t="shared" si="230"/>
        <v>1084.329455</v>
      </c>
      <c r="X226" s="60">
        <f t="shared" si="230"/>
        <v>1096.530166</v>
      </c>
      <c r="Y226" s="60">
        <f t="shared" si="230"/>
        <v>1102.386507</v>
      </c>
      <c r="Z226" s="60">
        <f t="shared" si="230"/>
        <v>672.5031777</v>
      </c>
      <c r="AA226" s="60">
        <f t="shared" si="230"/>
        <v>1341.86903</v>
      </c>
      <c r="AB226" s="60">
        <f t="shared" si="230"/>
        <v>1263.575326</v>
      </c>
      <c r="AC226" s="60">
        <f t="shared" si="230"/>
        <v>1183.817537</v>
      </c>
      <c r="AD226" s="60">
        <f t="shared" si="230"/>
        <v>1094.299179</v>
      </c>
      <c r="AE226" s="60">
        <f t="shared" si="230"/>
        <v>928.927259</v>
      </c>
      <c r="AF226" s="60">
        <f t="shared" si="230"/>
        <v>864.5772244</v>
      </c>
      <c r="AG226" s="60">
        <f t="shared" si="230"/>
        <v>990.6977146</v>
      </c>
      <c r="AH226" s="60">
        <f t="shared" si="230"/>
        <v>1034.201963</v>
      </c>
      <c r="AI226" s="60">
        <f t="shared" si="230"/>
        <v>1038.524501</v>
      </c>
      <c r="AJ226" s="60">
        <f t="shared" si="230"/>
        <v>1026.811819</v>
      </c>
      <c r="AK226" s="60">
        <f t="shared" si="230"/>
        <v>1116.121021</v>
      </c>
      <c r="AL226" s="60">
        <f t="shared" si="230"/>
        <v>1207.103465</v>
      </c>
      <c r="AM226" s="60">
        <f t="shared" si="230"/>
        <v>1272.359838</v>
      </c>
      <c r="AN226" s="60">
        <f t="shared" si="230"/>
        <v>1298.643655</v>
      </c>
      <c r="AO226" s="60">
        <f t="shared" si="230"/>
        <v>1104.129466</v>
      </c>
      <c r="AP226" s="60">
        <f t="shared" si="230"/>
        <v>1462.744275</v>
      </c>
      <c r="AQ226" s="60">
        <f t="shared" si="230"/>
        <v>1543.454492</v>
      </c>
      <c r="AR226" s="60">
        <f t="shared" si="230"/>
        <v>1627.312266</v>
      </c>
      <c r="AS226" s="60">
        <f t="shared" si="230"/>
        <v>1653.29754</v>
      </c>
      <c r="AT226" s="60">
        <f t="shared" si="230"/>
        <v>1689.593177</v>
      </c>
      <c r="AU226" s="60">
        <f t="shared" si="230"/>
        <v>1714.46573</v>
      </c>
      <c r="AV226" s="60">
        <f t="shared" si="230"/>
        <v>1757.325446</v>
      </c>
      <c r="AW226" s="60">
        <f t="shared" si="230"/>
        <v>1779.968667</v>
      </c>
    </row>
    <row r="227">
      <c r="B227" s="77"/>
      <c r="C227" s="4" t="s">
        <v>61</v>
      </c>
      <c r="D227" s="48">
        <f t="array" ref="D227">INDEX(FORECAST!$I$14:$Q$14,MATCH($C227,FORECAST!$I$11:$Q$11,0))</f>
        <v>0.339</v>
      </c>
      <c r="R227" s="60">
        <f t="shared" ref="R227:AW227" si="231">R$220*$E$197*$D227</f>
        <v>3883.76237</v>
      </c>
      <c r="S227" s="60">
        <f t="shared" si="231"/>
        <v>3947.23035</v>
      </c>
      <c r="T227" s="60">
        <f t="shared" si="231"/>
        <v>3777.274253</v>
      </c>
      <c r="U227" s="60">
        <f t="shared" si="231"/>
        <v>4038.316196</v>
      </c>
      <c r="V227" s="60">
        <f t="shared" si="231"/>
        <v>4093.286371</v>
      </c>
      <c r="W227" s="60">
        <f t="shared" si="231"/>
        <v>4130.198711</v>
      </c>
      <c r="X227" s="60">
        <f t="shared" si="231"/>
        <v>4176.671081</v>
      </c>
      <c r="Y227" s="60">
        <f t="shared" si="231"/>
        <v>4198.977819</v>
      </c>
      <c r="Z227" s="60">
        <f t="shared" si="231"/>
        <v>2561.557048</v>
      </c>
      <c r="AA227" s="60">
        <f t="shared" si="231"/>
        <v>5111.164057</v>
      </c>
      <c r="AB227" s="60">
        <f t="shared" si="231"/>
        <v>4812.944219</v>
      </c>
      <c r="AC227" s="60">
        <f t="shared" si="231"/>
        <v>4509.147695</v>
      </c>
      <c r="AD227" s="60">
        <f t="shared" si="231"/>
        <v>4168.173276</v>
      </c>
      <c r="AE227" s="60">
        <f t="shared" si="231"/>
        <v>3538.273492</v>
      </c>
      <c r="AF227" s="60">
        <f t="shared" si="231"/>
        <v>3293.164934</v>
      </c>
      <c r="AG227" s="60">
        <f t="shared" si="231"/>
        <v>3773.556464</v>
      </c>
      <c r="AH227" s="60">
        <f t="shared" si="231"/>
        <v>3939.263658</v>
      </c>
      <c r="AI227" s="60">
        <f t="shared" si="231"/>
        <v>3955.728155</v>
      </c>
      <c r="AJ227" s="60">
        <f t="shared" si="231"/>
        <v>3911.11468</v>
      </c>
      <c r="AK227" s="60">
        <f t="shared" si="231"/>
        <v>4251.29243</v>
      </c>
      <c r="AL227" s="60">
        <f t="shared" si="231"/>
        <v>4597.843533</v>
      </c>
      <c r="AM227" s="60">
        <f t="shared" si="231"/>
        <v>4846.404325</v>
      </c>
      <c r="AN227" s="60">
        <f t="shared" si="231"/>
        <v>4946.519088</v>
      </c>
      <c r="AO227" s="60">
        <f t="shared" si="231"/>
        <v>4205.616729</v>
      </c>
      <c r="AP227" s="60">
        <f t="shared" si="231"/>
        <v>5571.576509</v>
      </c>
      <c r="AQ227" s="60">
        <f t="shared" si="231"/>
        <v>5879.000817</v>
      </c>
      <c r="AR227" s="60">
        <f t="shared" si="231"/>
        <v>6198.414138</v>
      </c>
      <c r="AS227" s="60">
        <f t="shared" si="231"/>
        <v>6297.391752</v>
      </c>
      <c r="AT227" s="60">
        <f t="shared" si="231"/>
        <v>6435.641428</v>
      </c>
      <c r="AU227" s="60">
        <f t="shared" si="231"/>
        <v>6530.380701</v>
      </c>
      <c r="AV227" s="60">
        <f t="shared" si="231"/>
        <v>6693.632877</v>
      </c>
      <c r="AW227" s="60">
        <f t="shared" si="231"/>
        <v>6779.880653</v>
      </c>
    </row>
    <row r="228">
      <c r="B228" s="77"/>
      <c r="C228" s="4" t="s">
        <v>62</v>
      </c>
      <c r="D228" s="48">
        <f t="array" ref="D228">INDEX(FORECAST!$I$14:$Q$14,MATCH($C228,FORECAST!$I$11:$Q$11,0))</f>
        <v>0</v>
      </c>
      <c r="R228" s="60">
        <f t="shared" ref="R228:AW228" si="232">R$220*$E$197*$D228</f>
        <v>0</v>
      </c>
      <c r="S228" s="60">
        <f t="shared" si="232"/>
        <v>0</v>
      </c>
      <c r="T228" s="60">
        <f t="shared" si="232"/>
        <v>0</v>
      </c>
      <c r="U228" s="60">
        <f t="shared" si="232"/>
        <v>0</v>
      </c>
      <c r="V228" s="60">
        <f t="shared" si="232"/>
        <v>0</v>
      </c>
      <c r="W228" s="60">
        <f t="shared" si="232"/>
        <v>0</v>
      </c>
      <c r="X228" s="60">
        <f t="shared" si="232"/>
        <v>0</v>
      </c>
      <c r="Y228" s="60">
        <f t="shared" si="232"/>
        <v>0</v>
      </c>
      <c r="Z228" s="60">
        <f t="shared" si="232"/>
        <v>0</v>
      </c>
      <c r="AA228" s="60">
        <f t="shared" si="232"/>
        <v>0</v>
      </c>
      <c r="AB228" s="60">
        <f t="shared" si="232"/>
        <v>0</v>
      </c>
      <c r="AC228" s="60">
        <f t="shared" si="232"/>
        <v>0</v>
      </c>
      <c r="AD228" s="60">
        <f t="shared" si="232"/>
        <v>0</v>
      </c>
      <c r="AE228" s="60">
        <f t="shared" si="232"/>
        <v>0</v>
      </c>
      <c r="AF228" s="60">
        <f t="shared" si="232"/>
        <v>0</v>
      </c>
      <c r="AG228" s="60">
        <f t="shared" si="232"/>
        <v>0</v>
      </c>
      <c r="AH228" s="60">
        <f t="shared" si="232"/>
        <v>0</v>
      </c>
      <c r="AI228" s="60">
        <f t="shared" si="232"/>
        <v>0</v>
      </c>
      <c r="AJ228" s="60">
        <f t="shared" si="232"/>
        <v>0</v>
      </c>
      <c r="AK228" s="60">
        <f t="shared" si="232"/>
        <v>0</v>
      </c>
      <c r="AL228" s="60">
        <f t="shared" si="232"/>
        <v>0</v>
      </c>
      <c r="AM228" s="60">
        <f t="shared" si="232"/>
        <v>0</v>
      </c>
      <c r="AN228" s="60">
        <f t="shared" si="232"/>
        <v>0</v>
      </c>
      <c r="AO228" s="60">
        <f t="shared" si="232"/>
        <v>0</v>
      </c>
      <c r="AP228" s="60">
        <f t="shared" si="232"/>
        <v>0</v>
      </c>
      <c r="AQ228" s="60">
        <f t="shared" si="232"/>
        <v>0</v>
      </c>
      <c r="AR228" s="60">
        <f t="shared" si="232"/>
        <v>0</v>
      </c>
      <c r="AS228" s="60">
        <f t="shared" si="232"/>
        <v>0</v>
      </c>
      <c r="AT228" s="60">
        <f t="shared" si="232"/>
        <v>0</v>
      </c>
      <c r="AU228" s="60">
        <f t="shared" si="232"/>
        <v>0</v>
      </c>
      <c r="AV228" s="60">
        <f t="shared" si="232"/>
        <v>0</v>
      </c>
      <c r="AW228" s="60">
        <f t="shared" si="232"/>
        <v>0</v>
      </c>
    </row>
    <row r="229">
      <c r="B229" s="77"/>
      <c r="C229" s="4" t="s">
        <v>63</v>
      </c>
      <c r="D229" s="48">
        <f t="array" ref="D229">INDEX(FORECAST!$I$14:$Q$14,MATCH($C229,FORECAST!$I$11:$Q$11,0))</f>
        <v>0</v>
      </c>
      <c r="R229" s="60">
        <f t="shared" ref="R229:AW229" si="233">R$220*$E$197*$D229</f>
        <v>0</v>
      </c>
      <c r="S229" s="60">
        <f t="shared" si="233"/>
        <v>0</v>
      </c>
      <c r="T229" s="60">
        <f t="shared" si="233"/>
        <v>0</v>
      </c>
      <c r="U229" s="60">
        <f t="shared" si="233"/>
        <v>0</v>
      </c>
      <c r="V229" s="60">
        <f t="shared" si="233"/>
        <v>0</v>
      </c>
      <c r="W229" s="60">
        <f t="shared" si="233"/>
        <v>0</v>
      </c>
      <c r="X229" s="60">
        <f t="shared" si="233"/>
        <v>0</v>
      </c>
      <c r="Y229" s="60">
        <f t="shared" si="233"/>
        <v>0</v>
      </c>
      <c r="Z229" s="60">
        <f t="shared" si="233"/>
        <v>0</v>
      </c>
      <c r="AA229" s="60">
        <f t="shared" si="233"/>
        <v>0</v>
      </c>
      <c r="AB229" s="60">
        <f t="shared" si="233"/>
        <v>0</v>
      </c>
      <c r="AC229" s="60">
        <f t="shared" si="233"/>
        <v>0</v>
      </c>
      <c r="AD229" s="60">
        <f t="shared" si="233"/>
        <v>0</v>
      </c>
      <c r="AE229" s="60">
        <f t="shared" si="233"/>
        <v>0</v>
      </c>
      <c r="AF229" s="60">
        <f t="shared" si="233"/>
        <v>0</v>
      </c>
      <c r="AG229" s="60">
        <f t="shared" si="233"/>
        <v>0</v>
      </c>
      <c r="AH229" s="60">
        <f t="shared" si="233"/>
        <v>0</v>
      </c>
      <c r="AI229" s="60">
        <f t="shared" si="233"/>
        <v>0</v>
      </c>
      <c r="AJ229" s="60">
        <f t="shared" si="233"/>
        <v>0</v>
      </c>
      <c r="AK229" s="60">
        <f t="shared" si="233"/>
        <v>0</v>
      </c>
      <c r="AL229" s="60">
        <f t="shared" si="233"/>
        <v>0</v>
      </c>
      <c r="AM229" s="60">
        <f t="shared" si="233"/>
        <v>0</v>
      </c>
      <c r="AN229" s="60">
        <f t="shared" si="233"/>
        <v>0</v>
      </c>
      <c r="AO229" s="60">
        <f t="shared" si="233"/>
        <v>0</v>
      </c>
      <c r="AP229" s="60">
        <f t="shared" si="233"/>
        <v>0</v>
      </c>
      <c r="AQ229" s="60">
        <f t="shared" si="233"/>
        <v>0</v>
      </c>
      <c r="AR229" s="60">
        <f t="shared" si="233"/>
        <v>0</v>
      </c>
      <c r="AS229" s="60">
        <f t="shared" si="233"/>
        <v>0</v>
      </c>
      <c r="AT229" s="60">
        <f t="shared" si="233"/>
        <v>0</v>
      </c>
      <c r="AU229" s="60">
        <f t="shared" si="233"/>
        <v>0</v>
      </c>
      <c r="AV229" s="60">
        <f t="shared" si="233"/>
        <v>0</v>
      </c>
      <c r="AW229" s="60">
        <f t="shared" si="233"/>
        <v>0</v>
      </c>
    </row>
    <row r="230">
      <c r="B230" s="77"/>
      <c r="C230" s="4" t="s">
        <v>64</v>
      </c>
      <c r="D230" s="48">
        <f t="array" ref="D230">INDEX(FORECAST!$I$14:$Q$14,MATCH($C230,FORECAST!$I$11:$Q$11,0))</f>
        <v>0</v>
      </c>
      <c r="R230" s="60">
        <f t="shared" ref="R230:AW230" si="234">R$220*$E$197*$D230</f>
        <v>0</v>
      </c>
      <c r="S230" s="60">
        <f t="shared" si="234"/>
        <v>0</v>
      </c>
      <c r="T230" s="60">
        <f t="shared" si="234"/>
        <v>0</v>
      </c>
      <c r="U230" s="60">
        <f t="shared" si="234"/>
        <v>0</v>
      </c>
      <c r="V230" s="60">
        <f t="shared" si="234"/>
        <v>0</v>
      </c>
      <c r="W230" s="60">
        <f t="shared" si="234"/>
        <v>0</v>
      </c>
      <c r="X230" s="60">
        <f t="shared" si="234"/>
        <v>0</v>
      </c>
      <c r="Y230" s="60">
        <f t="shared" si="234"/>
        <v>0</v>
      </c>
      <c r="Z230" s="60">
        <f t="shared" si="234"/>
        <v>0</v>
      </c>
      <c r="AA230" s="60">
        <f t="shared" si="234"/>
        <v>0</v>
      </c>
      <c r="AB230" s="60">
        <f t="shared" si="234"/>
        <v>0</v>
      </c>
      <c r="AC230" s="60">
        <f t="shared" si="234"/>
        <v>0</v>
      </c>
      <c r="AD230" s="60">
        <f t="shared" si="234"/>
        <v>0</v>
      </c>
      <c r="AE230" s="60">
        <f t="shared" si="234"/>
        <v>0</v>
      </c>
      <c r="AF230" s="60">
        <f t="shared" si="234"/>
        <v>0</v>
      </c>
      <c r="AG230" s="60">
        <f t="shared" si="234"/>
        <v>0</v>
      </c>
      <c r="AH230" s="60">
        <f t="shared" si="234"/>
        <v>0</v>
      </c>
      <c r="AI230" s="60">
        <f t="shared" si="234"/>
        <v>0</v>
      </c>
      <c r="AJ230" s="60">
        <f t="shared" si="234"/>
        <v>0</v>
      </c>
      <c r="AK230" s="60">
        <f t="shared" si="234"/>
        <v>0</v>
      </c>
      <c r="AL230" s="60">
        <f t="shared" si="234"/>
        <v>0</v>
      </c>
      <c r="AM230" s="60">
        <f t="shared" si="234"/>
        <v>0</v>
      </c>
      <c r="AN230" s="60">
        <f t="shared" si="234"/>
        <v>0</v>
      </c>
      <c r="AO230" s="60">
        <f t="shared" si="234"/>
        <v>0</v>
      </c>
      <c r="AP230" s="60">
        <f t="shared" si="234"/>
        <v>0</v>
      </c>
      <c r="AQ230" s="60">
        <f t="shared" si="234"/>
        <v>0</v>
      </c>
      <c r="AR230" s="60">
        <f t="shared" si="234"/>
        <v>0</v>
      </c>
      <c r="AS230" s="60">
        <f t="shared" si="234"/>
        <v>0</v>
      </c>
      <c r="AT230" s="60">
        <f t="shared" si="234"/>
        <v>0</v>
      </c>
      <c r="AU230" s="60">
        <f t="shared" si="234"/>
        <v>0</v>
      </c>
      <c r="AV230" s="60">
        <f t="shared" si="234"/>
        <v>0</v>
      </c>
      <c r="AW230" s="60">
        <f t="shared" si="234"/>
        <v>0</v>
      </c>
    </row>
    <row r="231">
      <c r="B231" s="77"/>
      <c r="C231" s="4" t="s">
        <v>65</v>
      </c>
      <c r="D231" s="48">
        <f t="array" ref="D231">INDEX(FORECAST!$I$14:$Q$14,MATCH($C231,FORECAST!$I$11:$Q$11,0))</f>
        <v>0</v>
      </c>
      <c r="R231" s="60">
        <f t="shared" ref="R231:AW231" si="235">R$220*$E$197*$D231</f>
        <v>0</v>
      </c>
      <c r="S231" s="60">
        <f t="shared" si="235"/>
        <v>0</v>
      </c>
      <c r="T231" s="60">
        <f t="shared" si="235"/>
        <v>0</v>
      </c>
      <c r="U231" s="60">
        <f t="shared" si="235"/>
        <v>0</v>
      </c>
      <c r="V231" s="60">
        <f t="shared" si="235"/>
        <v>0</v>
      </c>
      <c r="W231" s="60">
        <f t="shared" si="235"/>
        <v>0</v>
      </c>
      <c r="X231" s="60">
        <f t="shared" si="235"/>
        <v>0</v>
      </c>
      <c r="Y231" s="60">
        <f t="shared" si="235"/>
        <v>0</v>
      </c>
      <c r="Z231" s="60">
        <f t="shared" si="235"/>
        <v>0</v>
      </c>
      <c r="AA231" s="60">
        <f t="shared" si="235"/>
        <v>0</v>
      </c>
      <c r="AB231" s="60">
        <f t="shared" si="235"/>
        <v>0</v>
      </c>
      <c r="AC231" s="60">
        <f t="shared" si="235"/>
        <v>0</v>
      </c>
      <c r="AD231" s="60">
        <f t="shared" si="235"/>
        <v>0</v>
      </c>
      <c r="AE231" s="60">
        <f t="shared" si="235"/>
        <v>0</v>
      </c>
      <c r="AF231" s="60">
        <f t="shared" si="235"/>
        <v>0</v>
      </c>
      <c r="AG231" s="60">
        <f t="shared" si="235"/>
        <v>0</v>
      </c>
      <c r="AH231" s="60">
        <f t="shared" si="235"/>
        <v>0</v>
      </c>
      <c r="AI231" s="60">
        <f t="shared" si="235"/>
        <v>0</v>
      </c>
      <c r="AJ231" s="60">
        <f t="shared" si="235"/>
        <v>0</v>
      </c>
      <c r="AK231" s="60">
        <f t="shared" si="235"/>
        <v>0</v>
      </c>
      <c r="AL231" s="60">
        <f t="shared" si="235"/>
        <v>0</v>
      </c>
      <c r="AM231" s="60">
        <f t="shared" si="235"/>
        <v>0</v>
      </c>
      <c r="AN231" s="60">
        <f t="shared" si="235"/>
        <v>0</v>
      </c>
      <c r="AO231" s="60">
        <f t="shared" si="235"/>
        <v>0</v>
      </c>
      <c r="AP231" s="60">
        <f t="shared" si="235"/>
        <v>0</v>
      </c>
      <c r="AQ231" s="60">
        <f t="shared" si="235"/>
        <v>0</v>
      </c>
      <c r="AR231" s="60">
        <f t="shared" si="235"/>
        <v>0</v>
      </c>
      <c r="AS231" s="60">
        <f t="shared" si="235"/>
        <v>0</v>
      </c>
      <c r="AT231" s="60">
        <f t="shared" si="235"/>
        <v>0</v>
      </c>
      <c r="AU231" s="60">
        <f t="shared" si="235"/>
        <v>0</v>
      </c>
      <c r="AV231" s="60">
        <f t="shared" si="235"/>
        <v>0</v>
      </c>
      <c r="AW231" s="60">
        <f t="shared" si="235"/>
        <v>0</v>
      </c>
    </row>
    <row r="232">
      <c r="B232" s="77"/>
      <c r="C232" s="4" t="s">
        <v>292</v>
      </c>
      <c r="AH232" s="60">
        <f t="shared" ref="AH232:AW232" si="236">SUM(AH223:AH231)</f>
        <v>11608.62653</v>
      </c>
      <c r="AI232" s="60">
        <f t="shared" si="236"/>
        <v>11657.1458</v>
      </c>
      <c r="AJ232" s="60">
        <f t="shared" si="236"/>
        <v>11525.67423</v>
      </c>
      <c r="AK232" s="60">
        <f t="shared" si="236"/>
        <v>12528.14495</v>
      </c>
      <c r="AL232" s="60">
        <f t="shared" si="236"/>
        <v>13549.39732</v>
      </c>
      <c r="AM232" s="60">
        <f t="shared" si="236"/>
        <v>14281.88177</v>
      </c>
      <c r="AN232" s="60">
        <f t="shared" si="236"/>
        <v>14576.91023</v>
      </c>
      <c r="AO232" s="60">
        <f t="shared" si="236"/>
        <v>12393.5431</v>
      </c>
      <c r="AP232" s="60">
        <f t="shared" si="236"/>
        <v>16418.89361</v>
      </c>
      <c r="AQ232" s="60">
        <f t="shared" si="236"/>
        <v>17324.84311</v>
      </c>
      <c r="AR232" s="60">
        <f t="shared" si="236"/>
        <v>18266.12308</v>
      </c>
      <c r="AS232" s="60">
        <f t="shared" si="236"/>
        <v>18557.80047</v>
      </c>
      <c r="AT232" s="60">
        <f t="shared" si="236"/>
        <v>18965.20881</v>
      </c>
      <c r="AU232" s="60">
        <f t="shared" si="236"/>
        <v>19244.39623</v>
      </c>
      <c r="AV232" s="60">
        <f t="shared" si="236"/>
        <v>19725.4845</v>
      </c>
      <c r="AW232" s="60">
        <f t="shared" si="236"/>
        <v>19979.6483</v>
      </c>
    </row>
    <row r="233">
      <c r="B233" s="77"/>
    </row>
    <row r="234">
      <c r="A234" s="59"/>
      <c r="B234" s="94"/>
      <c r="C234" s="4" t="s">
        <v>293</v>
      </c>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c r="AB234" s="59"/>
      <c r="AC234" s="59"/>
      <c r="AD234" s="59"/>
      <c r="AE234" s="59"/>
      <c r="AF234" s="59"/>
      <c r="AG234" s="59"/>
      <c r="AH234" s="59"/>
      <c r="AI234" s="59"/>
      <c r="AJ234" s="59"/>
      <c r="AK234" s="59"/>
      <c r="AL234" s="59"/>
      <c r="AM234" s="59"/>
      <c r="AN234" s="59"/>
      <c r="AO234" s="59"/>
      <c r="AP234" s="30">
        <f t="shared" ref="AP234:AW234" si="237">AO224+AN225+AM226+AL227+AK228+AJ229+AI230+AH231+AP223</f>
        <v>13866.37857</v>
      </c>
      <c r="AQ234" s="30">
        <f t="shared" si="237"/>
        <v>14622.73099</v>
      </c>
      <c r="AR234" s="30">
        <f t="shared" si="237"/>
        <v>15817.57636</v>
      </c>
      <c r="AS234" s="30">
        <f t="shared" si="237"/>
        <v>15904.12417</v>
      </c>
      <c r="AT234" s="30">
        <f t="shared" si="237"/>
        <v>17688.24462</v>
      </c>
      <c r="AU234" s="30">
        <f t="shared" si="237"/>
        <v>18271.95493</v>
      </c>
      <c r="AV234" s="30">
        <f t="shared" si="237"/>
        <v>18827.29861</v>
      </c>
      <c r="AW234" s="30">
        <f t="shared" si="237"/>
        <v>19166.70582</v>
      </c>
    </row>
    <row r="235">
      <c r="B235" s="77"/>
    </row>
    <row r="236">
      <c r="B236" s="77"/>
    </row>
    <row r="237">
      <c r="B237" s="77"/>
    </row>
    <row r="238">
      <c r="B238" s="77"/>
    </row>
    <row r="239">
      <c r="B239" s="77"/>
    </row>
    <row r="240">
      <c r="B240" s="77"/>
    </row>
    <row r="241">
      <c r="B241" s="77"/>
    </row>
    <row r="242">
      <c r="B242" s="77"/>
    </row>
    <row r="243">
      <c r="B243" s="77"/>
    </row>
    <row r="244">
      <c r="B244" s="77"/>
    </row>
    <row r="245">
      <c r="B245" s="77"/>
    </row>
    <row r="246">
      <c r="B246" s="77"/>
    </row>
    <row r="247">
      <c r="B247" s="77"/>
    </row>
    <row r="248">
      <c r="B248" s="77"/>
    </row>
    <row r="249">
      <c r="B249" s="77"/>
    </row>
    <row r="250">
      <c r="B250" s="77"/>
    </row>
    <row r="251">
      <c r="B251" s="77"/>
    </row>
    <row r="252">
      <c r="B252" s="77"/>
    </row>
    <row r="253">
      <c r="B253" s="77"/>
    </row>
    <row r="254">
      <c r="B254" s="77"/>
    </row>
    <row r="255">
      <c r="B255" s="77"/>
    </row>
    <row r="256">
      <c r="B256" s="77"/>
    </row>
    <row r="257">
      <c r="B257" s="77"/>
    </row>
    <row r="258">
      <c r="B258" s="77"/>
    </row>
    <row r="259">
      <c r="B259" s="77"/>
    </row>
    <row r="260">
      <c r="B260" s="77"/>
    </row>
    <row r="261">
      <c r="B261" s="77"/>
    </row>
    <row r="262">
      <c r="B262" s="77"/>
    </row>
    <row r="263">
      <c r="B263" s="77"/>
    </row>
    <row r="264">
      <c r="B264" s="77"/>
    </row>
    <row r="265">
      <c r="B265" s="77"/>
    </row>
    <row r="266">
      <c r="B266" s="77"/>
    </row>
    <row r="267">
      <c r="B267" s="77"/>
    </row>
    <row r="268">
      <c r="B268" s="77"/>
    </row>
    <row r="269">
      <c r="B269" s="77"/>
    </row>
    <row r="270">
      <c r="B270" s="77"/>
    </row>
    <row r="271">
      <c r="B271" s="77"/>
    </row>
    <row r="272">
      <c r="B272" s="77"/>
    </row>
    <row r="273">
      <c r="B273" s="77"/>
    </row>
    <row r="274">
      <c r="B274" s="77"/>
    </row>
    <row r="275">
      <c r="B275" s="77"/>
    </row>
    <row r="276">
      <c r="B276" s="77"/>
    </row>
    <row r="277">
      <c r="B277" s="77"/>
    </row>
    <row r="278">
      <c r="B278" s="77"/>
    </row>
    <row r="279">
      <c r="B279" s="77"/>
    </row>
    <row r="280">
      <c r="B280" s="77"/>
    </row>
    <row r="281">
      <c r="B281" s="77"/>
    </row>
    <row r="282">
      <c r="B282" s="77"/>
    </row>
    <row r="283">
      <c r="B283" s="77"/>
    </row>
    <row r="284">
      <c r="B284" s="77"/>
    </row>
    <row r="285">
      <c r="B285" s="77"/>
    </row>
    <row r="286">
      <c r="B286" s="77"/>
    </row>
    <row r="287">
      <c r="B287" s="77"/>
    </row>
    <row r="288">
      <c r="B288" s="77"/>
    </row>
    <row r="289">
      <c r="B289" s="77"/>
    </row>
    <row r="290">
      <c r="B290" s="77"/>
    </row>
    <row r="291">
      <c r="B291" s="77"/>
    </row>
    <row r="292">
      <c r="B292" s="77"/>
    </row>
    <row r="293">
      <c r="B293" s="77"/>
    </row>
    <row r="294">
      <c r="B294" s="77"/>
    </row>
    <row r="295">
      <c r="B295" s="77"/>
    </row>
    <row r="296">
      <c r="B296" s="77"/>
    </row>
    <row r="297">
      <c r="B297" s="77"/>
    </row>
    <row r="298">
      <c r="B298" s="77"/>
    </row>
    <row r="299">
      <c r="B299" s="77"/>
    </row>
    <row r="300">
      <c r="B300" s="77"/>
    </row>
    <row r="301">
      <c r="B301" s="77"/>
    </row>
    <row r="302">
      <c r="B302" s="77"/>
    </row>
    <row r="303">
      <c r="B303" s="77"/>
    </row>
    <row r="304">
      <c r="B304" s="77"/>
    </row>
    <row r="305">
      <c r="B305" s="77"/>
    </row>
    <row r="306">
      <c r="B306" s="77"/>
    </row>
    <row r="307">
      <c r="B307" s="77"/>
    </row>
    <row r="308">
      <c r="B308" s="77"/>
    </row>
    <row r="309">
      <c r="B309" s="77"/>
    </row>
    <row r="310">
      <c r="B310" s="77"/>
    </row>
    <row r="311">
      <c r="B311" s="77"/>
    </row>
    <row r="312">
      <c r="B312" s="77"/>
    </row>
    <row r="313">
      <c r="B313" s="77"/>
    </row>
    <row r="314">
      <c r="B314" s="77"/>
    </row>
    <row r="315">
      <c r="B315" s="77"/>
    </row>
    <row r="316">
      <c r="B316" s="77"/>
    </row>
    <row r="317">
      <c r="B317" s="77"/>
    </row>
    <row r="318">
      <c r="B318" s="77"/>
    </row>
    <row r="319">
      <c r="B319" s="77"/>
    </row>
    <row r="320">
      <c r="B320" s="77"/>
    </row>
    <row r="321">
      <c r="B321" s="77"/>
    </row>
    <row r="322">
      <c r="B322" s="77"/>
    </row>
    <row r="323">
      <c r="B323" s="77"/>
    </row>
    <row r="324">
      <c r="B324" s="77"/>
    </row>
    <row r="325">
      <c r="B325" s="77"/>
    </row>
    <row r="326">
      <c r="B326" s="77"/>
    </row>
    <row r="327">
      <c r="B327" s="77"/>
    </row>
    <row r="328">
      <c r="B328" s="77"/>
    </row>
    <row r="329">
      <c r="B329" s="77"/>
    </row>
    <row r="330">
      <c r="B330" s="77"/>
    </row>
    <row r="331">
      <c r="B331" s="77"/>
    </row>
    <row r="332">
      <c r="B332" s="77"/>
    </row>
    <row r="333">
      <c r="B333" s="77"/>
    </row>
    <row r="334">
      <c r="B334" s="77"/>
    </row>
    <row r="335">
      <c r="B335" s="77"/>
    </row>
    <row r="336">
      <c r="B336" s="77"/>
    </row>
    <row r="337">
      <c r="B337" s="77"/>
    </row>
    <row r="338">
      <c r="B338" s="77"/>
    </row>
    <row r="339">
      <c r="B339" s="77"/>
    </row>
    <row r="340">
      <c r="B340" s="77"/>
    </row>
    <row r="341">
      <c r="B341" s="77"/>
    </row>
    <row r="342">
      <c r="B342" s="77"/>
    </row>
    <row r="343">
      <c r="B343" s="77"/>
    </row>
    <row r="344">
      <c r="B344" s="77"/>
    </row>
    <row r="345">
      <c r="B345" s="77"/>
    </row>
    <row r="346">
      <c r="B346" s="77"/>
    </row>
    <row r="347">
      <c r="B347" s="77"/>
    </row>
    <row r="348">
      <c r="B348" s="77"/>
    </row>
    <row r="349">
      <c r="B349" s="77"/>
    </row>
    <row r="350">
      <c r="B350" s="77"/>
    </row>
    <row r="351">
      <c r="B351" s="77"/>
    </row>
    <row r="352">
      <c r="B352" s="77"/>
    </row>
    <row r="353">
      <c r="B353" s="77"/>
    </row>
    <row r="354">
      <c r="B354" s="77"/>
    </row>
    <row r="355">
      <c r="B355" s="77"/>
    </row>
    <row r="356">
      <c r="B356" s="77"/>
    </row>
    <row r="357">
      <c r="B357" s="77"/>
    </row>
    <row r="358">
      <c r="B358" s="77"/>
    </row>
    <row r="359">
      <c r="B359" s="77"/>
    </row>
    <row r="360">
      <c r="B360" s="77"/>
    </row>
    <row r="361">
      <c r="B361" s="77"/>
    </row>
    <row r="362">
      <c r="B362" s="77"/>
    </row>
    <row r="363">
      <c r="B363" s="77"/>
    </row>
    <row r="364">
      <c r="B364" s="77"/>
    </row>
    <row r="365">
      <c r="B365" s="77"/>
    </row>
    <row r="366">
      <c r="B366" s="77"/>
    </row>
    <row r="367">
      <c r="B367" s="77"/>
    </row>
    <row r="368">
      <c r="B368" s="77"/>
    </row>
    <row r="369">
      <c r="B369" s="77"/>
    </row>
    <row r="370">
      <c r="B370" s="77"/>
    </row>
    <row r="371">
      <c r="B371" s="77"/>
    </row>
    <row r="372">
      <c r="B372" s="77"/>
    </row>
    <row r="373">
      <c r="B373" s="77"/>
    </row>
    <row r="374">
      <c r="B374" s="77"/>
    </row>
    <row r="375">
      <c r="B375" s="77"/>
    </row>
    <row r="376">
      <c r="B376" s="77"/>
    </row>
    <row r="377">
      <c r="B377" s="77"/>
    </row>
    <row r="378">
      <c r="B378" s="77"/>
    </row>
    <row r="379">
      <c r="B379" s="77"/>
    </row>
    <row r="380">
      <c r="B380" s="77"/>
    </row>
    <row r="381">
      <c r="B381" s="77"/>
    </row>
    <row r="382">
      <c r="B382" s="77"/>
    </row>
    <row r="383">
      <c r="B383" s="77"/>
    </row>
    <row r="384">
      <c r="B384" s="77"/>
    </row>
    <row r="385">
      <c r="B385" s="77"/>
    </row>
    <row r="386">
      <c r="B386" s="77"/>
    </row>
    <row r="387">
      <c r="B387" s="77"/>
    </row>
    <row r="388">
      <c r="B388" s="77"/>
    </row>
    <row r="389">
      <c r="B389" s="77"/>
    </row>
    <row r="390">
      <c r="B390" s="77"/>
    </row>
    <row r="391">
      <c r="B391" s="77"/>
    </row>
    <row r="392">
      <c r="B392" s="77"/>
    </row>
    <row r="393">
      <c r="B393" s="77"/>
    </row>
    <row r="394">
      <c r="B394" s="77"/>
    </row>
    <row r="395">
      <c r="B395" s="77"/>
    </row>
    <row r="396">
      <c r="B396" s="77"/>
    </row>
    <row r="397">
      <c r="B397" s="77"/>
    </row>
    <row r="398">
      <c r="B398" s="77"/>
    </row>
    <row r="399">
      <c r="B399" s="77"/>
    </row>
    <row r="400">
      <c r="B400" s="77"/>
    </row>
    <row r="401">
      <c r="B401" s="77"/>
    </row>
    <row r="402">
      <c r="B402" s="77"/>
    </row>
    <row r="403">
      <c r="B403" s="77"/>
    </row>
    <row r="404">
      <c r="B404" s="77"/>
    </row>
    <row r="405">
      <c r="B405" s="77"/>
    </row>
    <row r="406">
      <c r="B406" s="77"/>
    </row>
    <row r="407">
      <c r="B407" s="77"/>
    </row>
    <row r="408">
      <c r="B408" s="77"/>
    </row>
    <row r="409">
      <c r="B409" s="77"/>
    </row>
    <row r="410">
      <c r="B410" s="77"/>
    </row>
    <row r="411">
      <c r="B411" s="77"/>
    </row>
    <row r="412">
      <c r="B412" s="77"/>
    </row>
    <row r="413">
      <c r="B413" s="77"/>
    </row>
    <row r="414">
      <c r="B414" s="77"/>
    </row>
    <row r="415">
      <c r="B415" s="77"/>
    </row>
    <row r="416">
      <c r="B416" s="77"/>
    </row>
    <row r="417">
      <c r="B417" s="77"/>
    </row>
    <row r="418">
      <c r="B418" s="77"/>
    </row>
    <row r="419">
      <c r="B419" s="77"/>
    </row>
    <row r="420">
      <c r="B420" s="77"/>
    </row>
    <row r="421">
      <c r="B421" s="77"/>
    </row>
    <row r="422">
      <c r="B422" s="77"/>
    </row>
    <row r="423">
      <c r="B423" s="77"/>
    </row>
    <row r="424">
      <c r="B424" s="77"/>
    </row>
    <row r="425">
      <c r="B425" s="77"/>
    </row>
    <row r="426">
      <c r="B426" s="77"/>
    </row>
    <row r="427">
      <c r="B427" s="77"/>
    </row>
    <row r="428">
      <c r="B428" s="77"/>
    </row>
    <row r="429">
      <c r="B429" s="77"/>
    </row>
    <row r="430">
      <c r="B430" s="77"/>
    </row>
    <row r="431">
      <c r="B431" s="77"/>
    </row>
    <row r="432">
      <c r="B432" s="77"/>
    </row>
    <row r="433">
      <c r="B433" s="77"/>
    </row>
    <row r="434">
      <c r="B434" s="77"/>
    </row>
    <row r="435">
      <c r="B435" s="77"/>
    </row>
    <row r="436">
      <c r="B436" s="77"/>
    </row>
    <row r="437">
      <c r="B437" s="77"/>
    </row>
    <row r="438">
      <c r="B438" s="77"/>
    </row>
    <row r="439">
      <c r="B439" s="77"/>
    </row>
    <row r="440">
      <c r="B440" s="77"/>
    </row>
    <row r="441">
      <c r="B441" s="77"/>
    </row>
    <row r="442">
      <c r="B442" s="77"/>
    </row>
    <row r="443">
      <c r="B443" s="77"/>
    </row>
    <row r="444">
      <c r="B444" s="77"/>
    </row>
    <row r="445">
      <c r="B445" s="77"/>
    </row>
    <row r="446">
      <c r="B446" s="77"/>
    </row>
    <row r="447">
      <c r="B447" s="77"/>
    </row>
    <row r="448">
      <c r="B448" s="77"/>
    </row>
    <row r="449">
      <c r="B449" s="77"/>
    </row>
    <row r="450">
      <c r="B450" s="77"/>
    </row>
    <row r="451">
      <c r="B451" s="77"/>
    </row>
    <row r="452">
      <c r="B452" s="77"/>
    </row>
    <row r="453">
      <c r="B453" s="77"/>
    </row>
    <row r="454">
      <c r="B454" s="77"/>
    </row>
    <row r="455">
      <c r="B455" s="77"/>
    </row>
    <row r="456">
      <c r="B456" s="77"/>
    </row>
    <row r="457">
      <c r="B457" s="77"/>
    </row>
    <row r="458">
      <c r="B458" s="77"/>
    </row>
    <row r="459">
      <c r="B459" s="77"/>
    </row>
    <row r="460">
      <c r="B460" s="77"/>
    </row>
    <row r="461">
      <c r="B461" s="77"/>
    </row>
    <row r="462">
      <c r="B462" s="77"/>
    </row>
    <row r="463">
      <c r="B463" s="77"/>
    </row>
    <row r="464">
      <c r="B464" s="77"/>
    </row>
    <row r="465">
      <c r="B465" s="77"/>
    </row>
    <row r="466">
      <c r="B466" s="77"/>
    </row>
    <row r="467">
      <c r="B467" s="77"/>
    </row>
    <row r="468">
      <c r="B468" s="77"/>
    </row>
    <row r="469">
      <c r="B469" s="77"/>
    </row>
    <row r="470">
      <c r="B470" s="77"/>
    </row>
    <row r="471">
      <c r="B471" s="77"/>
    </row>
    <row r="472">
      <c r="B472" s="77"/>
    </row>
    <row r="473">
      <c r="B473" s="77"/>
    </row>
    <row r="474">
      <c r="B474" s="77"/>
    </row>
    <row r="475">
      <c r="B475" s="77"/>
    </row>
    <row r="476">
      <c r="B476" s="77"/>
    </row>
    <row r="477">
      <c r="B477" s="77"/>
    </row>
    <row r="478">
      <c r="B478" s="77"/>
    </row>
    <row r="479">
      <c r="B479" s="77"/>
    </row>
    <row r="480">
      <c r="B480" s="77"/>
    </row>
    <row r="481">
      <c r="B481" s="77"/>
    </row>
    <row r="482">
      <c r="B482" s="77"/>
    </row>
    <row r="483">
      <c r="B483" s="77"/>
    </row>
    <row r="484">
      <c r="B484" s="77"/>
    </row>
    <row r="485">
      <c r="B485" s="77"/>
    </row>
    <row r="486">
      <c r="B486" s="77"/>
    </row>
    <row r="487">
      <c r="B487" s="77"/>
    </row>
    <row r="488">
      <c r="B488" s="77"/>
    </row>
    <row r="489">
      <c r="B489" s="77"/>
    </row>
    <row r="490">
      <c r="B490" s="77"/>
    </row>
    <row r="491">
      <c r="B491" s="77"/>
    </row>
    <row r="492">
      <c r="B492" s="77"/>
    </row>
    <row r="493">
      <c r="B493" s="77"/>
    </row>
    <row r="494">
      <c r="B494" s="77"/>
    </row>
    <row r="495">
      <c r="B495" s="77"/>
    </row>
    <row r="496">
      <c r="B496" s="77"/>
    </row>
    <row r="497">
      <c r="B497" s="77"/>
    </row>
    <row r="498">
      <c r="B498" s="77"/>
    </row>
    <row r="499">
      <c r="B499" s="77"/>
    </row>
    <row r="500">
      <c r="B500" s="77"/>
    </row>
    <row r="501">
      <c r="B501" s="77"/>
    </row>
    <row r="502">
      <c r="B502" s="77"/>
    </row>
    <row r="503">
      <c r="B503" s="77"/>
    </row>
    <row r="504">
      <c r="B504" s="77"/>
    </row>
    <row r="505">
      <c r="B505" s="77"/>
    </row>
    <row r="506">
      <c r="B506" s="77"/>
    </row>
    <row r="507">
      <c r="B507" s="77"/>
    </row>
    <row r="508">
      <c r="B508" s="77"/>
    </row>
    <row r="509">
      <c r="B509" s="77"/>
    </row>
    <row r="510">
      <c r="B510" s="77"/>
    </row>
    <row r="511">
      <c r="B511" s="77"/>
    </row>
    <row r="512">
      <c r="B512" s="77"/>
    </row>
    <row r="513">
      <c r="B513" s="77"/>
    </row>
    <row r="514">
      <c r="B514" s="77"/>
    </row>
    <row r="515">
      <c r="B515" s="77"/>
    </row>
    <row r="516">
      <c r="B516" s="77"/>
    </row>
    <row r="517">
      <c r="B517" s="77"/>
    </row>
    <row r="518">
      <c r="B518" s="77"/>
    </row>
    <row r="519">
      <c r="B519" s="77"/>
    </row>
    <row r="520">
      <c r="B520" s="77"/>
    </row>
    <row r="521">
      <c r="B521" s="77"/>
    </row>
    <row r="522">
      <c r="B522" s="77"/>
    </row>
    <row r="523">
      <c r="B523" s="77"/>
    </row>
    <row r="524">
      <c r="B524" s="77"/>
    </row>
    <row r="525">
      <c r="B525" s="77"/>
    </row>
    <row r="526">
      <c r="B526" s="77"/>
    </row>
    <row r="527">
      <c r="B527" s="77"/>
    </row>
    <row r="528">
      <c r="B528" s="77"/>
    </row>
    <row r="529">
      <c r="B529" s="77"/>
    </row>
    <row r="530">
      <c r="B530" s="77"/>
    </row>
    <row r="531">
      <c r="B531" s="77"/>
    </row>
    <row r="532">
      <c r="B532" s="77"/>
    </row>
    <row r="533">
      <c r="B533" s="77"/>
    </row>
    <row r="534">
      <c r="B534" s="77"/>
    </row>
    <row r="535">
      <c r="B535" s="77"/>
    </row>
    <row r="536">
      <c r="B536" s="77"/>
    </row>
    <row r="537">
      <c r="B537" s="77"/>
    </row>
    <row r="538">
      <c r="B538" s="77"/>
    </row>
    <row r="539">
      <c r="B539" s="77"/>
    </row>
    <row r="540">
      <c r="B540" s="77"/>
    </row>
    <row r="541">
      <c r="B541" s="77"/>
    </row>
    <row r="542">
      <c r="B542" s="77"/>
    </row>
    <row r="543">
      <c r="B543" s="77"/>
    </row>
    <row r="544">
      <c r="B544" s="77"/>
    </row>
    <row r="545">
      <c r="B545" s="77"/>
    </row>
    <row r="546">
      <c r="B546" s="77"/>
    </row>
    <row r="547">
      <c r="B547" s="77"/>
    </row>
    <row r="548">
      <c r="B548" s="77"/>
    </row>
    <row r="549">
      <c r="B549" s="77"/>
    </row>
    <row r="550">
      <c r="B550" s="77"/>
    </row>
    <row r="551">
      <c r="B551" s="77"/>
    </row>
    <row r="552">
      <c r="B552" s="77"/>
    </row>
    <row r="553">
      <c r="B553" s="77"/>
    </row>
    <row r="554">
      <c r="B554" s="77"/>
    </row>
    <row r="555">
      <c r="B555" s="77"/>
    </row>
    <row r="556">
      <c r="B556" s="77"/>
    </row>
    <row r="557">
      <c r="B557" s="77"/>
    </row>
    <row r="558">
      <c r="B558" s="77"/>
    </row>
    <row r="559">
      <c r="B559" s="77"/>
    </row>
    <row r="560">
      <c r="B560" s="77"/>
    </row>
    <row r="561">
      <c r="B561" s="77"/>
    </row>
    <row r="562">
      <c r="B562" s="77"/>
    </row>
    <row r="563">
      <c r="B563" s="77"/>
    </row>
    <row r="564">
      <c r="B564" s="77"/>
    </row>
    <row r="565">
      <c r="B565" s="77"/>
    </row>
    <row r="566">
      <c r="B566" s="77"/>
    </row>
    <row r="567">
      <c r="B567" s="77"/>
    </row>
    <row r="568">
      <c r="B568" s="77"/>
    </row>
    <row r="569">
      <c r="B569" s="77"/>
    </row>
    <row r="570">
      <c r="B570" s="77"/>
    </row>
    <row r="571">
      <c r="B571" s="77"/>
    </row>
    <row r="572">
      <c r="B572" s="77"/>
    </row>
    <row r="573">
      <c r="B573" s="77"/>
    </row>
    <row r="574">
      <c r="B574" s="77"/>
    </row>
    <row r="575">
      <c r="B575" s="77"/>
    </row>
    <row r="576">
      <c r="B576" s="77"/>
    </row>
    <row r="577">
      <c r="B577" s="77"/>
    </row>
    <row r="578">
      <c r="B578" s="77"/>
    </row>
    <row r="579">
      <c r="B579" s="77"/>
    </row>
    <row r="580">
      <c r="B580" s="77"/>
    </row>
    <row r="581">
      <c r="B581" s="77"/>
    </row>
    <row r="582">
      <c r="B582" s="77"/>
    </row>
    <row r="583">
      <c r="B583" s="77"/>
    </row>
    <row r="584">
      <c r="B584" s="77"/>
    </row>
    <row r="585">
      <c r="B585" s="77"/>
    </row>
    <row r="586">
      <c r="B586" s="77"/>
    </row>
    <row r="587">
      <c r="B587" s="77"/>
    </row>
    <row r="588">
      <c r="B588" s="77"/>
    </row>
    <row r="589">
      <c r="B589" s="77"/>
    </row>
    <row r="590">
      <c r="B590" s="77"/>
    </row>
    <row r="591">
      <c r="B591" s="77"/>
    </row>
    <row r="592">
      <c r="B592" s="77"/>
    </row>
    <row r="593">
      <c r="B593" s="77"/>
    </row>
    <row r="594">
      <c r="B594" s="77"/>
    </row>
    <row r="595">
      <c r="B595" s="77"/>
    </row>
    <row r="596">
      <c r="B596" s="77"/>
    </row>
    <row r="597">
      <c r="B597" s="77"/>
    </row>
    <row r="598">
      <c r="B598" s="77"/>
    </row>
    <row r="599">
      <c r="B599" s="77"/>
    </row>
    <row r="600">
      <c r="B600" s="77"/>
    </row>
    <row r="601">
      <c r="B601" s="77"/>
    </row>
    <row r="602">
      <c r="B602" s="77"/>
    </row>
    <row r="603">
      <c r="B603" s="77"/>
    </row>
    <row r="604">
      <c r="B604" s="77"/>
    </row>
    <row r="605">
      <c r="B605" s="77"/>
    </row>
    <row r="606">
      <c r="B606" s="77"/>
    </row>
    <row r="607">
      <c r="B607" s="77"/>
    </row>
    <row r="608">
      <c r="B608" s="77"/>
    </row>
    <row r="609">
      <c r="B609" s="77"/>
    </row>
    <row r="610">
      <c r="B610" s="77"/>
    </row>
    <row r="611">
      <c r="B611" s="77"/>
    </row>
    <row r="612">
      <c r="B612" s="77"/>
    </row>
    <row r="613">
      <c r="B613" s="77"/>
    </row>
    <row r="614">
      <c r="B614" s="77"/>
    </row>
    <row r="615">
      <c r="B615" s="77"/>
    </row>
    <row r="616">
      <c r="B616" s="77"/>
    </row>
    <row r="617">
      <c r="B617" s="77"/>
    </row>
    <row r="618">
      <c r="B618" s="77"/>
    </row>
    <row r="619">
      <c r="B619" s="77"/>
    </row>
    <row r="620">
      <c r="B620" s="77"/>
    </row>
    <row r="621">
      <c r="B621" s="77"/>
    </row>
    <row r="622">
      <c r="B622" s="77"/>
    </row>
    <row r="623">
      <c r="B623" s="77"/>
    </row>
    <row r="624">
      <c r="B624" s="77"/>
    </row>
    <row r="625">
      <c r="B625" s="77"/>
    </row>
    <row r="626">
      <c r="B626" s="77"/>
    </row>
    <row r="627">
      <c r="B627" s="77"/>
    </row>
    <row r="628">
      <c r="B628" s="77"/>
    </row>
    <row r="629">
      <c r="B629" s="77"/>
    </row>
    <row r="630">
      <c r="B630" s="77"/>
    </row>
    <row r="631">
      <c r="B631" s="77"/>
    </row>
    <row r="632">
      <c r="B632" s="77"/>
    </row>
    <row r="633">
      <c r="B633" s="77"/>
    </row>
    <row r="634">
      <c r="B634" s="77"/>
    </row>
    <row r="635">
      <c r="B635" s="77"/>
    </row>
    <row r="636">
      <c r="B636" s="77"/>
    </row>
    <row r="637">
      <c r="B637" s="77"/>
    </row>
    <row r="638">
      <c r="B638" s="77"/>
    </row>
    <row r="639">
      <c r="B639" s="77"/>
    </row>
    <row r="640">
      <c r="B640" s="77"/>
    </row>
    <row r="641">
      <c r="B641" s="77"/>
    </row>
    <row r="642">
      <c r="B642" s="77"/>
    </row>
    <row r="643">
      <c r="B643" s="77"/>
    </row>
    <row r="644">
      <c r="B644" s="77"/>
    </row>
    <row r="645">
      <c r="B645" s="77"/>
    </row>
    <row r="646">
      <c r="B646" s="77"/>
    </row>
    <row r="647">
      <c r="B647" s="77"/>
    </row>
    <row r="648">
      <c r="B648" s="77"/>
    </row>
    <row r="649">
      <c r="B649" s="77"/>
    </row>
    <row r="650">
      <c r="B650" s="77"/>
    </row>
    <row r="651">
      <c r="B651" s="77"/>
    </row>
    <row r="652">
      <c r="B652" s="77"/>
    </row>
    <row r="653">
      <c r="B653" s="77"/>
    </row>
    <row r="654">
      <c r="B654" s="77"/>
    </row>
    <row r="655">
      <c r="B655" s="77"/>
    </row>
    <row r="656">
      <c r="B656" s="77"/>
    </row>
    <row r="657">
      <c r="B657" s="77"/>
    </row>
    <row r="658">
      <c r="B658" s="77"/>
    </row>
    <row r="659">
      <c r="B659" s="77"/>
    </row>
    <row r="660">
      <c r="B660" s="77"/>
    </row>
    <row r="661">
      <c r="B661" s="77"/>
    </row>
    <row r="662">
      <c r="B662" s="77"/>
    </row>
    <row r="663">
      <c r="B663" s="77"/>
    </row>
    <row r="664">
      <c r="B664" s="77"/>
    </row>
    <row r="665">
      <c r="B665" s="77"/>
    </row>
    <row r="666">
      <c r="B666" s="77"/>
    </row>
    <row r="667">
      <c r="B667" s="77"/>
    </row>
    <row r="668">
      <c r="B668" s="77"/>
    </row>
    <row r="669">
      <c r="B669" s="77"/>
    </row>
    <row r="670">
      <c r="B670" s="77"/>
    </row>
    <row r="671">
      <c r="B671" s="77"/>
    </row>
    <row r="672">
      <c r="B672" s="77"/>
    </row>
    <row r="673">
      <c r="B673" s="77"/>
    </row>
    <row r="674">
      <c r="B674" s="77"/>
    </row>
    <row r="675">
      <c r="B675" s="77"/>
    </row>
    <row r="676">
      <c r="B676" s="77"/>
    </row>
    <row r="677">
      <c r="B677" s="77"/>
    </row>
    <row r="678">
      <c r="B678" s="77"/>
    </row>
    <row r="679">
      <c r="B679" s="77"/>
    </row>
    <row r="680">
      <c r="B680" s="77"/>
    </row>
    <row r="681">
      <c r="B681" s="77"/>
    </row>
    <row r="682">
      <c r="B682" s="77"/>
    </row>
    <row r="683">
      <c r="B683" s="77"/>
    </row>
    <row r="684">
      <c r="B684" s="77"/>
    </row>
    <row r="685">
      <c r="B685" s="77"/>
    </row>
    <row r="686">
      <c r="B686" s="77"/>
    </row>
    <row r="687">
      <c r="B687" s="77"/>
    </row>
    <row r="688">
      <c r="B688" s="77"/>
    </row>
    <row r="689">
      <c r="B689" s="77"/>
    </row>
    <row r="690">
      <c r="B690" s="77"/>
    </row>
    <row r="691">
      <c r="B691" s="77"/>
    </row>
    <row r="692">
      <c r="B692" s="77"/>
    </row>
    <row r="693">
      <c r="B693" s="77"/>
    </row>
    <row r="694">
      <c r="B694" s="77"/>
    </row>
    <row r="695">
      <c r="B695" s="77"/>
    </row>
    <row r="696">
      <c r="B696" s="77"/>
    </row>
    <row r="697">
      <c r="B697" s="77"/>
    </row>
    <row r="698">
      <c r="B698" s="77"/>
    </row>
    <row r="699">
      <c r="B699" s="77"/>
    </row>
    <row r="700">
      <c r="B700" s="77"/>
    </row>
    <row r="701">
      <c r="B701" s="77"/>
    </row>
    <row r="702">
      <c r="B702" s="77"/>
    </row>
    <row r="703">
      <c r="B703" s="77"/>
    </row>
    <row r="704">
      <c r="B704" s="77"/>
    </row>
    <row r="705">
      <c r="B705" s="77"/>
    </row>
    <row r="706">
      <c r="B706" s="77"/>
    </row>
    <row r="707">
      <c r="B707" s="77"/>
    </row>
    <row r="708">
      <c r="B708" s="77"/>
    </row>
    <row r="709">
      <c r="B709" s="77"/>
    </row>
    <row r="710">
      <c r="B710" s="77"/>
    </row>
    <row r="711">
      <c r="B711" s="77"/>
    </row>
    <row r="712">
      <c r="B712" s="77"/>
    </row>
    <row r="713">
      <c r="B713" s="77"/>
    </row>
    <row r="714">
      <c r="B714" s="77"/>
    </row>
    <row r="715">
      <c r="B715" s="77"/>
    </row>
    <row r="716">
      <c r="B716" s="77"/>
    </row>
    <row r="717">
      <c r="B717" s="77"/>
    </row>
    <row r="718">
      <c r="B718" s="77"/>
    </row>
    <row r="719">
      <c r="B719" s="77"/>
    </row>
    <row r="720">
      <c r="B720" s="77"/>
    </row>
    <row r="721">
      <c r="B721" s="77"/>
    </row>
    <row r="722">
      <c r="B722" s="77"/>
    </row>
    <row r="723">
      <c r="B723" s="77"/>
    </row>
    <row r="724">
      <c r="B724" s="77"/>
    </row>
    <row r="725">
      <c r="B725" s="77"/>
    </row>
    <row r="726">
      <c r="B726" s="77"/>
    </row>
    <row r="727">
      <c r="B727" s="77"/>
    </row>
    <row r="728">
      <c r="B728" s="77"/>
    </row>
    <row r="729">
      <c r="B729" s="77"/>
    </row>
    <row r="730">
      <c r="B730" s="77"/>
    </row>
    <row r="731">
      <c r="B731" s="77"/>
    </row>
    <row r="732">
      <c r="B732" s="77"/>
    </row>
    <row r="733">
      <c r="B733" s="77"/>
    </row>
    <row r="734">
      <c r="B734" s="77"/>
    </row>
    <row r="735">
      <c r="B735" s="77"/>
    </row>
    <row r="736">
      <c r="B736" s="77"/>
    </row>
    <row r="737">
      <c r="B737" s="77"/>
    </row>
    <row r="738">
      <c r="B738" s="77"/>
    </row>
    <row r="739">
      <c r="B739" s="77"/>
    </row>
    <row r="740">
      <c r="B740" s="77"/>
    </row>
    <row r="741">
      <c r="B741" s="77"/>
    </row>
    <row r="742">
      <c r="B742" s="77"/>
    </row>
    <row r="743">
      <c r="B743" s="77"/>
    </row>
    <row r="744">
      <c r="B744" s="77"/>
    </row>
    <row r="745">
      <c r="B745" s="77"/>
    </row>
    <row r="746">
      <c r="B746" s="77"/>
    </row>
    <row r="747">
      <c r="B747" s="77"/>
    </row>
    <row r="748">
      <c r="B748" s="77"/>
    </row>
    <row r="749">
      <c r="B749" s="77"/>
    </row>
    <row r="750">
      <c r="B750" s="77"/>
    </row>
    <row r="751">
      <c r="B751" s="77"/>
    </row>
    <row r="752">
      <c r="B752" s="77"/>
    </row>
    <row r="753">
      <c r="B753" s="77"/>
    </row>
    <row r="754">
      <c r="B754" s="77"/>
    </row>
    <row r="755">
      <c r="B755" s="77"/>
    </row>
    <row r="756">
      <c r="B756" s="77"/>
    </row>
    <row r="757">
      <c r="B757" s="77"/>
    </row>
    <row r="758">
      <c r="B758" s="77"/>
    </row>
    <row r="759">
      <c r="B759" s="77"/>
    </row>
    <row r="760">
      <c r="B760" s="77"/>
    </row>
    <row r="761">
      <c r="B761" s="77"/>
    </row>
    <row r="762">
      <c r="B762" s="77"/>
    </row>
    <row r="763">
      <c r="B763" s="77"/>
    </row>
    <row r="764">
      <c r="B764" s="77"/>
    </row>
    <row r="765">
      <c r="B765" s="77"/>
    </row>
    <row r="766">
      <c r="B766" s="77"/>
    </row>
    <row r="767">
      <c r="B767" s="77"/>
    </row>
    <row r="768">
      <c r="B768" s="77"/>
    </row>
    <row r="769">
      <c r="B769" s="77"/>
    </row>
    <row r="770">
      <c r="B770" s="77"/>
    </row>
    <row r="771">
      <c r="B771" s="77"/>
    </row>
    <row r="772">
      <c r="B772" s="77"/>
    </row>
    <row r="773">
      <c r="B773" s="77"/>
    </row>
    <row r="774">
      <c r="B774" s="77"/>
    </row>
    <row r="775">
      <c r="B775" s="77"/>
    </row>
    <row r="776">
      <c r="B776" s="77"/>
    </row>
    <row r="777">
      <c r="B777" s="77"/>
    </row>
    <row r="778">
      <c r="B778" s="77"/>
    </row>
    <row r="779">
      <c r="B779" s="77"/>
    </row>
    <row r="780">
      <c r="B780" s="77"/>
    </row>
    <row r="781">
      <c r="B781" s="77"/>
    </row>
    <row r="782">
      <c r="B782" s="77"/>
    </row>
    <row r="783">
      <c r="B783" s="77"/>
    </row>
    <row r="784">
      <c r="B784" s="77"/>
    </row>
    <row r="785">
      <c r="B785" s="77"/>
    </row>
    <row r="786">
      <c r="B786" s="77"/>
    </row>
    <row r="787">
      <c r="B787" s="77"/>
    </row>
    <row r="788">
      <c r="B788" s="77"/>
    </row>
    <row r="789">
      <c r="B789" s="77"/>
    </row>
    <row r="790">
      <c r="B790" s="77"/>
    </row>
    <row r="791">
      <c r="B791" s="77"/>
    </row>
    <row r="792">
      <c r="B792" s="77"/>
    </row>
    <row r="793">
      <c r="B793" s="77"/>
    </row>
    <row r="794">
      <c r="B794" s="77"/>
    </row>
    <row r="795">
      <c r="B795" s="77"/>
    </row>
    <row r="796">
      <c r="B796" s="77"/>
    </row>
    <row r="797">
      <c r="B797" s="77"/>
    </row>
    <row r="798">
      <c r="B798" s="77"/>
    </row>
    <row r="799">
      <c r="B799" s="77"/>
    </row>
    <row r="800">
      <c r="B800" s="77"/>
    </row>
    <row r="801">
      <c r="B801" s="77"/>
    </row>
    <row r="802">
      <c r="B802" s="77"/>
    </row>
    <row r="803">
      <c r="B803" s="77"/>
    </row>
    <row r="804">
      <c r="B804" s="77"/>
    </row>
    <row r="805">
      <c r="B805" s="77"/>
    </row>
    <row r="806">
      <c r="B806" s="77"/>
    </row>
    <row r="807">
      <c r="B807" s="77"/>
    </row>
    <row r="808">
      <c r="B808" s="77"/>
    </row>
    <row r="809">
      <c r="B809" s="77"/>
    </row>
    <row r="810">
      <c r="B810" s="77"/>
    </row>
    <row r="811">
      <c r="B811" s="77"/>
    </row>
    <row r="812">
      <c r="B812" s="77"/>
    </row>
    <row r="813">
      <c r="B813" s="77"/>
    </row>
    <row r="814">
      <c r="B814" s="77"/>
    </row>
    <row r="815">
      <c r="B815" s="77"/>
    </row>
    <row r="816">
      <c r="B816" s="77"/>
    </row>
    <row r="817">
      <c r="B817" s="77"/>
    </row>
    <row r="818">
      <c r="B818" s="77"/>
    </row>
    <row r="819">
      <c r="B819" s="77"/>
    </row>
    <row r="820">
      <c r="B820" s="77"/>
    </row>
    <row r="821">
      <c r="B821" s="77"/>
    </row>
    <row r="822">
      <c r="B822" s="77"/>
    </row>
    <row r="823">
      <c r="B823" s="77"/>
    </row>
    <row r="824">
      <c r="B824" s="77"/>
    </row>
    <row r="825">
      <c r="B825" s="77"/>
    </row>
    <row r="826">
      <c r="B826" s="77"/>
    </row>
    <row r="827">
      <c r="B827" s="77"/>
    </row>
    <row r="828">
      <c r="B828" s="77"/>
    </row>
    <row r="829">
      <c r="B829" s="77"/>
    </row>
    <row r="830">
      <c r="B830" s="77"/>
    </row>
    <row r="831">
      <c r="B831" s="77"/>
    </row>
    <row r="832">
      <c r="B832" s="77"/>
    </row>
    <row r="833">
      <c r="B833" s="77"/>
    </row>
    <row r="834">
      <c r="B834" s="77"/>
    </row>
    <row r="835">
      <c r="B835" s="77"/>
    </row>
    <row r="836">
      <c r="B836" s="77"/>
    </row>
    <row r="837">
      <c r="B837" s="77"/>
    </row>
    <row r="838">
      <c r="B838" s="77"/>
    </row>
    <row r="839">
      <c r="B839" s="77"/>
    </row>
    <row r="840">
      <c r="B840" s="77"/>
    </row>
    <row r="841">
      <c r="B841" s="77"/>
    </row>
    <row r="842">
      <c r="B842" s="77"/>
    </row>
    <row r="843">
      <c r="B843" s="77"/>
    </row>
    <row r="844">
      <c r="B844" s="77"/>
    </row>
    <row r="845">
      <c r="B845" s="77"/>
    </row>
    <row r="846">
      <c r="B846" s="77"/>
    </row>
    <row r="847">
      <c r="B847" s="77"/>
    </row>
    <row r="848">
      <c r="B848" s="77"/>
    </row>
    <row r="849">
      <c r="B849" s="77"/>
    </row>
    <row r="850">
      <c r="B850" s="77"/>
    </row>
    <row r="851">
      <c r="B851" s="77"/>
    </row>
    <row r="852">
      <c r="B852" s="77"/>
    </row>
    <row r="853">
      <c r="B853" s="77"/>
    </row>
    <row r="854">
      <c r="B854" s="77"/>
    </row>
    <row r="855">
      <c r="B855" s="77"/>
    </row>
    <row r="856">
      <c r="B856" s="77"/>
    </row>
    <row r="857">
      <c r="B857" s="77"/>
    </row>
    <row r="858">
      <c r="B858" s="77"/>
    </row>
    <row r="859">
      <c r="B859" s="77"/>
    </row>
    <row r="860">
      <c r="B860" s="77"/>
    </row>
    <row r="861">
      <c r="B861" s="77"/>
    </row>
    <row r="862">
      <c r="B862" s="77"/>
    </row>
    <row r="863">
      <c r="B863" s="77"/>
    </row>
    <row r="864">
      <c r="B864" s="77"/>
    </row>
    <row r="865">
      <c r="B865" s="77"/>
    </row>
    <row r="866">
      <c r="B866" s="77"/>
    </row>
    <row r="867">
      <c r="B867" s="77"/>
    </row>
    <row r="868">
      <c r="B868" s="77"/>
    </row>
    <row r="869">
      <c r="B869" s="77"/>
    </row>
    <row r="870">
      <c r="B870" s="77"/>
    </row>
    <row r="871">
      <c r="B871" s="77"/>
    </row>
    <row r="872">
      <c r="B872" s="77"/>
    </row>
    <row r="873">
      <c r="B873" s="77"/>
    </row>
    <row r="874">
      <c r="B874" s="77"/>
    </row>
    <row r="875">
      <c r="B875" s="77"/>
    </row>
    <row r="876">
      <c r="B876" s="77"/>
    </row>
    <row r="877">
      <c r="B877" s="77"/>
    </row>
    <row r="878">
      <c r="B878" s="77"/>
    </row>
    <row r="879">
      <c r="B879" s="77"/>
    </row>
    <row r="880">
      <c r="B880" s="77"/>
    </row>
    <row r="881">
      <c r="B881" s="77"/>
    </row>
    <row r="882">
      <c r="B882" s="77"/>
    </row>
    <row r="883">
      <c r="B883" s="77"/>
    </row>
    <row r="884">
      <c r="B884" s="77"/>
    </row>
    <row r="885">
      <c r="B885" s="77"/>
    </row>
    <row r="886">
      <c r="B886" s="77"/>
    </row>
    <row r="887">
      <c r="B887" s="77"/>
    </row>
    <row r="888">
      <c r="B888" s="77"/>
    </row>
    <row r="889">
      <c r="B889" s="77"/>
    </row>
    <row r="890">
      <c r="B890" s="77"/>
    </row>
    <row r="891">
      <c r="B891" s="77"/>
    </row>
    <row r="892">
      <c r="B892" s="77"/>
    </row>
    <row r="893">
      <c r="B893" s="77"/>
    </row>
    <row r="894">
      <c r="B894" s="77"/>
    </row>
    <row r="895">
      <c r="B895" s="77"/>
    </row>
    <row r="896">
      <c r="B896" s="77"/>
    </row>
    <row r="897">
      <c r="B897" s="77"/>
    </row>
    <row r="898">
      <c r="B898" s="77"/>
    </row>
    <row r="899">
      <c r="B899" s="77"/>
    </row>
    <row r="900">
      <c r="B900" s="77"/>
    </row>
    <row r="901">
      <c r="B901" s="77"/>
    </row>
    <row r="902">
      <c r="B902" s="77"/>
    </row>
    <row r="903">
      <c r="B903" s="77"/>
    </row>
    <row r="904">
      <c r="B904" s="77"/>
    </row>
    <row r="905">
      <c r="B905" s="77"/>
    </row>
    <row r="906">
      <c r="B906" s="77"/>
    </row>
    <row r="907">
      <c r="B907" s="77"/>
    </row>
    <row r="908">
      <c r="B908" s="77"/>
    </row>
    <row r="909">
      <c r="B909" s="77"/>
    </row>
    <row r="910">
      <c r="B910" s="77"/>
    </row>
    <row r="911">
      <c r="B911" s="77"/>
    </row>
    <row r="912">
      <c r="B912" s="77"/>
    </row>
    <row r="913">
      <c r="B913" s="77"/>
    </row>
    <row r="914">
      <c r="B914" s="77"/>
    </row>
    <row r="915">
      <c r="B915" s="77"/>
    </row>
    <row r="916">
      <c r="B916" s="77"/>
    </row>
    <row r="917">
      <c r="B917" s="77"/>
    </row>
    <row r="918">
      <c r="B918" s="77"/>
    </row>
    <row r="919">
      <c r="B919" s="77"/>
    </row>
    <row r="920">
      <c r="B920" s="77"/>
    </row>
    <row r="921">
      <c r="B921" s="77"/>
    </row>
    <row r="922">
      <c r="B922" s="77"/>
    </row>
    <row r="923">
      <c r="B923" s="77"/>
    </row>
    <row r="924">
      <c r="B924" s="77"/>
    </row>
    <row r="925">
      <c r="B925" s="77"/>
    </row>
    <row r="926">
      <c r="B926" s="77"/>
    </row>
    <row r="927">
      <c r="B927" s="77"/>
    </row>
    <row r="928">
      <c r="B928" s="77"/>
    </row>
    <row r="929">
      <c r="B929" s="77"/>
    </row>
    <row r="930">
      <c r="B930" s="77"/>
    </row>
    <row r="931">
      <c r="B931" s="77"/>
    </row>
    <row r="932">
      <c r="B932" s="77"/>
    </row>
    <row r="933">
      <c r="B933" s="77"/>
    </row>
    <row r="934">
      <c r="B934" s="77"/>
    </row>
    <row r="935">
      <c r="B935" s="77"/>
    </row>
    <row r="936">
      <c r="B936" s="77"/>
    </row>
    <row r="937">
      <c r="B937" s="77"/>
    </row>
    <row r="938">
      <c r="B938" s="77"/>
    </row>
    <row r="939">
      <c r="B939" s="77"/>
    </row>
    <row r="940">
      <c r="B940" s="77"/>
    </row>
    <row r="941">
      <c r="B941" s="77"/>
    </row>
    <row r="942">
      <c r="B942" s="77"/>
    </row>
    <row r="943">
      <c r="B943" s="77"/>
    </row>
    <row r="944">
      <c r="B944" s="77"/>
    </row>
    <row r="945">
      <c r="B945" s="77"/>
    </row>
    <row r="946">
      <c r="B946" s="77"/>
    </row>
    <row r="947">
      <c r="B947" s="77"/>
    </row>
    <row r="948">
      <c r="B948" s="77"/>
    </row>
    <row r="949">
      <c r="B949" s="77"/>
    </row>
    <row r="950">
      <c r="B950" s="77"/>
    </row>
    <row r="951">
      <c r="B951" s="77"/>
    </row>
    <row r="952">
      <c r="B952" s="77"/>
    </row>
    <row r="953">
      <c r="B953" s="77"/>
    </row>
    <row r="954">
      <c r="B954" s="77"/>
    </row>
    <row r="955">
      <c r="B955" s="77"/>
    </row>
    <row r="956">
      <c r="B956" s="77"/>
    </row>
    <row r="957">
      <c r="B957" s="77"/>
    </row>
    <row r="958">
      <c r="B958" s="77"/>
    </row>
    <row r="959">
      <c r="B959" s="77"/>
    </row>
    <row r="960">
      <c r="B960" s="77"/>
    </row>
    <row r="961">
      <c r="B961" s="77"/>
    </row>
    <row r="962">
      <c r="B962" s="77"/>
    </row>
    <row r="963">
      <c r="B963" s="77"/>
    </row>
    <row r="964">
      <c r="B964" s="77"/>
    </row>
    <row r="965">
      <c r="B965" s="77"/>
    </row>
    <row r="966">
      <c r="B966" s="77"/>
    </row>
    <row r="967">
      <c r="B967" s="77"/>
    </row>
    <row r="968">
      <c r="B968" s="77"/>
    </row>
    <row r="969">
      <c r="B969" s="77"/>
    </row>
    <row r="970">
      <c r="B970" s="77"/>
    </row>
    <row r="971">
      <c r="B971" s="77"/>
    </row>
    <row r="972">
      <c r="B972" s="77"/>
    </row>
    <row r="973">
      <c r="B973" s="77"/>
    </row>
    <row r="974">
      <c r="B974" s="77"/>
    </row>
    <row r="975">
      <c r="B975" s="77"/>
    </row>
    <row r="976">
      <c r="B976" s="77"/>
    </row>
    <row r="977">
      <c r="B977" s="77"/>
    </row>
    <row r="978">
      <c r="B978" s="77"/>
    </row>
    <row r="979">
      <c r="B979" s="77"/>
    </row>
    <row r="980">
      <c r="B980" s="77"/>
    </row>
    <row r="981">
      <c r="B981" s="77"/>
    </row>
    <row r="982">
      <c r="B982" s="77"/>
    </row>
    <row r="983">
      <c r="B983" s="77"/>
    </row>
    <row r="984">
      <c r="B984" s="77"/>
    </row>
    <row r="985">
      <c r="B985" s="77"/>
    </row>
    <row r="986">
      <c r="B986" s="77"/>
    </row>
    <row r="987">
      <c r="B987" s="77"/>
    </row>
    <row r="988">
      <c r="B988" s="77"/>
    </row>
    <row r="989">
      <c r="B989" s="77"/>
    </row>
    <row r="990">
      <c r="B990" s="77"/>
    </row>
    <row r="991">
      <c r="B991" s="77"/>
    </row>
    <row r="992">
      <c r="B992" s="77"/>
    </row>
    <row r="993">
      <c r="B993" s="77"/>
    </row>
    <row r="994">
      <c r="B994" s="77"/>
    </row>
    <row r="995">
      <c r="B995" s="77"/>
    </row>
    <row r="996">
      <c r="B996" s="77"/>
    </row>
    <row r="997">
      <c r="B997" s="77"/>
    </row>
    <row r="998">
      <c r="B998" s="77"/>
    </row>
    <row r="999">
      <c r="B999" s="77"/>
    </row>
    <row r="1000">
      <c r="B1000" s="77"/>
    </row>
    <row r="1001">
      <c r="B1001" s="77"/>
    </row>
    <row r="1002">
      <c r="B1002" s="77"/>
    </row>
    <row r="1003">
      <c r="B1003" s="77"/>
    </row>
    <row r="1004">
      <c r="B1004" s="77"/>
    </row>
    <row r="1005">
      <c r="B1005" s="77"/>
    </row>
    <row r="1006">
      <c r="B1006" s="77"/>
    </row>
    <row r="1007">
      <c r="B1007" s="77"/>
    </row>
    <row r="1008">
      <c r="B1008" s="77"/>
    </row>
    <row r="1009">
      <c r="B1009" s="77"/>
    </row>
    <row r="1010">
      <c r="B1010" s="77"/>
    </row>
    <row r="1011">
      <c r="B1011" s="77"/>
    </row>
    <row r="1012">
      <c r="B1012" s="77"/>
    </row>
    <row r="1013">
      <c r="B1013" s="77"/>
    </row>
    <row r="1014">
      <c r="B1014" s="77"/>
    </row>
    <row r="1015">
      <c r="B1015" s="77"/>
    </row>
    <row r="1016">
      <c r="B1016" s="77"/>
    </row>
    <row r="1017">
      <c r="B1017" s="77"/>
    </row>
    <row r="1018">
      <c r="B1018" s="77"/>
    </row>
    <row r="1019">
      <c r="B1019" s="77"/>
    </row>
    <row r="1020">
      <c r="B1020" s="77"/>
    </row>
    <row r="1021">
      <c r="B1021" s="77"/>
    </row>
    <row r="1022">
      <c r="B1022" s="77"/>
    </row>
    <row r="1023">
      <c r="B1023" s="77"/>
    </row>
    <row r="1024">
      <c r="B1024" s="77"/>
    </row>
    <row r="1025">
      <c r="B1025" s="77"/>
    </row>
    <row r="1026">
      <c r="B1026" s="77"/>
    </row>
    <row r="1027">
      <c r="B1027" s="77"/>
    </row>
    <row r="1028">
      <c r="B1028" s="77"/>
    </row>
    <row r="1029">
      <c r="B1029" s="77"/>
    </row>
    <row r="1030">
      <c r="B1030" s="77"/>
    </row>
    <row r="1031">
      <c r="B1031" s="77"/>
    </row>
    <row r="1032">
      <c r="B1032" s="77"/>
    </row>
    <row r="1033">
      <c r="B1033" s="77"/>
    </row>
    <row r="1034">
      <c r="B1034" s="77"/>
    </row>
    <row r="1035">
      <c r="B1035" s="77"/>
    </row>
    <row r="1036">
      <c r="B1036" s="77"/>
    </row>
    <row r="1037">
      <c r="B1037" s="77"/>
    </row>
    <row r="1038">
      <c r="B1038" s="77"/>
    </row>
    <row r="1039">
      <c r="B1039" s="77"/>
    </row>
    <row r="1040">
      <c r="B1040" s="77"/>
    </row>
    <row r="1041">
      <c r="B1041" s="77"/>
    </row>
    <row r="1042">
      <c r="B1042" s="77"/>
    </row>
    <row r="1043">
      <c r="B1043" s="77"/>
    </row>
    <row r="1044">
      <c r="B1044" s="77"/>
    </row>
    <row r="1045">
      <c r="B1045" s="77"/>
    </row>
    <row r="1046">
      <c r="B1046" s="77"/>
    </row>
    <row r="1047">
      <c r="B1047" s="77"/>
    </row>
    <row r="1048">
      <c r="B1048" s="77"/>
    </row>
    <row r="1049">
      <c r="B1049" s="77"/>
    </row>
    <row r="1050">
      <c r="B1050" s="77"/>
    </row>
    <row r="1051">
      <c r="B1051" s="77"/>
    </row>
    <row r="1052">
      <c r="B1052" s="77"/>
    </row>
    <row r="1053">
      <c r="B1053" s="77"/>
    </row>
    <row r="1054">
      <c r="B1054" s="77"/>
    </row>
    <row r="1055">
      <c r="B1055" s="77"/>
    </row>
    <row r="1056">
      <c r="B1056" s="77"/>
    </row>
    <row r="1057">
      <c r="B1057" s="77"/>
    </row>
    <row r="1058">
      <c r="B1058" s="77"/>
    </row>
    <row r="1059">
      <c r="B1059" s="77"/>
    </row>
    <row r="1060">
      <c r="B1060" s="77"/>
    </row>
    <row r="1061">
      <c r="B1061" s="77"/>
    </row>
    <row r="1062">
      <c r="B1062" s="77"/>
    </row>
    <row r="1063">
      <c r="B1063" s="77"/>
    </row>
    <row r="1064">
      <c r="B1064" s="77"/>
    </row>
    <row r="1065">
      <c r="B1065" s="77"/>
    </row>
    <row r="1066">
      <c r="B1066" s="77"/>
    </row>
    <row r="1067">
      <c r="B1067" s="77"/>
    </row>
    <row r="1068">
      <c r="B1068" s="77"/>
    </row>
    <row r="1069">
      <c r="B1069" s="77"/>
    </row>
    <row r="1070">
      <c r="B1070" s="77"/>
    </row>
    <row r="1071">
      <c r="B1071" s="77"/>
    </row>
    <row r="1072">
      <c r="B1072" s="77"/>
    </row>
    <row r="1073">
      <c r="B1073" s="77"/>
    </row>
    <row r="1074">
      <c r="B1074" s="77"/>
    </row>
    <row r="1075">
      <c r="B1075" s="77"/>
    </row>
    <row r="1076">
      <c r="B1076" s="77"/>
    </row>
    <row r="1077">
      <c r="B1077" s="77"/>
    </row>
    <row r="1078">
      <c r="B1078" s="77"/>
    </row>
    <row r="1079">
      <c r="B1079" s="77"/>
    </row>
    <row r="1080">
      <c r="B1080" s="77"/>
    </row>
    <row r="1081">
      <c r="B1081" s="77"/>
    </row>
    <row r="1082">
      <c r="B1082" s="77"/>
    </row>
    <row r="1083">
      <c r="B1083" s="77"/>
    </row>
    <row r="1084">
      <c r="B1084" s="77"/>
    </row>
    <row r="1085">
      <c r="B1085" s="77"/>
    </row>
    <row r="1086">
      <c r="B1086" s="77"/>
    </row>
    <row r="1087">
      <c r="B1087" s="77"/>
    </row>
    <row r="1088">
      <c r="B1088" s="77"/>
    </row>
    <row r="1089">
      <c r="B1089" s="77"/>
    </row>
    <row r="1090">
      <c r="B1090" s="77"/>
    </row>
    <row r="1091">
      <c r="B1091" s="77"/>
    </row>
    <row r="1092">
      <c r="B1092" s="77"/>
    </row>
    <row r="1093">
      <c r="B1093" s="77"/>
    </row>
    <row r="1094">
      <c r="B1094" s="77"/>
    </row>
    <row r="1095">
      <c r="B1095" s="77"/>
    </row>
    <row r="1096">
      <c r="B1096" s="77"/>
    </row>
    <row r="1097">
      <c r="B1097" s="77"/>
    </row>
    <row r="1098">
      <c r="B1098" s="77"/>
    </row>
    <row r="1099">
      <c r="B1099" s="77"/>
    </row>
    <row r="1100">
      <c r="B1100" s="77"/>
    </row>
    <row r="1101">
      <c r="B1101" s="77"/>
    </row>
    <row r="1102">
      <c r="B1102" s="77"/>
    </row>
    <row r="1103">
      <c r="B1103" s="77"/>
    </row>
    <row r="1104">
      <c r="B1104" s="77"/>
    </row>
    <row r="1105">
      <c r="B1105" s="77"/>
    </row>
    <row r="1106">
      <c r="B1106" s="77"/>
    </row>
    <row r="1107">
      <c r="B1107" s="77"/>
    </row>
    <row r="1108">
      <c r="B1108" s="77"/>
    </row>
    <row r="1109">
      <c r="B1109" s="77"/>
    </row>
    <row r="1110">
      <c r="B1110" s="77"/>
    </row>
    <row r="1111">
      <c r="B1111" s="77"/>
    </row>
    <row r="1112">
      <c r="B1112" s="77"/>
    </row>
    <row r="1113">
      <c r="B1113" s="77"/>
    </row>
    <row r="1114">
      <c r="B1114" s="77"/>
    </row>
    <row r="1115">
      <c r="B1115" s="77"/>
    </row>
    <row r="1116">
      <c r="B1116" s="77"/>
    </row>
    <row r="1117">
      <c r="B1117" s="77"/>
    </row>
    <row r="1118">
      <c r="B1118" s="77"/>
    </row>
    <row r="1119">
      <c r="B1119" s="77"/>
    </row>
    <row r="1120">
      <c r="B1120" s="77"/>
    </row>
    <row r="1121">
      <c r="B1121" s="77"/>
    </row>
    <row r="1122">
      <c r="B1122" s="77"/>
    </row>
    <row r="1123">
      <c r="B1123" s="77"/>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xSplit="7.0" ySplit="11.0" topLeftCell="H12" activePane="bottomRight" state="frozen"/>
      <selection activeCell="H1" sqref="H1" pane="topRight"/>
      <selection activeCell="A12" sqref="A12" pane="bottomLeft"/>
      <selection activeCell="H12" sqref="H12" pane="bottomRight"/>
    </sheetView>
  </sheetViews>
  <sheetFormatPr customHeight="1" defaultColWidth="12.63" defaultRowHeight="15.75" outlineLevelRow="1"/>
  <cols>
    <col customWidth="1" min="1" max="1" width="3.88"/>
    <col customWidth="1" min="2" max="2" width="5.63"/>
    <col customWidth="1" min="3" max="3" width="8.88"/>
    <col customWidth="1" min="4" max="4" width="27.13"/>
    <col customWidth="1" min="16" max="16" width="30.75"/>
  </cols>
  <sheetData>
    <row r="1">
      <c r="A1" s="1"/>
      <c r="B1" s="2"/>
      <c r="C1" s="3" t="s">
        <v>107</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row>
    <row r="2">
      <c r="A2" s="1"/>
      <c r="B2" s="2"/>
      <c r="C2" s="3"/>
      <c r="D2" s="3"/>
      <c r="E2" s="3"/>
      <c r="F2" s="3"/>
      <c r="G2" s="3"/>
      <c r="H2" s="3"/>
      <c r="I2" s="3"/>
      <c r="J2" s="43"/>
      <c r="K2" s="43"/>
      <c r="L2" s="43"/>
      <c r="M2" s="43"/>
      <c r="N2" s="3"/>
      <c r="O2" s="3"/>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row>
    <row r="3">
      <c r="B3" s="61"/>
      <c r="C3" s="4"/>
      <c r="D3" s="4"/>
      <c r="E3" s="4"/>
      <c r="F3" s="4"/>
      <c r="G3" s="4"/>
      <c r="H3" s="4"/>
      <c r="I3" s="4"/>
      <c r="J3" s="59"/>
      <c r="K3" s="59"/>
      <c r="L3" s="59"/>
      <c r="M3" s="59"/>
      <c r="N3" s="4" t="s">
        <v>99</v>
      </c>
      <c r="O3" s="4" t="s">
        <v>99</v>
      </c>
    </row>
    <row r="4">
      <c r="B4" s="61"/>
      <c r="C4" s="4" t="s">
        <v>50</v>
      </c>
      <c r="D4" s="44" t="s">
        <v>51</v>
      </c>
      <c r="E4" s="45" t="s">
        <v>52</v>
      </c>
      <c r="F4" s="46" t="s">
        <v>53</v>
      </c>
      <c r="G4" s="4"/>
      <c r="H4" s="62" t="s">
        <v>108</v>
      </c>
      <c r="I4" s="62"/>
      <c r="J4" s="63"/>
      <c r="K4" s="63"/>
      <c r="L4" s="63"/>
      <c r="M4" s="63"/>
      <c r="N4" s="62"/>
      <c r="O4" s="62"/>
      <c r="R4" s="64" t="s">
        <v>109</v>
      </c>
      <c r="S4" s="64" t="s">
        <v>109</v>
      </c>
      <c r="T4" s="64" t="s">
        <v>109</v>
      </c>
      <c r="U4" s="64" t="s">
        <v>109</v>
      </c>
      <c r="V4" s="64"/>
      <c r="W4" s="64"/>
      <c r="X4" s="64"/>
      <c r="Y4" s="64"/>
      <c r="Z4" s="65"/>
      <c r="AA4" s="65"/>
      <c r="AB4" s="65"/>
      <c r="AC4" s="65"/>
      <c r="AD4" s="65"/>
      <c r="AE4" s="65"/>
      <c r="AF4" s="65"/>
      <c r="AG4" s="65"/>
      <c r="AH4" s="65"/>
      <c r="AI4" s="65"/>
      <c r="AJ4" s="65"/>
      <c r="AK4" s="65"/>
      <c r="AL4" s="65"/>
      <c r="AM4" s="65"/>
      <c r="AN4" s="65"/>
      <c r="AO4" s="65"/>
      <c r="AP4" s="65"/>
      <c r="AQ4" s="65"/>
      <c r="AR4" s="65"/>
      <c r="AS4" s="65"/>
      <c r="AT4" s="65"/>
      <c r="AU4" s="65"/>
      <c r="AV4" s="65"/>
      <c r="AW4" s="65"/>
    </row>
    <row r="5">
      <c r="B5" s="61"/>
      <c r="C5" s="4"/>
      <c r="D5" s="8" t="s">
        <v>110</v>
      </c>
      <c r="E5" s="4" t="s">
        <v>111</v>
      </c>
      <c r="F5" s="4" t="s">
        <v>112</v>
      </c>
      <c r="G5" s="4" t="s">
        <v>113</v>
      </c>
      <c r="H5" s="4" t="s">
        <v>114</v>
      </c>
      <c r="I5" s="4" t="s">
        <v>115</v>
      </c>
      <c r="J5" s="4" t="s">
        <v>116</v>
      </c>
      <c r="K5" s="4" t="s">
        <v>117</v>
      </c>
      <c r="L5" s="4" t="s">
        <v>118</v>
      </c>
      <c r="M5" s="4" t="s">
        <v>78</v>
      </c>
      <c r="N5" s="4" t="s">
        <v>23</v>
      </c>
      <c r="O5" s="4" t="s">
        <v>24</v>
      </c>
      <c r="R5" s="66" t="s">
        <v>114</v>
      </c>
      <c r="S5" s="66" t="s">
        <v>114</v>
      </c>
      <c r="T5" s="66" t="s">
        <v>114</v>
      </c>
      <c r="U5" s="66" t="s">
        <v>114</v>
      </c>
      <c r="V5" s="66" t="s">
        <v>115</v>
      </c>
      <c r="W5" s="66" t="s">
        <v>115</v>
      </c>
      <c r="X5" s="66" t="s">
        <v>115</v>
      </c>
      <c r="Y5" s="66" t="s">
        <v>115</v>
      </c>
      <c r="Z5" s="66" t="s">
        <v>116</v>
      </c>
      <c r="AA5" s="66" t="s">
        <v>116</v>
      </c>
      <c r="AB5" s="66" t="s">
        <v>116</v>
      </c>
      <c r="AC5" s="66" t="s">
        <v>116</v>
      </c>
      <c r="AD5" s="66" t="s">
        <v>117</v>
      </c>
      <c r="AE5" s="66" t="s">
        <v>117</v>
      </c>
      <c r="AF5" s="66" t="s">
        <v>117</v>
      </c>
      <c r="AG5" s="66" t="s">
        <v>117</v>
      </c>
      <c r="AH5" s="66" t="s">
        <v>118</v>
      </c>
      <c r="AI5" s="66" t="s">
        <v>118</v>
      </c>
      <c r="AJ5" s="66" t="s">
        <v>118</v>
      </c>
      <c r="AK5" s="66" t="s">
        <v>118</v>
      </c>
      <c r="AL5" s="66" t="s">
        <v>78</v>
      </c>
      <c r="AM5" s="66" t="s">
        <v>78</v>
      </c>
      <c r="AN5" s="66" t="s">
        <v>78</v>
      </c>
      <c r="AO5" s="66" t="s">
        <v>78</v>
      </c>
      <c r="AP5" s="66" t="s">
        <v>23</v>
      </c>
      <c r="AQ5" s="66" t="s">
        <v>23</v>
      </c>
      <c r="AR5" s="66" t="s">
        <v>23</v>
      </c>
      <c r="AS5" s="66" t="s">
        <v>23</v>
      </c>
      <c r="AT5" s="66" t="s">
        <v>24</v>
      </c>
      <c r="AU5" s="66" t="s">
        <v>24</v>
      </c>
      <c r="AV5" s="66" t="s">
        <v>24</v>
      </c>
      <c r="AW5" s="66" t="s">
        <v>24</v>
      </c>
    </row>
    <row r="6" collapsed="1">
      <c r="B6" s="61"/>
      <c r="C6" s="4"/>
      <c r="D6" s="4"/>
      <c r="E6" s="4"/>
      <c r="F6" s="4"/>
      <c r="G6" s="4"/>
      <c r="H6" s="4"/>
      <c r="I6" s="4"/>
      <c r="J6" s="59"/>
      <c r="K6" s="59"/>
      <c r="L6" s="59"/>
      <c r="M6" s="59"/>
      <c r="N6" s="4"/>
      <c r="O6" s="4"/>
      <c r="R6" s="66">
        <v>1.0</v>
      </c>
      <c r="S6" s="66">
        <v>2.0</v>
      </c>
      <c r="T6" s="66">
        <v>3.0</v>
      </c>
      <c r="U6" s="66">
        <v>4.0</v>
      </c>
      <c r="V6" s="66">
        <v>1.0</v>
      </c>
      <c r="W6" s="66">
        <v>2.0</v>
      </c>
      <c r="X6" s="66">
        <v>3.0</v>
      </c>
      <c r="Y6" s="66">
        <v>4.0</v>
      </c>
      <c r="Z6" s="66">
        <v>1.0</v>
      </c>
      <c r="AA6" s="66">
        <v>2.0</v>
      </c>
      <c r="AB6" s="66">
        <v>3.0</v>
      </c>
      <c r="AC6" s="66">
        <v>4.0</v>
      </c>
      <c r="AD6" s="66">
        <v>1.0</v>
      </c>
      <c r="AE6" s="66">
        <v>2.0</v>
      </c>
      <c r="AF6" s="66">
        <v>3.0</v>
      </c>
      <c r="AG6" s="66">
        <v>4.0</v>
      </c>
      <c r="AH6" s="66">
        <v>1.0</v>
      </c>
      <c r="AI6" s="66">
        <v>2.0</v>
      </c>
      <c r="AJ6" s="66">
        <v>3.0</v>
      </c>
      <c r="AK6" s="66">
        <v>4.0</v>
      </c>
      <c r="AL6" s="66">
        <v>1.0</v>
      </c>
      <c r="AM6" s="66">
        <v>2.0</v>
      </c>
      <c r="AN6" s="66">
        <v>3.0</v>
      </c>
      <c r="AO6" s="66">
        <v>4.0</v>
      </c>
      <c r="AP6" s="66">
        <v>1.0</v>
      </c>
      <c r="AQ6" s="66">
        <v>2.0</v>
      </c>
      <c r="AR6" s="66">
        <v>3.0</v>
      </c>
      <c r="AS6" s="66">
        <v>4.0</v>
      </c>
      <c r="AT6" s="66">
        <v>1.0</v>
      </c>
      <c r="AU6" s="66">
        <v>2.0</v>
      </c>
      <c r="AV6" s="66">
        <v>3.0</v>
      </c>
      <c r="AW6" s="66">
        <v>4.0</v>
      </c>
    </row>
    <row r="7" hidden="1" outlineLevel="1">
      <c r="B7" s="61"/>
      <c r="C7" s="4"/>
      <c r="E7" s="4"/>
      <c r="F7" s="4"/>
      <c r="G7" s="4"/>
      <c r="H7" s="4"/>
      <c r="I7" s="4"/>
      <c r="J7" s="59"/>
      <c r="K7" s="59"/>
      <c r="L7" s="59"/>
      <c r="N7" s="4"/>
      <c r="O7" s="4"/>
      <c r="R7" s="66" t="str">
        <f t="shared" ref="R7:AW7" si="1">CONCATENATE("Q",R11," ",R10)</f>
        <v>Q2 2018</v>
      </c>
      <c r="S7" s="66" t="str">
        <f t="shared" si="1"/>
        <v>Q3 2018</v>
      </c>
      <c r="T7" s="66" t="str">
        <f t="shared" si="1"/>
        <v>Q4 2018</v>
      </c>
      <c r="U7" s="66" t="str">
        <f t="shared" si="1"/>
        <v>Q1 2019</v>
      </c>
      <c r="V7" s="66" t="str">
        <f t="shared" si="1"/>
        <v>Q2 2019</v>
      </c>
      <c r="W7" s="66" t="str">
        <f t="shared" si="1"/>
        <v>Q3 2019</v>
      </c>
      <c r="X7" s="66" t="str">
        <f t="shared" si="1"/>
        <v>Q4 2019</v>
      </c>
      <c r="Y7" s="66" t="str">
        <f t="shared" si="1"/>
        <v>Q1 2020</v>
      </c>
      <c r="Z7" s="66" t="str">
        <f t="shared" si="1"/>
        <v>Q2 2020</v>
      </c>
      <c r="AA7" s="66" t="str">
        <f t="shared" si="1"/>
        <v>Q3 2020</v>
      </c>
      <c r="AB7" s="66" t="str">
        <f t="shared" si="1"/>
        <v>Q4 2020</v>
      </c>
      <c r="AC7" s="66" t="str">
        <f t="shared" si="1"/>
        <v>Q1 2021</v>
      </c>
      <c r="AD7" s="66" t="str">
        <f t="shared" si="1"/>
        <v>Q2 2021</v>
      </c>
      <c r="AE7" s="66" t="str">
        <f t="shared" si="1"/>
        <v>Q3 2021</v>
      </c>
      <c r="AF7" s="66" t="str">
        <f t="shared" si="1"/>
        <v>Q4 2021</v>
      </c>
      <c r="AG7" s="66" t="str">
        <f t="shared" si="1"/>
        <v>Q1 2022</v>
      </c>
      <c r="AH7" s="66" t="str">
        <f t="shared" si="1"/>
        <v>Q2 2022</v>
      </c>
      <c r="AI7" s="66" t="str">
        <f t="shared" si="1"/>
        <v>Q3 2022</v>
      </c>
      <c r="AJ7" s="66" t="str">
        <f t="shared" si="1"/>
        <v>Q4 2022</v>
      </c>
      <c r="AK7" s="66" t="str">
        <f t="shared" si="1"/>
        <v>Q1 2023</v>
      </c>
      <c r="AL7" s="66" t="str">
        <f t="shared" si="1"/>
        <v>Q2 2023</v>
      </c>
      <c r="AM7" s="66" t="str">
        <f t="shared" si="1"/>
        <v>Q3 2023</v>
      </c>
      <c r="AN7" s="66" t="str">
        <f t="shared" si="1"/>
        <v>Q4 2023</v>
      </c>
      <c r="AO7" s="66" t="str">
        <f t="shared" si="1"/>
        <v>Q1 2024</v>
      </c>
      <c r="AP7" s="66" t="str">
        <f t="shared" si="1"/>
        <v>Q2 2024</v>
      </c>
      <c r="AQ7" s="66" t="str">
        <f t="shared" si="1"/>
        <v>Q3 2024</v>
      </c>
      <c r="AR7" s="66" t="str">
        <f t="shared" si="1"/>
        <v>Q4 2024</v>
      </c>
      <c r="AS7" s="66" t="str">
        <f t="shared" si="1"/>
        <v>Q1 2025</v>
      </c>
      <c r="AT7" s="66" t="str">
        <f t="shared" si="1"/>
        <v>Q2 2025</v>
      </c>
      <c r="AU7" s="66" t="str">
        <f t="shared" si="1"/>
        <v>Q3 2025</v>
      </c>
      <c r="AV7" s="66" t="str">
        <f t="shared" si="1"/>
        <v>Q4 2025</v>
      </c>
      <c r="AW7" s="66" t="str">
        <f t="shared" si="1"/>
        <v>Q1 2026</v>
      </c>
    </row>
    <row r="8" hidden="1" outlineLevel="1">
      <c r="B8" s="61"/>
      <c r="C8" s="4"/>
      <c r="E8" s="4"/>
      <c r="F8" s="4"/>
      <c r="G8" s="4"/>
      <c r="H8" s="4"/>
      <c r="I8" s="4"/>
      <c r="J8" s="59"/>
      <c r="K8" s="59"/>
      <c r="L8" s="59"/>
      <c r="N8" s="4"/>
      <c r="O8" s="4"/>
      <c r="R8" s="67" t="str">
        <f t="shared" ref="R8:AW8" si="2">R10&amp;"Q"&amp;R11</f>
        <v>2018Q2</v>
      </c>
      <c r="S8" s="67" t="str">
        <f t="shared" si="2"/>
        <v>2018Q3</v>
      </c>
      <c r="T8" s="67" t="str">
        <f t="shared" si="2"/>
        <v>2018Q4</v>
      </c>
      <c r="U8" s="67" t="str">
        <f t="shared" si="2"/>
        <v>2019Q1</v>
      </c>
      <c r="V8" s="67" t="str">
        <f t="shared" si="2"/>
        <v>2019Q2</v>
      </c>
      <c r="W8" s="67" t="str">
        <f t="shared" si="2"/>
        <v>2019Q3</v>
      </c>
      <c r="X8" s="67" t="str">
        <f t="shared" si="2"/>
        <v>2019Q4</v>
      </c>
      <c r="Y8" s="67" t="str">
        <f t="shared" si="2"/>
        <v>2020Q1</v>
      </c>
      <c r="Z8" s="67" t="str">
        <f t="shared" si="2"/>
        <v>2020Q2</v>
      </c>
      <c r="AA8" s="67" t="str">
        <f t="shared" si="2"/>
        <v>2020Q3</v>
      </c>
      <c r="AB8" s="67" t="str">
        <f t="shared" si="2"/>
        <v>2020Q4</v>
      </c>
      <c r="AC8" s="67" t="str">
        <f t="shared" si="2"/>
        <v>2021Q1</v>
      </c>
      <c r="AD8" s="67" t="str">
        <f t="shared" si="2"/>
        <v>2021Q2</v>
      </c>
      <c r="AE8" s="67" t="str">
        <f t="shared" si="2"/>
        <v>2021Q3</v>
      </c>
      <c r="AF8" s="67" t="str">
        <f t="shared" si="2"/>
        <v>2021Q4</v>
      </c>
      <c r="AG8" s="67" t="str">
        <f t="shared" si="2"/>
        <v>2022Q1</v>
      </c>
      <c r="AH8" s="67" t="str">
        <f t="shared" si="2"/>
        <v>2022Q2</v>
      </c>
      <c r="AI8" s="67" t="str">
        <f t="shared" si="2"/>
        <v>2022Q3</v>
      </c>
      <c r="AJ8" s="67" t="str">
        <f t="shared" si="2"/>
        <v>2022Q4</v>
      </c>
      <c r="AK8" s="67" t="str">
        <f t="shared" si="2"/>
        <v>2023Q1</v>
      </c>
      <c r="AL8" s="67" t="str">
        <f t="shared" si="2"/>
        <v>2023Q2</v>
      </c>
      <c r="AM8" s="67" t="str">
        <f t="shared" si="2"/>
        <v>2023Q3</v>
      </c>
      <c r="AN8" s="67" t="str">
        <f t="shared" si="2"/>
        <v>2023Q4</v>
      </c>
      <c r="AO8" s="67" t="str">
        <f t="shared" si="2"/>
        <v>2024Q1</v>
      </c>
      <c r="AP8" s="67" t="str">
        <f t="shared" si="2"/>
        <v>2024Q2</v>
      </c>
      <c r="AQ8" s="67" t="str">
        <f t="shared" si="2"/>
        <v>2024Q3</v>
      </c>
      <c r="AR8" s="67" t="str">
        <f t="shared" si="2"/>
        <v>2024Q4</v>
      </c>
      <c r="AS8" s="67" t="str">
        <f t="shared" si="2"/>
        <v>2025Q1</v>
      </c>
      <c r="AT8" s="67" t="str">
        <f t="shared" si="2"/>
        <v>2025Q2</v>
      </c>
      <c r="AU8" s="67" t="str">
        <f t="shared" si="2"/>
        <v>2025Q3</v>
      </c>
      <c r="AV8" s="67" t="str">
        <f t="shared" si="2"/>
        <v>2025Q4</v>
      </c>
      <c r="AW8" s="67" t="str">
        <f t="shared" si="2"/>
        <v>2026Q1</v>
      </c>
    </row>
    <row r="9" hidden="1" outlineLevel="1">
      <c r="B9" s="61"/>
      <c r="C9" s="4"/>
      <c r="D9" s="4"/>
      <c r="E9" s="4"/>
      <c r="F9" s="4"/>
      <c r="G9" s="4"/>
      <c r="H9" s="4"/>
      <c r="I9" s="4"/>
      <c r="J9" s="59"/>
      <c r="K9" s="59"/>
      <c r="L9" s="59"/>
      <c r="M9" s="59"/>
      <c r="N9" s="4"/>
      <c r="O9" s="4"/>
      <c r="R9" s="67" t="str">
        <f t="shared" ref="R9:AW9" si="3">TEXT(R10,"0000") &amp; "-" &amp; TEXT((R11-1)*3+3,"00")
</f>
        <v>2018-06</v>
      </c>
      <c r="S9" s="67" t="str">
        <f t="shared" si="3"/>
        <v>2018-09</v>
      </c>
      <c r="T9" s="67" t="str">
        <f t="shared" si="3"/>
        <v>2018-12</v>
      </c>
      <c r="U9" s="67" t="str">
        <f t="shared" si="3"/>
        <v>2019-03</v>
      </c>
      <c r="V9" s="67" t="str">
        <f t="shared" si="3"/>
        <v>2019-06</v>
      </c>
      <c r="W9" s="67" t="str">
        <f t="shared" si="3"/>
        <v>2019-09</v>
      </c>
      <c r="X9" s="67" t="str">
        <f t="shared" si="3"/>
        <v>2019-12</v>
      </c>
      <c r="Y9" s="67" t="str">
        <f t="shared" si="3"/>
        <v>2020-03</v>
      </c>
      <c r="Z9" s="67" t="str">
        <f t="shared" si="3"/>
        <v>2020-06</v>
      </c>
      <c r="AA9" s="67" t="str">
        <f t="shared" si="3"/>
        <v>2020-09</v>
      </c>
      <c r="AB9" s="67" t="str">
        <f t="shared" si="3"/>
        <v>2020-12</v>
      </c>
      <c r="AC9" s="67" t="str">
        <f t="shared" si="3"/>
        <v>2021-03</v>
      </c>
      <c r="AD9" s="67" t="str">
        <f t="shared" si="3"/>
        <v>2021-06</v>
      </c>
      <c r="AE9" s="67" t="str">
        <f t="shared" si="3"/>
        <v>2021-09</v>
      </c>
      <c r="AF9" s="67" t="str">
        <f t="shared" si="3"/>
        <v>2021-12</v>
      </c>
      <c r="AG9" s="67" t="str">
        <f t="shared" si="3"/>
        <v>2022-03</v>
      </c>
      <c r="AH9" s="67" t="str">
        <f t="shared" si="3"/>
        <v>2022-06</v>
      </c>
      <c r="AI9" s="67" t="str">
        <f t="shared" si="3"/>
        <v>2022-09</v>
      </c>
      <c r="AJ9" s="67" t="str">
        <f t="shared" si="3"/>
        <v>2022-12</v>
      </c>
      <c r="AK9" s="67" t="str">
        <f t="shared" si="3"/>
        <v>2023-03</v>
      </c>
      <c r="AL9" s="67" t="str">
        <f t="shared" si="3"/>
        <v>2023-06</v>
      </c>
      <c r="AM9" s="67" t="str">
        <f t="shared" si="3"/>
        <v>2023-09</v>
      </c>
      <c r="AN9" s="67" t="str">
        <f t="shared" si="3"/>
        <v>2023-12</v>
      </c>
      <c r="AO9" s="67" t="str">
        <f t="shared" si="3"/>
        <v>2024-03</v>
      </c>
      <c r="AP9" s="67" t="str">
        <f t="shared" si="3"/>
        <v>2024-06</v>
      </c>
      <c r="AQ9" s="67" t="str">
        <f t="shared" si="3"/>
        <v>2024-09</v>
      </c>
      <c r="AR9" s="67" t="str">
        <f t="shared" si="3"/>
        <v>2024-12</v>
      </c>
      <c r="AS9" s="67" t="str">
        <f t="shared" si="3"/>
        <v>2025-03</v>
      </c>
      <c r="AT9" s="67" t="str">
        <f t="shared" si="3"/>
        <v>2025-06</v>
      </c>
      <c r="AU9" s="67" t="str">
        <f t="shared" si="3"/>
        <v>2025-09</v>
      </c>
      <c r="AV9" s="67" t="str">
        <f t="shared" si="3"/>
        <v>2025-12</v>
      </c>
      <c r="AW9" s="67" t="str">
        <f t="shared" si="3"/>
        <v>2026-03</v>
      </c>
    </row>
    <row r="10" hidden="1" outlineLevel="1">
      <c r="B10" s="61"/>
      <c r="C10" s="4"/>
      <c r="D10" s="4"/>
      <c r="E10" s="4"/>
      <c r="F10" s="4"/>
      <c r="G10" s="4"/>
      <c r="H10" s="4"/>
      <c r="I10" s="4"/>
      <c r="J10" s="59"/>
      <c r="K10" s="59"/>
      <c r="L10" s="59"/>
      <c r="M10" s="59"/>
      <c r="N10" s="4"/>
      <c r="O10" s="4"/>
      <c r="R10" s="66">
        <v>2018.0</v>
      </c>
      <c r="S10" s="66">
        <v>2018.0</v>
      </c>
      <c r="T10" s="66">
        <v>2018.0</v>
      </c>
      <c r="U10" s="66">
        <v>2019.0</v>
      </c>
      <c r="V10" s="66">
        <v>2019.0</v>
      </c>
      <c r="W10" s="66">
        <v>2019.0</v>
      </c>
      <c r="X10" s="66">
        <v>2019.0</v>
      </c>
      <c r="Y10" s="66">
        <v>2020.0</v>
      </c>
      <c r="Z10" s="66">
        <v>2020.0</v>
      </c>
      <c r="AA10" s="66">
        <v>2020.0</v>
      </c>
      <c r="AB10" s="66">
        <v>2020.0</v>
      </c>
      <c r="AC10" s="66">
        <v>2021.0</v>
      </c>
      <c r="AD10" s="66">
        <v>2021.0</v>
      </c>
      <c r="AE10" s="66">
        <v>2021.0</v>
      </c>
      <c r="AF10" s="66">
        <v>2021.0</v>
      </c>
      <c r="AG10" s="67">
        <f t="shared" ref="AG10:AV10" si="4">AC10+1</f>
        <v>2022</v>
      </c>
      <c r="AH10" s="67">
        <f t="shared" si="4"/>
        <v>2022</v>
      </c>
      <c r="AI10" s="67">
        <f t="shared" si="4"/>
        <v>2022</v>
      </c>
      <c r="AJ10" s="67">
        <f t="shared" si="4"/>
        <v>2022</v>
      </c>
      <c r="AK10" s="67">
        <f t="shared" si="4"/>
        <v>2023</v>
      </c>
      <c r="AL10" s="67">
        <f t="shared" si="4"/>
        <v>2023</v>
      </c>
      <c r="AM10" s="67">
        <f t="shared" si="4"/>
        <v>2023</v>
      </c>
      <c r="AN10" s="67">
        <f t="shared" si="4"/>
        <v>2023</v>
      </c>
      <c r="AO10" s="67">
        <f t="shared" si="4"/>
        <v>2024</v>
      </c>
      <c r="AP10" s="67">
        <f t="shared" si="4"/>
        <v>2024</v>
      </c>
      <c r="AQ10" s="67">
        <f t="shared" si="4"/>
        <v>2024</v>
      </c>
      <c r="AR10" s="67">
        <f t="shared" si="4"/>
        <v>2024</v>
      </c>
      <c r="AS10" s="67">
        <f t="shared" si="4"/>
        <v>2025</v>
      </c>
      <c r="AT10" s="67">
        <f t="shared" si="4"/>
        <v>2025</v>
      </c>
      <c r="AU10" s="67">
        <f t="shared" si="4"/>
        <v>2025</v>
      </c>
      <c r="AV10" s="67">
        <f t="shared" si="4"/>
        <v>2025</v>
      </c>
      <c r="AW10" s="66">
        <v>2026.0</v>
      </c>
    </row>
    <row r="11" hidden="1" outlineLevel="1">
      <c r="B11" s="68" t="s">
        <v>119</v>
      </c>
      <c r="C11" s="4"/>
      <c r="D11" s="4"/>
      <c r="E11" s="4" t="s">
        <v>111</v>
      </c>
      <c r="F11" s="4" t="s">
        <v>112</v>
      </c>
      <c r="G11" s="4" t="s">
        <v>113</v>
      </c>
      <c r="N11" s="30">
        <f>SUMIFS($R32:$AW32,$R$5:$AW$5,N$5)</f>
        <v>1304003.389</v>
      </c>
      <c r="P11" s="4" t="s">
        <v>120</v>
      </c>
      <c r="R11" s="66">
        <v>2.0</v>
      </c>
      <c r="S11" s="66">
        <v>3.0</v>
      </c>
      <c r="T11" s="66">
        <v>4.0</v>
      </c>
      <c r="U11" s="66">
        <v>1.0</v>
      </c>
      <c r="V11" s="66">
        <v>2.0</v>
      </c>
      <c r="W11" s="66">
        <v>3.0</v>
      </c>
      <c r="X11" s="66">
        <v>4.0</v>
      </c>
      <c r="Y11" s="66">
        <v>1.0</v>
      </c>
      <c r="Z11" s="66">
        <v>2.0</v>
      </c>
      <c r="AA11" s="66">
        <v>3.0</v>
      </c>
      <c r="AB11" s="66">
        <v>4.0</v>
      </c>
      <c r="AC11" s="66">
        <v>1.0</v>
      </c>
      <c r="AD11" s="66">
        <v>2.0</v>
      </c>
      <c r="AE11" s="66">
        <v>3.0</v>
      </c>
      <c r="AF11" s="66">
        <v>4.0</v>
      </c>
      <c r="AG11" s="66">
        <v>1.0</v>
      </c>
      <c r="AH11" s="66">
        <v>2.0</v>
      </c>
      <c r="AI11" s="66">
        <v>3.0</v>
      </c>
      <c r="AJ11" s="66">
        <v>4.0</v>
      </c>
      <c r="AK11" s="66">
        <v>1.0</v>
      </c>
      <c r="AL11" s="66">
        <v>2.0</v>
      </c>
      <c r="AM11" s="66">
        <v>3.0</v>
      </c>
      <c r="AN11" s="66">
        <v>4.0</v>
      </c>
      <c r="AO11" s="66">
        <v>1.0</v>
      </c>
      <c r="AP11" s="66">
        <v>2.0</v>
      </c>
      <c r="AQ11" s="66">
        <v>3.0</v>
      </c>
      <c r="AR11" s="66">
        <v>4.0</v>
      </c>
      <c r="AS11" s="66">
        <v>1.0</v>
      </c>
      <c r="AT11" s="66">
        <v>2.0</v>
      </c>
      <c r="AU11" s="66">
        <v>3.0</v>
      </c>
      <c r="AV11" s="66">
        <v>4.0</v>
      </c>
      <c r="AW11" s="66">
        <v>1.0</v>
      </c>
    </row>
    <row r="12">
      <c r="B12" s="69"/>
      <c r="C12" s="70" t="s">
        <v>121</v>
      </c>
      <c r="D12" s="71"/>
      <c r="E12" s="72"/>
      <c r="F12" s="72"/>
      <c r="G12" s="72"/>
      <c r="H12" s="72"/>
      <c r="I12" s="72"/>
      <c r="J12" s="72"/>
      <c r="K12" s="72"/>
      <c r="L12" s="72"/>
      <c r="M12" s="72"/>
      <c r="N12" s="72"/>
      <c r="O12" s="72"/>
    </row>
    <row r="13">
      <c r="B13" s="73"/>
      <c r="C13" s="8"/>
      <c r="D13" s="4"/>
    </row>
    <row r="14">
      <c r="B14" s="74"/>
      <c r="C14" s="75" t="s">
        <v>122</v>
      </c>
      <c r="D14" s="7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row>
    <row r="15">
      <c r="B15" s="73"/>
      <c r="C15" s="8"/>
      <c r="E15" s="4"/>
      <c r="F15" s="4"/>
      <c r="G15" s="4"/>
    </row>
    <row r="16">
      <c r="B16" s="73"/>
      <c r="C16" s="8"/>
      <c r="E16" s="4" t="s">
        <v>4</v>
      </c>
      <c r="F16" s="4" t="s">
        <v>123</v>
      </c>
      <c r="G16" s="4"/>
    </row>
    <row r="17">
      <c r="B17" s="73"/>
      <c r="C17" s="8"/>
      <c r="D17" s="4" t="s">
        <v>6</v>
      </c>
      <c r="E17" s="10">
        <f>M27</f>
        <v>6657518</v>
      </c>
      <c r="F17" s="14">
        <v>0.0</v>
      </c>
      <c r="G17" s="14"/>
    </row>
    <row r="18">
      <c r="B18" s="73"/>
      <c r="C18" s="8"/>
      <c r="D18" s="4" t="s">
        <v>7</v>
      </c>
      <c r="E18" s="13">
        <f>$M$101</f>
        <v>0.0512403636</v>
      </c>
      <c r="F18" s="14">
        <v>0.0</v>
      </c>
      <c r="G18" s="14"/>
    </row>
    <row r="19">
      <c r="B19" s="73"/>
      <c r="C19" s="8"/>
      <c r="D19" s="4" t="s">
        <v>8</v>
      </c>
      <c r="E19" s="13">
        <f>$M$107</f>
        <v>0.891596051</v>
      </c>
      <c r="F19" s="14">
        <v>0.0</v>
      </c>
      <c r="G19" s="14"/>
    </row>
    <row r="20">
      <c r="B20" s="73"/>
      <c r="C20" s="8"/>
      <c r="D20" s="4" t="s">
        <v>9</v>
      </c>
      <c r="E20" s="13">
        <f>$M$108</f>
        <v>0.05459438558</v>
      </c>
      <c r="F20" s="14">
        <v>0.0</v>
      </c>
      <c r="G20" s="14"/>
    </row>
    <row r="21">
      <c r="B21" s="73"/>
      <c r="C21" s="8"/>
      <c r="D21" s="4" t="s">
        <v>10</v>
      </c>
      <c r="E21" s="13">
        <f t="shared" ref="E21:E22" si="5">M128</f>
        <v>0.02647959231</v>
      </c>
      <c r="F21" s="14">
        <v>0.0</v>
      </c>
      <c r="G21" s="14"/>
    </row>
    <row r="22">
      <c r="B22" s="73"/>
      <c r="C22" s="8"/>
      <c r="D22" s="4" t="s">
        <v>11</v>
      </c>
      <c r="E22" s="13">
        <f t="shared" si="5"/>
        <v>0.8490398875</v>
      </c>
      <c r="F22" s="14">
        <v>0.0</v>
      </c>
      <c r="G22" s="14"/>
    </row>
    <row r="23">
      <c r="B23" s="73"/>
      <c r="C23" s="8"/>
      <c r="D23" s="4"/>
    </row>
    <row r="24">
      <c r="B24" s="73"/>
      <c r="C24" s="8"/>
      <c r="D24" s="4"/>
    </row>
    <row r="25">
      <c r="B25" s="74"/>
      <c r="C25" s="75" t="s">
        <v>124</v>
      </c>
      <c r="D25" s="7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row>
    <row r="26">
      <c r="B26" s="77"/>
      <c r="C26" s="78" t="s">
        <v>125</v>
      </c>
      <c r="D26" s="79" t="s">
        <v>126</v>
      </c>
      <c r="E26" s="80"/>
      <c r="F26" s="81" t="s">
        <v>127</v>
      </c>
      <c r="G26" s="78" t="s">
        <v>128</v>
      </c>
      <c r="H26" s="82">
        <f>'Police &amp; Crime'!L30</f>
        <v>5961358</v>
      </c>
      <c r="I26" s="82">
        <f>'Police &amp; Crime'!L31</f>
        <v>6079733</v>
      </c>
      <c r="J26" s="82">
        <f>'Police &amp; Crime'!L32</f>
        <v>5433564</v>
      </c>
      <c r="K26" s="82">
        <f>'Police &amp; Crime'!L33</f>
        <v>6341734</v>
      </c>
      <c r="L26" s="82">
        <f>'Police &amp; Crime'!L34</f>
        <v>6736894</v>
      </c>
      <c r="M26" s="82">
        <f>'Police &amp; Crime'!L35</f>
        <v>6655105</v>
      </c>
      <c r="N26" s="83">
        <f t="shared" ref="N26:O26" si="6">M26*(1+N99)</f>
        <v>6655105</v>
      </c>
      <c r="O26" s="83">
        <f t="shared" si="6"/>
        <v>6655105</v>
      </c>
      <c r="P26" s="10"/>
      <c r="Q26" s="10"/>
      <c r="R26" s="84" t="s">
        <v>129</v>
      </c>
      <c r="S26" s="84" t="s">
        <v>129</v>
      </c>
      <c r="T26" s="84" t="s">
        <v>129</v>
      </c>
      <c r="U26" s="84" t="s">
        <v>129</v>
      </c>
      <c r="V26" s="84" t="s">
        <v>129</v>
      </c>
      <c r="W26" s="84" t="s">
        <v>129</v>
      </c>
      <c r="X26" s="84" t="s">
        <v>129</v>
      </c>
      <c r="Y26" s="84" t="s">
        <v>129</v>
      </c>
      <c r="Z26" s="84" t="s">
        <v>129</v>
      </c>
      <c r="AA26" s="84" t="s">
        <v>129</v>
      </c>
      <c r="AB26" s="84" t="s">
        <v>129</v>
      </c>
      <c r="AC26" s="84" t="s">
        <v>129</v>
      </c>
      <c r="AD26" s="84" t="s">
        <v>129</v>
      </c>
      <c r="AE26" s="84" t="s">
        <v>129</v>
      </c>
      <c r="AF26" s="84" t="s">
        <v>129</v>
      </c>
      <c r="AG26" s="84" t="s">
        <v>129</v>
      </c>
      <c r="AH26" s="84" t="s">
        <v>129</v>
      </c>
      <c r="AI26" s="84" t="s">
        <v>129</v>
      </c>
      <c r="AJ26" s="84" t="s">
        <v>129</v>
      </c>
      <c r="AK26" s="84" t="s">
        <v>129</v>
      </c>
      <c r="AL26" s="84" t="s">
        <v>129</v>
      </c>
      <c r="AM26" s="84" t="s">
        <v>129</v>
      </c>
      <c r="AN26" s="84" t="s">
        <v>129</v>
      </c>
      <c r="AO26" s="84" t="s">
        <v>129</v>
      </c>
      <c r="AP26" s="85"/>
      <c r="AQ26" s="85"/>
      <c r="AR26" s="85"/>
      <c r="AS26" s="85"/>
      <c r="AT26" s="85"/>
      <c r="AU26" s="85"/>
      <c r="AV26" s="85"/>
      <c r="AW26" s="85"/>
    </row>
    <row r="27">
      <c r="B27" s="77"/>
      <c r="C27" s="8" t="s">
        <v>125</v>
      </c>
      <c r="D27" s="4" t="s">
        <v>126</v>
      </c>
      <c r="F27" s="55" t="s">
        <v>127</v>
      </c>
      <c r="G27" s="8" t="s">
        <v>130</v>
      </c>
      <c r="H27" s="30">
        <f t="shared" ref="H27:M27" si="7">SUMIFS($R27:$AW27,$R$5:$AW$5,H$5)</f>
        <v>5627579</v>
      </c>
      <c r="I27" s="30">
        <f t="shared" si="7"/>
        <v>5778098</v>
      </c>
      <c r="J27" s="30">
        <f t="shared" si="7"/>
        <v>5432386</v>
      </c>
      <c r="K27" s="30">
        <f t="shared" si="7"/>
        <v>6300968.159</v>
      </c>
      <c r="L27" s="30">
        <f t="shared" si="7"/>
        <v>6737117</v>
      </c>
      <c r="M27" s="30">
        <f t="shared" si="7"/>
        <v>6657518</v>
      </c>
      <c r="N27" s="58">
        <f t="shared" ref="N27:O27" si="8">M27*(1+N99)</f>
        <v>6657518</v>
      </c>
      <c r="O27" s="58">
        <f t="shared" si="8"/>
        <v>6657518</v>
      </c>
      <c r="P27" s="86"/>
      <c r="Q27" s="10"/>
      <c r="R27" s="87">
        <f>'18-20 POLICE'!B56</f>
        <v>1393591</v>
      </c>
      <c r="S27" s="87">
        <f>'18-20 POLICE'!C56</f>
        <v>1429708</v>
      </c>
      <c r="T27" s="87">
        <f>'18-20 POLICE'!D56</f>
        <v>1409970</v>
      </c>
      <c r="U27" s="87">
        <f>'18-20 POLICE'!E56</f>
        <v>1394310</v>
      </c>
      <c r="V27" s="87">
        <f>'18-20 POLICE'!F56</f>
        <v>1453889</v>
      </c>
      <c r="W27" s="87">
        <f>'18-20 POLICE'!G56</f>
        <v>1489207</v>
      </c>
      <c r="X27" s="87">
        <f>'18-20 POLICE'!H56</f>
        <v>1441806</v>
      </c>
      <c r="Y27" s="87">
        <f>'18-20 POLICE'!I56</f>
        <v>1393196</v>
      </c>
      <c r="Z27" s="87">
        <f>'20-22 POLICE'!B48</f>
        <v>1245756</v>
      </c>
      <c r="AA27" s="87">
        <f>'20-22 POLICE'!C48</f>
        <v>1489429</v>
      </c>
      <c r="AB27" s="87">
        <f>'20-22 POLICE'!D48</f>
        <v>1380439</v>
      </c>
      <c r="AC27" s="87">
        <f>'20-22 POLICE'!E48</f>
        <v>1316762</v>
      </c>
      <c r="AD27" s="87">
        <f>'20-22 POLICE'!F48</f>
        <v>1578153</v>
      </c>
      <c r="AE27" s="87">
        <f>'20-22 POLICE'!G48</f>
        <v>1557032.159</v>
      </c>
      <c r="AF27" s="87">
        <f>'20-22 POLICE'!H48</f>
        <v>1597471</v>
      </c>
      <c r="AG27" s="87">
        <f>'20-22 POLICE'!I48</f>
        <v>1568312</v>
      </c>
      <c r="AH27" s="87">
        <f>'22-24 POLICE'!B44</f>
        <v>1703761</v>
      </c>
      <c r="AI27" s="87">
        <f>'22-24 POLICE'!C44</f>
        <v>1721686</v>
      </c>
      <c r="AJ27" s="87">
        <f>'22-24 POLICE'!D44</f>
        <v>1664501</v>
      </c>
      <c r="AK27" s="87">
        <f>'22-24 POLICE'!E44</f>
        <v>1647169</v>
      </c>
      <c r="AL27" s="87">
        <f>'22-24 POLICE'!F44</f>
        <v>1686650</v>
      </c>
      <c r="AM27" s="87">
        <f>'22-24 POLICE'!G44</f>
        <v>1689727</v>
      </c>
      <c r="AN27" s="87">
        <f>'22-24 POLICE'!H44</f>
        <v>1656990</v>
      </c>
      <c r="AO27" s="87">
        <f>'22-24 POLICE'!I44</f>
        <v>1624151</v>
      </c>
      <c r="AP27" s="85">
        <f t="shared" ref="AP27:AS27" si="9">$E$17*(1+$N$99)/4</f>
        <v>1664379.5</v>
      </c>
      <c r="AQ27" s="85">
        <f t="shared" si="9"/>
        <v>1664379.5</v>
      </c>
      <c r="AR27" s="85">
        <f t="shared" si="9"/>
        <v>1664379.5</v>
      </c>
      <c r="AS27" s="85">
        <f t="shared" si="9"/>
        <v>1664379.5</v>
      </c>
      <c r="AT27" s="85">
        <f t="shared" ref="AT27:AW27" si="10">$E$17*(1+$N$99)*(1+$O$99)/4</f>
        <v>1664379.5</v>
      </c>
      <c r="AU27" s="85">
        <f t="shared" si="10"/>
        <v>1664379.5</v>
      </c>
      <c r="AV27" s="85">
        <f t="shared" si="10"/>
        <v>1664379.5</v>
      </c>
      <c r="AW27" s="85">
        <f t="shared" si="10"/>
        <v>1664379.5</v>
      </c>
    </row>
    <row r="28">
      <c r="B28" s="77"/>
      <c r="C28" s="8" t="s">
        <v>125</v>
      </c>
      <c r="D28" s="8" t="s">
        <v>131</v>
      </c>
      <c r="F28" s="55" t="s">
        <v>127</v>
      </c>
      <c r="G28" s="8" t="s">
        <v>128</v>
      </c>
      <c r="H28" s="10">
        <f>'Police &amp; Crime'!P27</f>
        <v>561836</v>
      </c>
      <c r="I28" s="10">
        <f>'Police &amp; Crime'!P28</f>
        <v>527076</v>
      </c>
      <c r="J28" s="10">
        <f>'Police &amp; Crime'!P29</f>
        <v>483932</v>
      </c>
      <c r="K28" s="10">
        <f>'Police &amp; Crime'!P30</f>
        <v>403221</v>
      </c>
      <c r="L28" s="10">
        <f>'Police &amp; Crime'!P31</f>
        <v>350863</v>
      </c>
      <c r="M28" s="10">
        <f>'Police &amp; Crime'!P32</f>
        <v>315158</v>
      </c>
      <c r="N28" s="58"/>
      <c r="O28" s="58"/>
      <c r="P28" s="86"/>
      <c r="Q28" s="10"/>
      <c r="R28" s="88">
        <f>SUMIFS('Charges_by_offence Code'!$G$2:$G$4900,'Charges_by_offence Code'!$I$2:$I$4900,R$10,'Charges_by_offence Code'!$J$2:$J$4900,R$11)</f>
        <v>113498</v>
      </c>
      <c r="S28" s="88">
        <f>SUMIFS('Charges_by_offence Code'!$G$2:$G$4900,'Charges_by_offence Code'!$I$2:$I$4900,S$10,'Charges_by_offence Code'!$J$2:$J$4900,S$11)</f>
        <v>116427</v>
      </c>
      <c r="T28" s="88">
        <f>SUMIFS('Charges_by_offence Code'!$G$2:$G$4900,'Charges_by_offence Code'!$I$2:$I$4900,T$10,'Charges_by_offence Code'!$J$2:$J$4900,T$11)</f>
        <v>118244</v>
      </c>
      <c r="U28" s="88">
        <f>SUMIFS('Charges_by_offence Code'!$G$2:$G$4900,'Charges_by_offence Code'!$I$2:$I$4900,U$10,'Charges_by_offence Code'!$J$2:$J$4900,U$11)</f>
        <v>116936</v>
      </c>
      <c r="V28" s="88">
        <f>SUMIFS('Charges_by_offence Code'!$G$2:$G$4900,'Charges_by_offence Code'!$I$2:$I$4900,V$10,'Charges_by_offence Code'!$J$2:$J$4900,V$11)</f>
        <v>110225</v>
      </c>
      <c r="W28" s="88">
        <f>SUMIFS('Charges_by_offence Code'!$G$2:$G$4900,'Charges_by_offence Code'!$I$2:$I$4900,W$10,'Charges_by_offence Code'!$J$2:$J$4900,W$11)</f>
        <v>102721</v>
      </c>
      <c r="X28" s="88">
        <f>SUMIFS('Charges_by_offence Code'!$G$2:$G$4900,'Charges_by_offence Code'!$I$2:$I$4900,X$10,'Charges_by_offence Code'!$J$2:$J$4900,X$11)</f>
        <v>100157</v>
      </c>
      <c r="Y28" s="88">
        <f>SUMIFS('Charges_by_offence Code'!$G$2:$G$4900,'Charges_by_offence Code'!$I$2:$I$4900,Y$10,'Charges_by_offence Code'!$J$2:$J$4900,Y$11)</f>
        <v>109728</v>
      </c>
      <c r="Z28" s="88">
        <f>SUMIFS('Charges_by_offence Code'!$G$2:$G$4900,'Charges_by_offence Code'!$I$2:$I$4900,Z$10,'Charges_by_offence Code'!$J$2:$J$4900,Z$11)</f>
        <v>120978</v>
      </c>
      <c r="AA28" s="88">
        <f>SUMIFS('Charges_by_offence Code'!$G$2:$G$4900,'Charges_by_offence Code'!$I$2:$I$4900,AA$10,'Charges_by_offence Code'!$J$2:$J$4900,AA$11)</f>
        <v>102620</v>
      </c>
      <c r="AB28" s="88">
        <f>SUMIFS('Charges_by_offence Code'!$G$2:$G$4900,'Charges_by_offence Code'!$I$2:$I$4900,AB$10,'Charges_by_offence Code'!$J$2:$J$4900,AB$11)</f>
        <v>100429</v>
      </c>
      <c r="AC28" s="88">
        <f>SUMIFS('Charges_by_offence Code'!$G$2:$G$4900,'Charges_by_offence Code'!$I$2:$I$4900,AC$10,'Charges_by_offence Code'!$J$2:$J$4900,AC$11)</f>
        <v>95112</v>
      </c>
      <c r="AD28" s="88">
        <f>SUMIFS('Charges_by_offence Code'!$G$2:$G$4900,'Charges_by_offence Code'!$I$2:$I$4900,AD$10,'Charges_by_offence Code'!$J$2:$J$4900,AD$11)</f>
        <v>86969</v>
      </c>
      <c r="AE28" s="88">
        <f>SUMIFS('Charges_by_offence Code'!$G$2:$G$4900,'Charges_by_offence Code'!$I$2:$I$4900,AE$10,'Charges_by_offence Code'!$J$2:$J$4900,AE$11)</f>
        <v>85800</v>
      </c>
      <c r="AF28" s="88">
        <f>SUMIFS('Charges_by_offence Code'!$G$2:$G$4900,'Charges_by_offence Code'!$I$2:$I$4900,AF$10,'Charges_by_offence Code'!$J$2:$J$4900,AF$11)</f>
        <v>93930</v>
      </c>
      <c r="AG28" s="88">
        <f>SUMIFS('Charges_by_offence Code'!$G$2:$G$4900,'Charges_by_offence Code'!$I$2:$I$4900,AG$10,'Charges_by_offence Code'!$J$2:$J$4900,AG$11)</f>
        <v>99016</v>
      </c>
      <c r="AH28" s="88">
        <f>SUMIFS('Charges_by_offence Code'!$G$2:$G$4900,'Charges_by_offence Code'!$I$2:$I$4900,AH$10,'Charges_by_offence Code'!$J$2:$J$4900,AH$11)</f>
        <v>94687</v>
      </c>
      <c r="AI28" s="88">
        <f>SUMIFS('Charges_by_offence Code'!$G$2:$G$4900,'Charges_by_offence Code'!$I$2:$I$4900,AI$10,'Charges_by_offence Code'!$J$2:$J$4900,AI$11)</f>
        <v>98199</v>
      </c>
      <c r="AJ28" s="88">
        <f>SUMIFS('Charges_by_offence Code'!$G$2:$G$4900,'Charges_by_offence Code'!$I$2:$I$4900,AJ$10,'Charges_by_offence Code'!$J$2:$J$4900,AJ$11)</f>
        <v>99766</v>
      </c>
      <c r="AK28" s="88">
        <f>SUMIFS('Charges_by_offence Code'!$G$2:$G$4900,'Charges_by_offence Code'!$I$2:$I$4900,AK$10,'Charges_by_offence Code'!$J$2:$J$4900,AK$11)</f>
        <v>105596</v>
      </c>
      <c r="AL28" s="88">
        <f>SUMIFS('Charges_by_offence Code'!$G$2:$G$4900,'Charges_by_offence Code'!$I$2:$I$4900,AL$10,'Charges_by_offence Code'!$J$2:$J$4900,AL$11)</f>
        <v>100241</v>
      </c>
      <c r="AM28" s="88">
        <f>SUMIFS('Charges_by_offence Code'!$G$2:$G$4900,'Charges_by_offence Code'!$I$2:$I$4900,AM$10,'Charges_by_offence Code'!$J$2:$J$4900,AM$11)</f>
        <v>105210</v>
      </c>
      <c r="AN28" s="88">
        <f>SUMIFS('Charges_by_offence Code'!$G$2:$G$4900,'Charges_by_offence Code'!$I$2:$I$4900,AN$10,'Charges_by_offence Code'!$J$2:$J$4900,AN$11)</f>
        <v>109504</v>
      </c>
      <c r="AO28" s="88">
        <f>SUMIFS('Charges_by_offence Code'!$G$2:$G$4900,'Charges_by_offence Code'!$I$2:$I$4900,AO$10,'Charges_by_offence Code'!$J$2:$J$4900,AO$11)</f>
        <v>113697</v>
      </c>
      <c r="AP28" s="85"/>
      <c r="AQ28" s="85"/>
      <c r="AR28" s="85"/>
      <c r="AS28" s="85"/>
      <c r="AT28" s="85"/>
      <c r="AU28" s="85"/>
      <c r="AV28" s="85"/>
      <c r="AW28" s="85"/>
    </row>
    <row r="29">
      <c r="B29" s="77"/>
      <c r="C29" s="8"/>
      <c r="D29" s="4"/>
      <c r="F29" s="8"/>
      <c r="H29" s="30"/>
      <c r="I29" s="30"/>
      <c r="J29" s="30"/>
      <c r="K29" s="30"/>
      <c r="L29" s="30"/>
      <c r="M29" s="30"/>
      <c r="N29" s="58"/>
      <c r="O29" s="58"/>
      <c r="P29" s="86"/>
      <c r="Q29" s="10"/>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5"/>
      <c r="AQ29" s="85"/>
      <c r="AR29" s="85"/>
      <c r="AS29" s="85"/>
      <c r="AT29" s="85"/>
      <c r="AU29" s="85"/>
      <c r="AV29" s="85"/>
      <c r="AW29" s="85"/>
    </row>
    <row r="30">
      <c r="B30" s="77"/>
      <c r="C30" s="8" t="s">
        <v>125</v>
      </c>
      <c r="D30" s="8" t="s">
        <v>132</v>
      </c>
      <c r="F30" s="8" t="s">
        <v>127</v>
      </c>
      <c r="G30" s="8" t="s">
        <v>128</v>
      </c>
      <c r="H30" s="10">
        <f>'Police &amp; Crime'!P30</f>
        <v>403221</v>
      </c>
      <c r="I30" s="10">
        <f>'Police &amp; Crime'!P31</f>
        <v>350863</v>
      </c>
      <c r="J30" s="10">
        <f>'Police &amp; Crime'!P32</f>
        <v>315158</v>
      </c>
      <c r="K30" s="10">
        <f>'Police &amp; Crime'!P33</f>
        <v>296189</v>
      </c>
      <c r="L30" s="10">
        <f>'Police &amp; Crime'!P34</f>
        <v>312167</v>
      </c>
      <c r="M30" s="10">
        <f>'Police &amp; Crime'!P35</f>
        <v>341010</v>
      </c>
      <c r="N30" s="56">
        <f t="shared" ref="N30:O30" si="11">N27*N101</f>
        <v>363537.6432</v>
      </c>
      <c r="O30" s="56">
        <f t="shared" si="11"/>
        <v>363537.6432</v>
      </c>
      <c r="P30" s="86"/>
      <c r="Q30" s="10"/>
      <c r="R30" s="84" t="s">
        <v>129</v>
      </c>
      <c r="S30" s="84" t="s">
        <v>129</v>
      </c>
      <c r="T30" s="84" t="s">
        <v>129</v>
      </c>
      <c r="U30" s="84" t="s">
        <v>129</v>
      </c>
      <c r="V30" s="84" t="s">
        <v>129</v>
      </c>
      <c r="W30" s="84" t="s">
        <v>129</v>
      </c>
      <c r="X30" s="84" t="s">
        <v>129</v>
      </c>
      <c r="Y30" s="84" t="s">
        <v>129</v>
      </c>
      <c r="Z30" s="84" t="s">
        <v>129</v>
      </c>
      <c r="AA30" s="84" t="s">
        <v>129</v>
      </c>
      <c r="AB30" s="84" t="s">
        <v>129</v>
      </c>
      <c r="AC30" s="84" t="s">
        <v>129</v>
      </c>
      <c r="AD30" s="84" t="s">
        <v>129</v>
      </c>
      <c r="AE30" s="84" t="s">
        <v>129</v>
      </c>
      <c r="AF30" s="84" t="s">
        <v>129</v>
      </c>
      <c r="AG30" s="84" t="s">
        <v>129</v>
      </c>
      <c r="AH30" s="84" t="s">
        <v>129</v>
      </c>
      <c r="AI30" s="84" t="s">
        <v>129</v>
      </c>
      <c r="AJ30" s="84" t="s">
        <v>129</v>
      </c>
      <c r="AK30" s="84" t="s">
        <v>129</v>
      </c>
      <c r="AL30" s="84">
        <f t="shared" ref="AL30:AO30" si="12">AL27*$M$101</f>
        <v>86424.55927</v>
      </c>
      <c r="AM30" s="84">
        <f t="shared" si="12"/>
        <v>86582.22587</v>
      </c>
      <c r="AN30" s="84">
        <f t="shared" si="12"/>
        <v>84904.77008</v>
      </c>
      <c r="AO30" s="84">
        <f t="shared" si="12"/>
        <v>83222.08778</v>
      </c>
      <c r="AP30" s="85">
        <f t="shared" ref="AP30:AW30" si="13">AP185</f>
        <v>90801.06629</v>
      </c>
      <c r="AQ30" s="85">
        <f t="shared" si="13"/>
        <v>90077.00638</v>
      </c>
      <c r="AR30" s="85">
        <f t="shared" si="13"/>
        <v>90554.9057</v>
      </c>
      <c r="AS30" s="85">
        <f t="shared" si="13"/>
        <v>90884.41079</v>
      </c>
      <c r="AT30" s="85">
        <f t="shared" si="13"/>
        <v>90884.41079</v>
      </c>
      <c r="AU30" s="85">
        <f t="shared" si="13"/>
        <v>90884.41079</v>
      </c>
      <c r="AV30" s="85">
        <f t="shared" si="13"/>
        <v>90884.41079</v>
      </c>
      <c r="AW30" s="85">
        <f t="shared" si="13"/>
        <v>90884.41079</v>
      </c>
    </row>
    <row r="31">
      <c r="B31" s="73"/>
      <c r="C31" s="8" t="s">
        <v>133</v>
      </c>
      <c r="D31" s="8" t="s">
        <v>134</v>
      </c>
      <c r="F31" s="8" t="s">
        <v>127</v>
      </c>
      <c r="G31" s="89" t="s">
        <v>135</v>
      </c>
      <c r="H31" s="90">
        <f t="shared" ref="H31:M31" si="14">H32-H30</f>
        <v>942919</v>
      </c>
      <c r="I31" s="90">
        <f t="shared" si="14"/>
        <v>968247</v>
      </c>
      <c r="J31" s="90">
        <f t="shared" si="14"/>
        <v>563123</v>
      </c>
      <c r="K31" s="90">
        <f t="shared" si="14"/>
        <v>820962</v>
      </c>
      <c r="L31" s="90">
        <f t="shared" si="14"/>
        <v>881513</v>
      </c>
      <c r="M31" s="90">
        <f t="shared" si="14"/>
        <v>941686</v>
      </c>
      <c r="N31" s="56">
        <f t="shared" ref="N31:O31" si="15">M31*(1+N100)</f>
        <v>941686</v>
      </c>
      <c r="O31" s="56">
        <f t="shared" si="15"/>
        <v>941686</v>
      </c>
      <c r="P31" s="86" t="s">
        <v>136</v>
      </c>
      <c r="Q31" s="10"/>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5">
        <f t="shared" ref="AP31:AW31" si="16">$M$31/4</f>
        <v>235421.5</v>
      </c>
      <c r="AQ31" s="85">
        <f t="shared" si="16"/>
        <v>235421.5</v>
      </c>
      <c r="AR31" s="85">
        <f t="shared" si="16"/>
        <v>235421.5</v>
      </c>
      <c r="AS31" s="85">
        <f t="shared" si="16"/>
        <v>235421.5</v>
      </c>
      <c r="AT31" s="85">
        <f t="shared" si="16"/>
        <v>235421.5</v>
      </c>
      <c r="AU31" s="85">
        <f t="shared" si="16"/>
        <v>235421.5</v>
      </c>
      <c r="AV31" s="85">
        <f t="shared" si="16"/>
        <v>235421.5</v>
      </c>
      <c r="AW31" s="85">
        <f t="shared" si="16"/>
        <v>235421.5</v>
      </c>
    </row>
    <row r="32">
      <c r="B32" s="73" t="s">
        <v>137</v>
      </c>
      <c r="C32" s="8" t="s">
        <v>138</v>
      </c>
      <c r="D32" s="4" t="s">
        <v>139</v>
      </c>
      <c r="F32" s="8" t="s">
        <v>127</v>
      </c>
      <c r="G32" s="8" t="s">
        <v>128</v>
      </c>
      <c r="H32" s="30">
        <f t="shared" ref="H32:M32" si="17">SUMIFS($R32:$AW32,$R$5:$AW$5,H$5)</f>
        <v>1346140</v>
      </c>
      <c r="I32" s="30">
        <f t="shared" si="17"/>
        <v>1319110</v>
      </c>
      <c r="J32" s="30">
        <f t="shared" si="17"/>
        <v>878281</v>
      </c>
      <c r="K32" s="30">
        <f t="shared" si="17"/>
        <v>1117151</v>
      </c>
      <c r="L32" s="30">
        <f t="shared" si="17"/>
        <v>1193680</v>
      </c>
      <c r="M32" s="30">
        <f t="shared" si="17"/>
        <v>1282696</v>
      </c>
      <c r="N32" s="58">
        <f t="shared" ref="N32:O32" si="18">SUM(N30:N31)</f>
        <v>1305223.643</v>
      </c>
      <c r="O32" s="58">
        <f t="shared" si="18"/>
        <v>1305223.643</v>
      </c>
      <c r="P32" s="86" t="s">
        <v>140</v>
      </c>
      <c r="Q32" s="10"/>
      <c r="R32" s="86">
        <f t="array" ref="R32">IFERROR(INDEX('Crown &amp; Magistrates Courts'!$B$15:$CG$71,MATCH(R$7,'Crown &amp; Magistrates Courts'!$D$15:$D$71,0),MATCH($B32,'Crown &amp; Magistrates Courts'!$B$14:$CG$14,0),""))</f>
        <v>346227</v>
      </c>
      <c r="S32" s="86">
        <f t="array" ref="S32">IFERROR(INDEX('Crown &amp; Magistrates Courts'!$B$15:$CG$71,MATCH(S$7,'Crown &amp; Magistrates Courts'!$D$15:$D$71,0),MATCH($B32,'Crown &amp; Magistrates Courts'!$B$14:$CG$14,0),""))</f>
        <v>335541</v>
      </c>
      <c r="T32" s="86">
        <f t="array" ref="T32">IFERROR(INDEX('Crown &amp; Magistrates Courts'!$B$15:$CG$71,MATCH(T$7,'Crown &amp; Magistrates Courts'!$D$15:$D$71,0),MATCH($B32,'Crown &amp; Magistrates Courts'!$B$14:$CG$14,0),""))</f>
        <v>323071</v>
      </c>
      <c r="U32" s="86">
        <f t="array" ref="U32">IFERROR(INDEX('Crown &amp; Magistrates Courts'!$B$15:$CG$71,MATCH(U$7,'Crown &amp; Magistrates Courts'!$D$15:$D$71,0),MATCH($B32,'Crown &amp; Magistrates Courts'!$B$14:$CG$14,0),""))</f>
        <v>341301</v>
      </c>
      <c r="V32" s="86">
        <f t="array" ref="V32">IFERROR(INDEX('Crown &amp; Magistrates Courts'!$B$15:$CG$71,MATCH(V$7,'Crown &amp; Magistrates Courts'!$D$15:$D$71,0),MATCH($B32,'Crown &amp; Magistrates Courts'!$B$14:$CG$14,0),""))</f>
        <v>339940</v>
      </c>
      <c r="W32" s="86">
        <f t="array" ref="W32">IFERROR(INDEX('Crown &amp; Magistrates Courts'!$B$15:$CG$71,MATCH(W$7,'Crown &amp; Magistrates Courts'!$D$15:$D$71,0),MATCH($B32,'Crown &amp; Magistrates Courts'!$B$14:$CG$14,0),""))</f>
        <v>345281</v>
      </c>
      <c r="X32" s="86">
        <f t="array" ref="X32">IFERROR(INDEX('Crown &amp; Magistrates Courts'!$B$15:$CG$71,MATCH(X$7,'Crown &amp; Magistrates Courts'!$D$15:$D$71,0),MATCH($B32,'Crown &amp; Magistrates Courts'!$B$14:$CG$14,0),""))</f>
        <v>324165</v>
      </c>
      <c r="Y32" s="86">
        <f t="array" ref="Y32">IFERROR(INDEX('Crown &amp; Magistrates Courts'!$B$15:$CG$71,MATCH(Y$7,'Crown &amp; Magistrates Courts'!$D$15:$D$71,0),MATCH($B32,'Crown &amp; Magistrates Courts'!$B$14:$CG$14,0),""))</f>
        <v>309724</v>
      </c>
      <c r="Z32" s="86">
        <f t="array" ref="Z32">IFERROR(INDEX('Crown &amp; Magistrates Courts'!$B$15:$CG$71,MATCH(Z$7,'Crown &amp; Magistrates Courts'!$D$15:$D$71,0),MATCH($B32,'Crown &amp; Magistrates Courts'!$B$14:$CG$14,0),""))</f>
        <v>126022</v>
      </c>
      <c r="AA32" s="86">
        <f t="array" ref="AA32">IFERROR(INDEX('Crown &amp; Magistrates Courts'!$B$15:$CG$71,MATCH(AA$7,'Crown &amp; Magistrates Courts'!$D$15:$D$71,0),MATCH($B32,'Crown &amp; Magistrates Courts'!$B$14:$CG$14,0),""))</f>
        <v>244045</v>
      </c>
      <c r="AB32" s="86">
        <f t="array" ref="AB32">IFERROR(INDEX('Crown &amp; Magistrates Courts'!$B$15:$CG$71,MATCH(AB$7,'Crown &amp; Magistrates Courts'!$D$15:$D$71,0),MATCH($B32,'Crown &amp; Magistrates Courts'!$B$14:$CG$14,0),""))</f>
        <v>256187</v>
      </c>
      <c r="AC32" s="86">
        <f t="array" ref="AC32">IFERROR(INDEX('Crown &amp; Magistrates Courts'!$B$15:$CG$71,MATCH(AC$7,'Crown &amp; Magistrates Courts'!$D$15:$D$71,0),MATCH($B32,'Crown &amp; Magistrates Courts'!$B$14:$CG$14,0),""))</f>
        <v>252027</v>
      </c>
      <c r="AD32" s="86">
        <f t="array" ref="AD32">IFERROR(INDEX('Crown &amp; Magistrates Courts'!$B$15:$CG$71,MATCH(AD$7,'Crown &amp; Magistrates Courts'!$D$15:$D$71,0),MATCH($B32,'Crown &amp; Magistrates Courts'!$B$14:$CG$14,0),""))</f>
        <v>283465</v>
      </c>
      <c r="AE32" s="86">
        <f t="array" ref="AE32">IFERROR(INDEX('Crown &amp; Magistrates Courts'!$B$15:$CG$71,MATCH(AE$7,'Crown &amp; Magistrates Courts'!$D$15:$D$71,0),MATCH($B32,'Crown &amp; Magistrates Courts'!$B$14:$CG$14,0),""))</f>
        <v>275068</v>
      </c>
      <c r="AF32" s="86">
        <f t="array" ref="AF32">IFERROR(INDEX('Crown &amp; Magistrates Courts'!$B$15:$CG$71,MATCH(AF$7,'Crown &amp; Magistrates Courts'!$D$15:$D$71,0),MATCH($B32,'Crown &amp; Magistrates Courts'!$B$14:$CG$14,0),""))</f>
        <v>257647</v>
      </c>
      <c r="AG32" s="86">
        <f t="array" ref="AG32">IFERROR(INDEX('Crown &amp; Magistrates Courts'!$B$15:$CG$71,MATCH(AG$7,'Crown &amp; Magistrates Courts'!$D$15:$D$71,0),MATCH($B32,'Crown &amp; Magistrates Courts'!$B$14:$CG$14,0),""))</f>
        <v>300971</v>
      </c>
      <c r="AH32" s="86">
        <f t="array" ref="AH32">IFERROR(INDEX('Crown &amp; Magistrates Courts'!$B$15:$CG$71,MATCH(AH$7,'Crown &amp; Magistrates Courts'!$D$15:$D$71,0),MATCH($B32,'Crown &amp; Magistrates Courts'!$B$14:$CG$14,0),""))</f>
        <v>283153</v>
      </c>
      <c r="AI32" s="86">
        <f t="array" ref="AI32">IFERROR(INDEX('Crown &amp; Magistrates Courts'!$B$15:$CG$71,MATCH(AI$7,'Crown &amp; Magistrates Courts'!$D$15:$D$71,0),MATCH($B32,'Crown &amp; Magistrates Courts'!$B$14:$CG$14,0),""))</f>
        <v>282983</v>
      </c>
      <c r="AJ32" s="86">
        <f t="array" ref="AJ32">IFERROR(INDEX('Crown &amp; Magistrates Courts'!$B$15:$CG$71,MATCH(AJ$7,'Crown &amp; Magistrates Courts'!$D$15:$D$71,0),MATCH($B32,'Crown &amp; Magistrates Courts'!$B$14:$CG$14,0),""))</f>
        <v>305356</v>
      </c>
      <c r="AK32" s="86">
        <f t="array" ref="AK32">IFERROR(INDEX('Crown &amp; Magistrates Courts'!$B$15:$CG$71,MATCH(AK$7,'Crown &amp; Magistrates Courts'!$D$15:$D$71,0),MATCH($B32,'Crown &amp; Magistrates Courts'!$B$14:$CG$14,0),""))</f>
        <v>322188</v>
      </c>
      <c r="AL32" s="86">
        <f t="array" ref="AL32">IFERROR(INDEX('Crown &amp; Magistrates Courts'!$B$15:$CG$71,MATCH(AL$7,'Crown &amp; Magistrates Courts'!$D$15:$D$71,0),MATCH($B32,'Crown &amp; Magistrates Courts'!$B$14:$CG$14,0),""))</f>
        <v>310365</v>
      </c>
      <c r="AM32" s="86">
        <f t="array" ref="AM32">IFERROR(INDEX('Crown &amp; Magistrates Courts'!$B$15:$CG$71,MATCH(AM$7,'Crown &amp; Magistrates Courts'!$D$15:$D$71,0),MATCH($B32,'Crown &amp; Magistrates Courts'!$B$14:$CG$14,0),""))</f>
        <v>311913</v>
      </c>
      <c r="AN32" s="86">
        <f t="array" ref="AN32">IFERROR(INDEX('Crown &amp; Magistrates Courts'!$B$15:$CG$71,MATCH(AN$7,'Crown &amp; Magistrates Courts'!$D$15:$D$71,0),MATCH($B32,'Crown &amp; Magistrates Courts'!$B$14:$CG$14,0),""))</f>
        <v>316964</v>
      </c>
      <c r="AO32" s="86">
        <f t="array" ref="AO32">IFERROR(INDEX('Crown &amp; Magistrates Courts'!$B$15:$CG$71,MATCH(AO$7,'Crown &amp; Magistrates Courts'!$D$15:$D$71,0),MATCH($B32,'Crown &amp; Magistrates Courts'!$B$14:$CG$14,0),""))</f>
        <v>343454</v>
      </c>
      <c r="AP32" s="91">
        <f t="shared" ref="AP32:AW32" si="19">SUM(AP30:AP31)</f>
        <v>326222.5663</v>
      </c>
      <c r="AQ32" s="91">
        <f t="shared" si="19"/>
        <v>325498.5064</v>
      </c>
      <c r="AR32" s="91">
        <f t="shared" si="19"/>
        <v>325976.4057</v>
      </c>
      <c r="AS32" s="91">
        <f t="shared" si="19"/>
        <v>326305.9108</v>
      </c>
      <c r="AT32" s="91">
        <f t="shared" si="19"/>
        <v>326305.9108</v>
      </c>
      <c r="AU32" s="91">
        <f t="shared" si="19"/>
        <v>326305.9108</v>
      </c>
      <c r="AV32" s="91">
        <f t="shared" si="19"/>
        <v>326305.9108</v>
      </c>
      <c r="AW32" s="91">
        <f t="shared" si="19"/>
        <v>326305.9108</v>
      </c>
    </row>
    <row r="33">
      <c r="B33" s="73" t="s">
        <v>141</v>
      </c>
      <c r="C33" s="8" t="s">
        <v>138</v>
      </c>
      <c r="D33" s="8" t="s">
        <v>142</v>
      </c>
      <c r="F33" s="8" t="s">
        <v>127</v>
      </c>
      <c r="G33" s="8" t="s">
        <v>128</v>
      </c>
      <c r="H33" s="10">
        <f t="shared" ref="H33:M33" si="20">SUMIFS($R33:$AW33,$R$5:$AW$5,H$5)</f>
        <v>15782</v>
      </c>
      <c r="I33" s="10">
        <f t="shared" si="20"/>
        <v>16324</v>
      </c>
      <c r="J33" s="10">
        <f t="shared" si="20"/>
        <v>18715</v>
      </c>
      <c r="K33" s="10">
        <f t="shared" si="20"/>
        <v>19794</v>
      </c>
      <c r="L33" s="10">
        <f t="shared" si="20"/>
        <v>16394</v>
      </c>
      <c r="M33" s="10">
        <f t="shared" si="20"/>
        <v>15412</v>
      </c>
      <c r="N33" s="56">
        <f t="shared" ref="N33:O33" si="21">N$32*N103</f>
        <v>19333.66316</v>
      </c>
      <c r="O33" s="56">
        <f t="shared" si="21"/>
        <v>19333.66316</v>
      </c>
      <c r="P33" s="10"/>
      <c r="Q33" s="10"/>
      <c r="R33" s="86">
        <f t="array" ref="R33">IFERROR(INDEX('Crown &amp; Magistrates Courts'!$B$15:$CG$71,MATCH(R$7,'Crown &amp; Magistrates Courts'!$D$15:$D$71,0),MATCH($B33,'Crown &amp; Magistrates Courts'!$B$14:$CG$14,0),""))</f>
        <v>3637</v>
      </c>
      <c r="S33" s="86">
        <f t="array" ref="S33">IFERROR(INDEX('Crown &amp; Magistrates Courts'!$B$15:$CG$71,MATCH(S$7,'Crown &amp; Magistrates Courts'!$D$15:$D$71,0),MATCH($B33,'Crown &amp; Magistrates Courts'!$B$14:$CG$14,0),""))</f>
        <v>3842</v>
      </c>
      <c r="T33" s="86">
        <f t="array" ref="T33">IFERROR(INDEX('Crown &amp; Magistrates Courts'!$B$15:$CG$71,MATCH(T$7,'Crown &amp; Magistrates Courts'!$D$15:$D$71,0),MATCH($B33,'Crown &amp; Magistrates Courts'!$B$14:$CG$14,0),""))</f>
        <v>4167</v>
      </c>
      <c r="U33" s="86">
        <f t="array" ref="U33">IFERROR(INDEX('Crown &amp; Magistrates Courts'!$B$15:$CG$71,MATCH(U$7,'Crown &amp; Magistrates Courts'!$D$15:$D$71,0),MATCH($B33,'Crown &amp; Magistrates Courts'!$B$14:$CG$14,0),""))</f>
        <v>4136</v>
      </c>
      <c r="V33" s="86">
        <f t="array" ref="V33">IFERROR(INDEX('Crown &amp; Magistrates Courts'!$B$15:$CG$71,MATCH(V$7,'Crown &amp; Magistrates Courts'!$D$15:$D$71,0),MATCH($B33,'Crown &amp; Magistrates Courts'!$B$14:$CG$14,0),""))</f>
        <v>3586</v>
      </c>
      <c r="W33" s="86">
        <f t="array" ref="W33">IFERROR(INDEX('Crown &amp; Magistrates Courts'!$B$15:$CG$71,MATCH(W$7,'Crown &amp; Magistrates Courts'!$D$15:$D$71,0),MATCH($B33,'Crown &amp; Magistrates Courts'!$B$14:$CG$14,0),""))</f>
        <v>4187</v>
      </c>
      <c r="X33" s="86">
        <f t="array" ref="X33">IFERROR(INDEX('Crown &amp; Magistrates Courts'!$B$15:$CG$71,MATCH(X$7,'Crown &amp; Magistrates Courts'!$D$15:$D$71,0),MATCH($B33,'Crown &amp; Magistrates Courts'!$B$14:$CG$14,0),""))</f>
        <v>4169</v>
      </c>
      <c r="Y33" s="86">
        <f t="array" ref="Y33">IFERROR(INDEX('Crown &amp; Magistrates Courts'!$B$15:$CG$71,MATCH(Y$7,'Crown &amp; Magistrates Courts'!$D$15:$D$71,0),MATCH($B33,'Crown &amp; Magistrates Courts'!$B$14:$CG$14,0),""))</f>
        <v>4382</v>
      </c>
      <c r="Z33" s="86">
        <f t="array" ref="Z33">IFERROR(INDEX('Crown &amp; Magistrates Courts'!$B$15:$CG$71,MATCH(Z$7,'Crown &amp; Magistrates Courts'!$D$15:$D$71,0),MATCH($B33,'Crown &amp; Magistrates Courts'!$B$14:$CG$14,0),""))</f>
        <v>3861</v>
      </c>
      <c r="AA33" s="86">
        <f t="array" ref="AA33">IFERROR(INDEX('Crown &amp; Magistrates Courts'!$B$15:$CG$71,MATCH(AA$7,'Crown &amp; Magistrates Courts'!$D$15:$D$71,0),MATCH($B33,'Crown &amp; Magistrates Courts'!$B$14:$CG$14,0),""))</f>
        <v>4651</v>
      </c>
      <c r="AB33" s="86">
        <f t="array" ref="AB33">IFERROR(INDEX('Crown &amp; Magistrates Courts'!$B$15:$CG$71,MATCH(AB$7,'Crown &amp; Magistrates Courts'!$D$15:$D$71,0),MATCH($B33,'Crown &amp; Magistrates Courts'!$B$14:$CG$14,0),""))</f>
        <v>4823</v>
      </c>
      <c r="AC33" s="86">
        <f t="array" ref="AC33">IFERROR(INDEX('Crown &amp; Magistrates Courts'!$B$15:$CG$71,MATCH(AC$7,'Crown &amp; Magistrates Courts'!$D$15:$D$71,0),MATCH($B33,'Crown &amp; Magistrates Courts'!$B$14:$CG$14,0),""))</f>
        <v>5380</v>
      </c>
      <c r="AD33" s="86">
        <f t="array" ref="AD33">IFERROR(INDEX('Crown &amp; Magistrates Courts'!$B$15:$CG$71,MATCH(AD$7,'Crown &amp; Magistrates Courts'!$D$15:$D$71,0),MATCH($B33,'Crown &amp; Magistrates Courts'!$B$14:$CG$14,0),""))</f>
        <v>5093</v>
      </c>
      <c r="AE33" s="86">
        <f t="array" ref="AE33">IFERROR(INDEX('Crown &amp; Magistrates Courts'!$B$15:$CG$71,MATCH(AE$7,'Crown &amp; Magistrates Courts'!$D$15:$D$71,0),MATCH($B33,'Crown &amp; Magistrates Courts'!$B$14:$CG$14,0),""))</f>
        <v>5252</v>
      </c>
      <c r="AF33" s="86">
        <f t="array" ref="AF33">IFERROR(INDEX('Crown &amp; Magistrates Courts'!$B$15:$CG$71,MATCH(AF$7,'Crown &amp; Magistrates Courts'!$D$15:$D$71,0),MATCH($B33,'Crown &amp; Magistrates Courts'!$B$14:$CG$14,0),""))</f>
        <v>4901</v>
      </c>
      <c r="AG33" s="86">
        <f t="array" ref="AG33">IFERROR(INDEX('Crown &amp; Magistrates Courts'!$B$15:$CG$71,MATCH(AG$7,'Crown &amp; Magistrates Courts'!$D$15:$D$71,0),MATCH($B33,'Crown &amp; Magistrates Courts'!$B$14:$CG$14,0),""))</f>
        <v>4548</v>
      </c>
      <c r="AH33" s="86">
        <f t="array" ref="AH33">IFERROR(INDEX('Crown &amp; Magistrates Courts'!$B$15:$CG$71,MATCH(AH$7,'Crown &amp; Magistrates Courts'!$D$15:$D$71,0),MATCH($B33,'Crown &amp; Magistrates Courts'!$B$14:$CG$14,0),""))</f>
        <v>3884</v>
      </c>
      <c r="AI33" s="86">
        <f t="array" ref="AI33">IFERROR(INDEX('Crown &amp; Magistrates Courts'!$B$15:$CG$71,MATCH(AI$7,'Crown &amp; Magistrates Courts'!$D$15:$D$71,0),MATCH($B33,'Crown &amp; Magistrates Courts'!$B$14:$CG$14,0),""))</f>
        <v>4270</v>
      </c>
      <c r="AJ33" s="86">
        <f t="array" ref="AJ33">IFERROR(INDEX('Crown &amp; Magistrates Courts'!$B$15:$CG$71,MATCH(AJ$7,'Crown &amp; Magistrates Courts'!$D$15:$D$71,0),MATCH($B33,'Crown &amp; Magistrates Courts'!$B$14:$CG$14,0),""))</f>
        <v>3849</v>
      </c>
      <c r="AK33" s="86">
        <f t="array" ref="AK33">IFERROR(INDEX('Crown &amp; Magistrates Courts'!$B$15:$CG$71,MATCH(AK$7,'Crown &amp; Magistrates Courts'!$D$15:$D$71,0),MATCH($B33,'Crown &amp; Magistrates Courts'!$B$14:$CG$14,0),""))</f>
        <v>4391</v>
      </c>
      <c r="AL33" s="86">
        <f t="array" ref="AL33">IFERROR(INDEX('Crown &amp; Magistrates Courts'!$B$15:$CG$71,MATCH(AL$7,'Crown &amp; Magistrates Courts'!$D$15:$D$71,0),MATCH($B33,'Crown &amp; Magistrates Courts'!$B$14:$CG$14,0),""))</f>
        <v>4047</v>
      </c>
      <c r="AM33" s="86">
        <f t="array" ref="AM33">IFERROR(INDEX('Crown &amp; Magistrates Courts'!$B$15:$CG$71,MATCH(AM$7,'Crown &amp; Magistrates Courts'!$D$15:$D$71,0),MATCH($B33,'Crown &amp; Magistrates Courts'!$B$14:$CG$14,0),""))</f>
        <v>3852</v>
      </c>
      <c r="AN33" s="86">
        <f t="array" ref="AN33">IFERROR(INDEX('Crown &amp; Magistrates Courts'!$B$15:$CG$71,MATCH(AN$7,'Crown &amp; Magistrates Courts'!$D$15:$D$71,0),MATCH($B33,'Crown &amp; Magistrates Courts'!$B$14:$CG$14,0),""))</f>
        <v>3718</v>
      </c>
      <c r="AO33" s="86">
        <f t="array" ref="AO33">IFERROR(INDEX('Crown &amp; Magistrates Courts'!$B$15:$CG$71,MATCH(AO$7,'Crown &amp; Magistrates Courts'!$D$15:$D$71,0),MATCH($B33,'Crown &amp; Magistrates Courts'!$B$14:$CG$14,0),""))</f>
        <v>3795</v>
      </c>
      <c r="AP33" s="85">
        <f t="shared" ref="AP33:AW33" si="22">AP214</f>
        <v>4775.08929</v>
      </c>
      <c r="AQ33" s="85">
        <f t="shared" si="22"/>
        <v>4943.537545</v>
      </c>
      <c r="AR33" s="85">
        <f t="shared" si="22"/>
        <v>4860.399229</v>
      </c>
      <c r="AS33" s="85">
        <f t="shared" si="22"/>
        <v>4826.436076</v>
      </c>
      <c r="AT33" s="85">
        <f t="shared" si="22"/>
        <v>4829.491415</v>
      </c>
      <c r="AU33" s="85">
        <f t="shared" si="22"/>
        <v>4832.830093</v>
      </c>
      <c r="AV33" s="85">
        <f t="shared" si="22"/>
        <v>4833.415789</v>
      </c>
      <c r="AW33" s="85">
        <f t="shared" si="22"/>
        <v>4833.415789</v>
      </c>
    </row>
    <row r="34">
      <c r="B34" s="73" t="s">
        <v>143</v>
      </c>
      <c r="C34" s="8" t="s">
        <v>138</v>
      </c>
      <c r="D34" s="8" t="s">
        <v>144</v>
      </c>
      <c r="F34" s="8" t="s">
        <v>127</v>
      </c>
      <c r="G34" s="8" t="s">
        <v>128</v>
      </c>
      <c r="H34" s="10">
        <f t="shared" ref="H34:M34" si="23">SUMIFS($R34:$AW34,$R$5:$AW$5,H$5)</f>
        <v>126807</v>
      </c>
      <c r="I34" s="10">
        <f t="shared" si="23"/>
        <v>124164</v>
      </c>
      <c r="J34" s="10">
        <f t="shared" si="23"/>
        <v>66953</v>
      </c>
      <c r="K34" s="10">
        <f t="shared" si="23"/>
        <v>90656</v>
      </c>
      <c r="L34" s="10">
        <f t="shared" si="23"/>
        <v>100621</v>
      </c>
      <c r="M34" s="10">
        <f t="shared" si="23"/>
        <v>111650</v>
      </c>
      <c r="N34" s="56">
        <f t="shared" ref="N34:O34" si="24">N$32*N104</f>
        <v>112476.9331</v>
      </c>
      <c r="O34" s="56">
        <f t="shared" si="24"/>
        <v>112476.9331</v>
      </c>
      <c r="P34" s="10"/>
      <c r="Q34" s="10"/>
      <c r="R34" s="86">
        <f t="array" ref="R34">IFERROR(INDEX('Crown &amp; Magistrates Courts'!$B$15:$CG$71,MATCH(R$7,'Crown &amp; Magistrates Courts'!$D$15:$D$71,0),MATCH($B34,'Crown &amp; Magistrates Courts'!$B$14:$CG$14,0),""))</f>
        <v>33994</v>
      </c>
      <c r="S34" s="86">
        <f t="array" ref="S34">IFERROR(INDEX('Crown &amp; Magistrates Courts'!$B$15:$CG$71,MATCH(S$7,'Crown &amp; Magistrates Courts'!$D$15:$D$71,0),MATCH($B34,'Crown &amp; Magistrates Courts'!$B$14:$CG$14,0),""))</f>
        <v>31190</v>
      </c>
      <c r="T34" s="86">
        <f t="array" ref="T34">IFERROR(INDEX('Crown &amp; Magistrates Courts'!$B$15:$CG$71,MATCH(T$7,'Crown &amp; Magistrates Courts'!$D$15:$D$71,0),MATCH($B34,'Crown &amp; Magistrates Courts'!$B$14:$CG$14,0),""))</f>
        <v>30382</v>
      </c>
      <c r="U34" s="86">
        <f t="array" ref="U34">IFERROR(INDEX('Crown &amp; Magistrates Courts'!$B$15:$CG$71,MATCH(U$7,'Crown &amp; Magistrates Courts'!$D$15:$D$71,0),MATCH($B34,'Crown &amp; Magistrates Courts'!$B$14:$CG$14,0),""))</f>
        <v>31241</v>
      </c>
      <c r="V34" s="86">
        <f t="array" ref="V34">IFERROR(INDEX('Crown &amp; Magistrates Courts'!$B$15:$CG$71,MATCH(V$7,'Crown &amp; Magistrates Courts'!$D$15:$D$71,0),MATCH($B34,'Crown &amp; Magistrates Courts'!$B$14:$CG$14,0),""))</f>
        <v>34821</v>
      </c>
      <c r="W34" s="86">
        <f t="array" ref="W34">IFERROR(INDEX('Crown &amp; Magistrates Courts'!$B$15:$CG$71,MATCH(W$7,'Crown &amp; Magistrates Courts'!$D$15:$D$71,0),MATCH($B34,'Crown &amp; Magistrates Courts'!$B$14:$CG$14,0),""))</f>
        <v>32382</v>
      </c>
      <c r="X34" s="86">
        <f t="array" ref="X34">IFERROR(INDEX('Crown &amp; Magistrates Courts'!$B$15:$CG$71,MATCH(X$7,'Crown &amp; Magistrates Courts'!$D$15:$D$71,0),MATCH($B34,'Crown &amp; Magistrates Courts'!$B$14:$CG$14,0),""))</f>
        <v>29253</v>
      </c>
      <c r="Y34" s="86">
        <f t="array" ref="Y34">IFERROR(INDEX('Crown &amp; Magistrates Courts'!$B$15:$CG$71,MATCH(Y$7,'Crown &amp; Magistrates Courts'!$D$15:$D$71,0),MATCH($B34,'Crown &amp; Magistrates Courts'!$B$14:$CG$14,0),""))</f>
        <v>27708</v>
      </c>
      <c r="Z34" s="86">
        <f t="array" ref="Z34">IFERROR(INDEX('Crown &amp; Magistrates Courts'!$B$15:$CG$71,MATCH(Z$7,'Crown &amp; Magistrates Courts'!$D$15:$D$71,0),MATCH($B34,'Crown &amp; Magistrates Courts'!$B$14:$CG$14,0),""))</f>
        <v>7131</v>
      </c>
      <c r="AA34" s="86">
        <f t="array" ref="AA34">IFERROR(INDEX('Crown &amp; Magistrates Courts'!$B$15:$CG$71,MATCH(AA$7,'Crown &amp; Magistrates Courts'!$D$15:$D$71,0),MATCH($B34,'Crown &amp; Magistrates Courts'!$B$14:$CG$14,0),""))</f>
        <v>19285</v>
      </c>
      <c r="AB34" s="86">
        <f t="array" ref="AB34">IFERROR(INDEX('Crown &amp; Magistrates Courts'!$B$15:$CG$71,MATCH(AB$7,'Crown &amp; Magistrates Courts'!$D$15:$D$71,0),MATCH($B34,'Crown &amp; Magistrates Courts'!$B$14:$CG$14,0),""))</f>
        <v>20517</v>
      </c>
      <c r="AC34" s="86">
        <f t="array" ref="AC34">IFERROR(INDEX('Crown &amp; Magistrates Courts'!$B$15:$CG$71,MATCH(AC$7,'Crown &amp; Magistrates Courts'!$D$15:$D$71,0),MATCH($B34,'Crown &amp; Magistrates Courts'!$B$14:$CG$14,0),""))</f>
        <v>20020</v>
      </c>
      <c r="AD34" s="86">
        <f t="array" ref="AD34">IFERROR(INDEX('Crown &amp; Magistrates Courts'!$B$15:$CG$71,MATCH(AD$7,'Crown &amp; Magistrates Courts'!$D$15:$D$71,0),MATCH($B34,'Crown &amp; Magistrates Courts'!$B$14:$CG$14,0),""))</f>
        <v>21900</v>
      </c>
      <c r="AE34" s="86">
        <f t="array" ref="AE34">IFERROR(INDEX('Crown &amp; Magistrates Courts'!$B$15:$CG$71,MATCH(AE$7,'Crown &amp; Magistrates Courts'!$D$15:$D$71,0),MATCH($B34,'Crown &amp; Magistrates Courts'!$B$14:$CG$14,0),""))</f>
        <v>22621</v>
      </c>
      <c r="AF34" s="86">
        <f t="array" ref="AF34">IFERROR(INDEX('Crown &amp; Magistrates Courts'!$B$15:$CG$71,MATCH(AF$7,'Crown &amp; Magistrates Courts'!$D$15:$D$71,0),MATCH($B34,'Crown &amp; Magistrates Courts'!$B$14:$CG$14,0),""))</f>
        <v>22213</v>
      </c>
      <c r="AG34" s="86">
        <f t="array" ref="AG34">IFERROR(INDEX('Crown &amp; Magistrates Courts'!$B$15:$CG$71,MATCH(AG$7,'Crown &amp; Magistrates Courts'!$D$15:$D$71,0),MATCH($B34,'Crown &amp; Magistrates Courts'!$B$14:$CG$14,0),""))</f>
        <v>23922</v>
      </c>
      <c r="AH34" s="86">
        <f t="array" ref="AH34">IFERROR(INDEX('Crown &amp; Magistrates Courts'!$B$15:$CG$71,MATCH(AH$7,'Crown &amp; Magistrates Courts'!$D$15:$D$71,0),MATCH($B34,'Crown &amp; Magistrates Courts'!$B$14:$CG$14,0),""))</f>
        <v>22863</v>
      </c>
      <c r="AI34" s="86">
        <f t="array" ref="AI34">IFERROR(INDEX('Crown &amp; Magistrates Courts'!$B$15:$CG$71,MATCH(AI$7,'Crown &amp; Magistrates Courts'!$D$15:$D$71,0),MATCH($B34,'Crown &amp; Magistrates Courts'!$B$14:$CG$14,0),""))</f>
        <v>25625</v>
      </c>
      <c r="AJ34" s="86">
        <f t="array" ref="AJ34">IFERROR(INDEX('Crown &amp; Magistrates Courts'!$B$15:$CG$71,MATCH(AJ$7,'Crown &amp; Magistrates Courts'!$D$15:$D$71,0),MATCH($B34,'Crown &amp; Magistrates Courts'!$B$14:$CG$14,0),""))</f>
        <v>23429</v>
      </c>
      <c r="AK34" s="86">
        <f t="array" ref="AK34">IFERROR(INDEX('Crown &amp; Magistrates Courts'!$B$15:$CG$71,MATCH(AK$7,'Crown &amp; Magistrates Courts'!$D$15:$D$71,0),MATCH($B34,'Crown &amp; Magistrates Courts'!$B$14:$CG$14,0),""))</f>
        <v>28704</v>
      </c>
      <c r="AL34" s="86">
        <f t="array" ref="AL34">IFERROR(INDEX('Crown &amp; Magistrates Courts'!$B$15:$CG$71,MATCH(AL$7,'Crown &amp; Magistrates Courts'!$D$15:$D$71,0),MATCH($B34,'Crown &amp; Magistrates Courts'!$B$14:$CG$14,0),""))</f>
        <v>27417</v>
      </c>
      <c r="AM34" s="86">
        <f t="array" ref="AM34">IFERROR(INDEX('Crown &amp; Magistrates Courts'!$B$15:$CG$71,MATCH(AM$7,'Crown &amp; Magistrates Courts'!$D$15:$D$71,0),MATCH($B34,'Crown &amp; Magistrates Courts'!$B$14:$CG$14,0),""))</f>
        <v>27167</v>
      </c>
      <c r="AN34" s="86">
        <f t="array" ref="AN34">IFERROR(INDEX('Crown &amp; Magistrates Courts'!$B$15:$CG$71,MATCH(AN$7,'Crown &amp; Magistrates Courts'!$D$15:$D$71,0),MATCH($B34,'Crown &amp; Magistrates Courts'!$B$14:$CG$14,0),""))</f>
        <v>27032</v>
      </c>
      <c r="AO34" s="86">
        <f t="array" ref="AO34">IFERROR(INDEX('Crown &amp; Magistrates Courts'!$B$15:$CG$71,MATCH(AO$7,'Crown &amp; Magistrates Courts'!$D$15:$D$71,0),MATCH($B34,'Crown &amp; Magistrates Courts'!$B$14:$CG$14,0),""))</f>
        <v>30034</v>
      </c>
      <c r="AP34" s="85">
        <f t="shared" ref="AP34:AW34" si="25">AP215</f>
        <v>27779.90877</v>
      </c>
      <c r="AQ34" s="85">
        <f t="shared" si="25"/>
        <v>28759.88566</v>
      </c>
      <c r="AR34" s="85">
        <f t="shared" si="25"/>
        <v>28276.21411</v>
      </c>
      <c r="AS34" s="85">
        <f t="shared" si="25"/>
        <v>28078.62759</v>
      </c>
      <c r="AT34" s="85">
        <f t="shared" si="25"/>
        <v>28096.40255</v>
      </c>
      <c r="AU34" s="85">
        <f t="shared" si="25"/>
        <v>28115.82589</v>
      </c>
      <c r="AV34" s="85">
        <f t="shared" si="25"/>
        <v>28119.23328</v>
      </c>
      <c r="AW34" s="85">
        <f t="shared" si="25"/>
        <v>28119.23328</v>
      </c>
    </row>
    <row r="35">
      <c r="B35" s="73" t="s">
        <v>145</v>
      </c>
      <c r="C35" s="8" t="s">
        <v>138</v>
      </c>
      <c r="D35" s="8" t="s">
        <v>146</v>
      </c>
      <c r="F35" s="8" t="s">
        <v>127</v>
      </c>
      <c r="G35" s="8" t="s">
        <v>128</v>
      </c>
      <c r="H35" s="10">
        <f t="shared" ref="H35:M35" si="26">SUMIFS($R35:$AW35,$R$5:$AW$5,H$5)</f>
        <v>28</v>
      </c>
      <c r="I35" s="10">
        <f t="shared" si="26"/>
        <v>25</v>
      </c>
      <c r="J35" s="10">
        <f t="shared" si="26"/>
        <v>38</v>
      </c>
      <c r="K35" s="10">
        <f t="shared" si="26"/>
        <v>27</v>
      </c>
      <c r="L35" s="10">
        <f t="shared" si="26"/>
        <v>12</v>
      </c>
      <c r="M35" s="10">
        <f t="shared" si="26"/>
        <v>4</v>
      </c>
      <c r="N35" s="56">
        <f t="shared" ref="N35:O35" si="27">N$32*N105</f>
        <v>26.18250792</v>
      </c>
      <c r="O35" s="56">
        <f t="shared" si="27"/>
        <v>26.18250792</v>
      </c>
      <c r="P35" s="10"/>
      <c r="Q35" s="10"/>
      <c r="R35" s="86">
        <f t="array" ref="R35">IFERROR(INDEX('Crown &amp; Magistrates Courts'!$B$15:$CG$71,MATCH(R$7,'Crown &amp; Magistrates Courts'!$D$15:$D$71,0),MATCH($B35,'Crown &amp; Magistrates Courts'!$B$14:$CG$14,0),""))</f>
        <v>7</v>
      </c>
      <c r="S35" s="86">
        <f t="array" ref="S35">IFERROR(INDEX('Crown &amp; Magistrates Courts'!$B$15:$CG$71,MATCH(S$7,'Crown &amp; Magistrates Courts'!$D$15:$D$71,0),MATCH($B35,'Crown &amp; Magistrates Courts'!$B$14:$CG$14,0),""))</f>
        <v>3</v>
      </c>
      <c r="T35" s="86">
        <f t="array" ref="T35">IFERROR(INDEX('Crown &amp; Magistrates Courts'!$B$15:$CG$71,MATCH(T$7,'Crown &amp; Magistrates Courts'!$D$15:$D$71,0),MATCH($B35,'Crown &amp; Magistrates Courts'!$B$14:$CG$14,0),""))</f>
        <v>6</v>
      </c>
      <c r="U35" s="86">
        <f t="array" ref="U35">IFERROR(INDEX('Crown &amp; Magistrates Courts'!$B$15:$CG$71,MATCH(U$7,'Crown &amp; Magistrates Courts'!$D$15:$D$71,0),MATCH($B35,'Crown &amp; Magistrates Courts'!$B$14:$CG$14,0),""))</f>
        <v>12</v>
      </c>
      <c r="V35" s="86">
        <f t="array" ref="V35">IFERROR(INDEX('Crown &amp; Magistrates Courts'!$B$15:$CG$71,MATCH(V$7,'Crown &amp; Magistrates Courts'!$D$15:$D$71,0),MATCH($B35,'Crown &amp; Magistrates Courts'!$B$14:$CG$14,0),""))</f>
        <v>9</v>
      </c>
      <c r="W35" s="86">
        <f t="array" ref="W35">IFERROR(INDEX('Crown &amp; Magistrates Courts'!$B$15:$CG$71,MATCH(W$7,'Crown &amp; Magistrates Courts'!$D$15:$D$71,0),MATCH($B35,'Crown &amp; Magistrates Courts'!$B$14:$CG$14,0),""))</f>
        <v>8</v>
      </c>
      <c r="X35" s="86">
        <f t="array" ref="X35">IFERROR(INDEX('Crown &amp; Magistrates Courts'!$B$15:$CG$71,MATCH(X$7,'Crown &amp; Magistrates Courts'!$D$15:$D$71,0),MATCH($B35,'Crown &amp; Magistrates Courts'!$B$14:$CG$14,0),""))</f>
        <v>6</v>
      </c>
      <c r="Y35" s="86">
        <f t="array" ref="Y35">IFERROR(INDEX('Crown &amp; Magistrates Courts'!$B$15:$CG$71,MATCH(Y$7,'Crown &amp; Magistrates Courts'!$D$15:$D$71,0),MATCH($B35,'Crown &amp; Magistrates Courts'!$B$14:$CG$14,0),""))</f>
        <v>2</v>
      </c>
      <c r="Z35" s="86">
        <f t="array" ref="Z35">IFERROR(INDEX('Crown &amp; Magistrates Courts'!$B$15:$CG$71,MATCH(Z$7,'Crown &amp; Magistrates Courts'!$D$15:$D$71,0),MATCH($B35,'Crown &amp; Magistrates Courts'!$B$14:$CG$14,0),""))</f>
        <v>3</v>
      </c>
      <c r="AA35" s="86">
        <f t="array" ref="AA35">IFERROR(INDEX('Crown &amp; Magistrates Courts'!$B$15:$CG$71,MATCH(AA$7,'Crown &amp; Magistrates Courts'!$D$15:$D$71,0),MATCH($B35,'Crown &amp; Magistrates Courts'!$B$14:$CG$14,0),""))</f>
        <v>12</v>
      </c>
      <c r="AB35" s="86">
        <f t="array" ref="AB35">IFERROR(INDEX('Crown &amp; Magistrates Courts'!$B$15:$CG$71,MATCH(AB$7,'Crown &amp; Magistrates Courts'!$D$15:$D$71,0),MATCH($B35,'Crown &amp; Magistrates Courts'!$B$14:$CG$14,0),""))</f>
        <v>11</v>
      </c>
      <c r="AC35" s="86">
        <f t="array" ref="AC35">IFERROR(INDEX('Crown &amp; Magistrates Courts'!$B$15:$CG$71,MATCH(AC$7,'Crown &amp; Magistrates Courts'!$D$15:$D$71,0),MATCH($B35,'Crown &amp; Magistrates Courts'!$B$14:$CG$14,0),""))</f>
        <v>12</v>
      </c>
      <c r="AD35" s="86">
        <f t="array" ref="AD35">IFERROR(INDEX('Crown &amp; Magistrates Courts'!$B$15:$CG$71,MATCH(AD$7,'Crown &amp; Magistrates Courts'!$D$15:$D$71,0),MATCH($B35,'Crown &amp; Magistrates Courts'!$B$14:$CG$14,0),""))</f>
        <v>12</v>
      </c>
      <c r="AE35" s="86">
        <f t="array" ref="AE35">IFERROR(INDEX('Crown &amp; Magistrates Courts'!$B$15:$CG$71,MATCH(AE$7,'Crown &amp; Magistrates Courts'!$D$15:$D$71,0),MATCH($B35,'Crown &amp; Magistrates Courts'!$B$14:$CG$14,0),""))</f>
        <v>7</v>
      </c>
      <c r="AF35" s="86">
        <f t="array" ref="AF35">IFERROR(INDEX('Crown &amp; Magistrates Courts'!$B$15:$CG$71,MATCH(AF$7,'Crown &amp; Magistrates Courts'!$D$15:$D$71,0),MATCH($B35,'Crown &amp; Magistrates Courts'!$B$14:$CG$14,0),""))</f>
        <v>5</v>
      </c>
      <c r="AG35" s="86">
        <f t="array" ref="AG35">IFERROR(INDEX('Crown &amp; Magistrates Courts'!$B$15:$CG$71,MATCH(AG$7,'Crown &amp; Magistrates Courts'!$D$15:$D$71,0),MATCH($B35,'Crown &amp; Magistrates Courts'!$B$14:$CG$14,0),""))</f>
        <v>3</v>
      </c>
      <c r="AH35" s="86">
        <f t="array" ref="AH35">IFERROR(INDEX('Crown &amp; Magistrates Courts'!$B$15:$CG$71,MATCH(AH$7,'Crown &amp; Magistrates Courts'!$D$15:$D$71,0),MATCH($B35,'Crown &amp; Magistrates Courts'!$B$14:$CG$14,0),""))</f>
        <v>4</v>
      </c>
      <c r="AI35" s="86">
        <f t="array" ref="AI35">IFERROR(INDEX('Crown &amp; Magistrates Courts'!$B$15:$CG$71,MATCH(AI$7,'Crown &amp; Magistrates Courts'!$D$15:$D$71,0),MATCH($B35,'Crown &amp; Magistrates Courts'!$B$14:$CG$14,0),""))</f>
        <v>2</v>
      </c>
      <c r="AJ35" s="86">
        <f t="array" ref="AJ35">IFERROR(INDEX('Crown &amp; Magistrates Courts'!$B$15:$CG$71,MATCH(AJ$7,'Crown &amp; Magistrates Courts'!$D$15:$D$71,0),MATCH($B35,'Crown &amp; Magistrates Courts'!$B$14:$CG$14,0),""))</f>
        <v>3</v>
      </c>
      <c r="AK35" s="86">
        <f t="array" ref="AK35">IFERROR(INDEX('Crown &amp; Magistrates Courts'!$B$15:$CG$71,MATCH(AK$7,'Crown &amp; Magistrates Courts'!$D$15:$D$71,0),MATCH($B35,'Crown &amp; Magistrates Courts'!$B$14:$CG$14,0),""))</f>
        <v>3</v>
      </c>
      <c r="AL35" s="86">
        <f t="array" ref="AL35">IFERROR(INDEX('Crown &amp; Magistrates Courts'!$B$15:$CG$71,MATCH(AL$7,'Crown &amp; Magistrates Courts'!$D$15:$D$71,0),MATCH($B35,'Crown &amp; Magistrates Courts'!$B$14:$CG$14,0),""))</f>
        <v>1</v>
      </c>
      <c r="AM35" s="86">
        <f t="array" ref="AM35">IFERROR(INDEX('Crown &amp; Magistrates Courts'!$B$15:$CG$71,MATCH(AM$7,'Crown &amp; Magistrates Courts'!$D$15:$D$71,0),MATCH($B35,'Crown &amp; Magistrates Courts'!$B$14:$CG$14,0),""))</f>
        <v>2</v>
      </c>
      <c r="AN35" s="86">
        <f t="array" ref="AN35">IFERROR(INDEX('Crown &amp; Magistrates Courts'!$B$15:$CG$71,MATCH(AN$7,'Crown &amp; Magistrates Courts'!$D$15:$D$71,0),MATCH($B35,'Crown &amp; Magistrates Courts'!$B$14:$CG$14,0),""))</f>
        <v>1</v>
      </c>
      <c r="AO35" s="86" t="str">
        <f t="array" ref="AO35">IFERROR(INDEX('Crown &amp; Magistrates Courts'!$B$15:$CG$71,MATCH(AO$7,'Crown &amp; Magistrates Courts'!$D$15:$D$71,0),MATCH($B35,'Crown &amp; Magistrates Courts'!$B$14:$CG$14,0),""))</f>
        <v/>
      </c>
      <c r="AP35" s="85">
        <f t="shared" ref="AP35:AW35" si="28">AP216</f>
        <v>6.466638636</v>
      </c>
      <c r="AQ35" s="85">
        <f t="shared" si="28"/>
        <v>6.694758767</v>
      </c>
      <c r="AR35" s="85">
        <f t="shared" si="28"/>
        <v>6.582169155</v>
      </c>
      <c r="AS35" s="85">
        <f t="shared" si="28"/>
        <v>6.536174741</v>
      </c>
      <c r="AT35" s="85">
        <f t="shared" si="28"/>
        <v>6.540312417</v>
      </c>
      <c r="AU35" s="85">
        <f t="shared" si="28"/>
        <v>6.544833803</v>
      </c>
      <c r="AV35" s="85">
        <f t="shared" si="28"/>
        <v>6.545626979</v>
      </c>
      <c r="AW35" s="85">
        <f t="shared" si="28"/>
        <v>6.545626979</v>
      </c>
    </row>
    <row r="36">
      <c r="B36" s="92" t="s">
        <v>147</v>
      </c>
      <c r="C36" s="8" t="s">
        <v>138</v>
      </c>
      <c r="D36" s="4" t="s">
        <v>148</v>
      </c>
      <c r="F36" s="8" t="s">
        <v>127</v>
      </c>
      <c r="G36" s="8" t="s">
        <v>128</v>
      </c>
      <c r="H36" s="30">
        <f t="shared" ref="H36:M36" si="29">SUMIFS($R36:$AW36,$R$5:$AW$5,H$5)</f>
        <v>1144603</v>
      </c>
      <c r="I36" s="30">
        <f t="shared" si="29"/>
        <v>1116090</v>
      </c>
      <c r="J36" s="30">
        <f t="shared" si="29"/>
        <v>728578</v>
      </c>
      <c r="K36" s="30">
        <f t="shared" si="29"/>
        <v>951043</v>
      </c>
      <c r="L36" s="30">
        <f t="shared" si="29"/>
        <v>1016183</v>
      </c>
      <c r="M36" s="30">
        <f t="shared" si="29"/>
        <v>1081210</v>
      </c>
      <c r="N36" s="58">
        <f t="shared" ref="N36:O36" si="30">N$32*N107</f>
        <v>1165212.622</v>
      </c>
      <c r="O36" s="58">
        <f t="shared" si="30"/>
        <v>1165212.622</v>
      </c>
      <c r="P36" s="10"/>
      <c r="Q36" s="10"/>
      <c r="R36" s="86">
        <f t="array" ref="R36">IFERROR(INDEX('Crown &amp; Magistrates Courts'!$B$15:$CG$71,MATCH(R$7,'Crown &amp; Magistrates Courts'!$D$15:$D$71,0),MATCH($B36,'Crown &amp; Magistrates Courts'!$B$14:$CG$14,0),""))</f>
        <v>293964</v>
      </c>
      <c r="S36" s="86">
        <f t="array" ref="S36">IFERROR(INDEX('Crown &amp; Magistrates Courts'!$B$15:$CG$71,MATCH(S$7,'Crown &amp; Magistrates Courts'!$D$15:$D$71,0),MATCH($B36,'Crown &amp; Magistrates Courts'!$B$14:$CG$14,0),""))</f>
        <v>285642</v>
      </c>
      <c r="T36" s="86">
        <f t="array" ref="T36">IFERROR(INDEX('Crown &amp; Magistrates Courts'!$B$15:$CG$71,MATCH(T$7,'Crown &amp; Magistrates Courts'!$D$15:$D$71,0),MATCH($B36,'Crown &amp; Magistrates Courts'!$B$14:$CG$14,0),""))</f>
        <v>274292</v>
      </c>
      <c r="U36" s="86">
        <f t="array" ref="U36">IFERROR(INDEX('Crown &amp; Magistrates Courts'!$B$15:$CG$71,MATCH(U$7,'Crown &amp; Magistrates Courts'!$D$15:$D$71,0),MATCH($B36,'Crown &amp; Magistrates Courts'!$B$14:$CG$14,0),""))</f>
        <v>290705</v>
      </c>
      <c r="V36" s="86">
        <f t="array" ref="V36">IFERROR(INDEX('Crown &amp; Magistrates Courts'!$B$15:$CG$71,MATCH(V$7,'Crown &amp; Magistrates Courts'!$D$15:$D$71,0),MATCH($B36,'Crown &amp; Magistrates Courts'!$B$14:$CG$14,0),""))</f>
        <v>286110</v>
      </c>
      <c r="W36" s="86">
        <f t="array" ref="W36">IFERROR(INDEX('Crown &amp; Magistrates Courts'!$B$15:$CG$71,MATCH(W$7,'Crown &amp; Magistrates Courts'!$D$15:$D$71,0),MATCH($B36,'Crown &amp; Magistrates Courts'!$B$14:$CG$14,0),""))</f>
        <v>293151</v>
      </c>
      <c r="X36" s="86">
        <f t="array" ref="X36">IFERROR(INDEX('Crown &amp; Magistrates Courts'!$B$15:$CG$71,MATCH(X$7,'Crown &amp; Magistrates Courts'!$D$15:$D$71,0),MATCH($B36,'Crown &amp; Magistrates Courts'!$B$14:$CG$14,0),""))</f>
        <v>275009</v>
      </c>
      <c r="Y36" s="86">
        <f t="array" ref="Y36">IFERROR(INDEX('Crown &amp; Magistrates Courts'!$B$15:$CG$71,MATCH(Y$7,'Crown &amp; Magistrates Courts'!$D$15:$D$71,0),MATCH($B36,'Crown &amp; Magistrates Courts'!$B$14:$CG$14,0),""))</f>
        <v>261820</v>
      </c>
      <c r="Z36" s="86">
        <f t="array" ref="Z36">IFERROR(INDEX('Crown &amp; Magistrates Courts'!$B$15:$CG$71,MATCH(Z$7,'Crown &amp; Magistrates Courts'!$D$15:$D$71,0),MATCH($B36,'Crown &amp; Magistrates Courts'!$B$14:$CG$14,0),""))</f>
        <v>105381</v>
      </c>
      <c r="AA36" s="86">
        <f t="array" ref="AA36">IFERROR(INDEX('Crown &amp; Magistrates Courts'!$B$15:$CG$71,MATCH(AA$7,'Crown &amp; Magistrates Courts'!$D$15:$D$71,0),MATCH($B36,'Crown &amp; Magistrates Courts'!$B$14:$CG$14,0),""))</f>
        <v>200850</v>
      </c>
      <c r="AB36" s="86">
        <f t="array" ref="AB36">IFERROR(INDEX('Crown &amp; Magistrates Courts'!$B$15:$CG$71,MATCH(AB$7,'Crown &amp; Magistrates Courts'!$D$15:$D$71,0),MATCH($B36,'Crown &amp; Magistrates Courts'!$B$14:$CG$14,0),""))</f>
        <v>212712</v>
      </c>
      <c r="AC36" s="86">
        <f t="array" ref="AC36">IFERROR(INDEX('Crown &amp; Magistrates Courts'!$B$15:$CG$71,MATCH(AC$7,'Crown &amp; Magistrates Courts'!$D$15:$D$71,0),MATCH($B36,'Crown &amp; Magistrates Courts'!$B$14:$CG$14,0),""))</f>
        <v>209635</v>
      </c>
      <c r="AD36" s="86">
        <f t="array" ref="AD36">IFERROR(INDEX('Crown &amp; Magistrates Courts'!$B$15:$CG$71,MATCH(AD$7,'Crown &amp; Magistrates Courts'!$D$15:$D$71,0),MATCH($B36,'Crown &amp; Magistrates Courts'!$B$14:$CG$14,0),""))</f>
        <v>240764</v>
      </c>
      <c r="AE36" s="86">
        <f t="array" ref="AE36">IFERROR(INDEX('Crown &amp; Magistrates Courts'!$B$15:$CG$71,MATCH(AE$7,'Crown &amp; Magistrates Courts'!$D$15:$D$71,0),MATCH($B36,'Crown &amp; Magistrates Courts'!$B$14:$CG$14,0),""))</f>
        <v>233864</v>
      </c>
      <c r="AF36" s="86">
        <f t="array" ref="AF36">IFERROR(INDEX('Crown &amp; Magistrates Courts'!$B$15:$CG$71,MATCH(AF$7,'Crown &amp; Magistrates Courts'!$D$15:$D$71,0),MATCH($B36,'Crown &amp; Magistrates Courts'!$B$14:$CG$14,0),""))</f>
        <v>218127</v>
      </c>
      <c r="AG36" s="86">
        <f t="array" ref="AG36">IFERROR(INDEX('Crown &amp; Magistrates Courts'!$B$15:$CG$71,MATCH(AG$7,'Crown &amp; Magistrates Courts'!$D$15:$D$71,0),MATCH($B36,'Crown &amp; Magistrates Courts'!$B$14:$CG$14,0),""))</f>
        <v>258288</v>
      </c>
      <c r="AH36" s="86">
        <f t="array" ref="AH36">IFERROR(INDEX('Crown &amp; Magistrates Courts'!$B$15:$CG$71,MATCH(AH$7,'Crown &amp; Magistrates Courts'!$D$15:$D$71,0),MATCH($B36,'Crown &amp; Magistrates Courts'!$B$14:$CG$14,0),""))</f>
        <v>241568</v>
      </c>
      <c r="AI36" s="86">
        <f t="array" ref="AI36">IFERROR(INDEX('Crown &amp; Magistrates Courts'!$B$15:$CG$71,MATCH(AI$7,'Crown &amp; Magistrates Courts'!$D$15:$D$71,0),MATCH($B36,'Crown &amp; Magistrates Courts'!$B$14:$CG$14,0),""))</f>
        <v>238189</v>
      </c>
      <c r="AJ36" s="86">
        <f t="array" ref="AJ36">IFERROR(INDEX('Crown &amp; Magistrates Courts'!$B$15:$CG$71,MATCH(AJ$7,'Crown &amp; Magistrates Courts'!$D$15:$D$71,0),MATCH($B36,'Crown &amp; Magistrates Courts'!$B$14:$CG$14,0),""))</f>
        <v>263347</v>
      </c>
      <c r="AK36" s="86">
        <f t="array" ref="AK36">IFERROR(INDEX('Crown &amp; Magistrates Courts'!$B$15:$CG$71,MATCH(AK$7,'Crown &amp; Magistrates Courts'!$D$15:$D$71,0),MATCH($B36,'Crown &amp; Magistrates Courts'!$B$14:$CG$14,0),""))</f>
        <v>273079</v>
      </c>
      <c r="AL36" s="86">
        <f t="array" ref="AL36">IFERROR(INDEX('Crown &amp; Magistrates Courts'!$B$15:$CG$71,MATCH(AL$7,'Crown &amp; Magistrates Courts'!$D$15:$D$71,0),MATCH($B36,'Crown &amp; Magistrates Courts'!$B$14:$CG$14,0),""))</f>
        <v>261585</v>
      </c>
      <c r="AM36" s="86">
        <f t="array" ref="AM36">IFERROR(INDEX('Crown &amp; Magistrates Courts'!$B$15:$CG$71,MATCH(AM$7,'Crown &amp; Magistrates Courts'!$D$15:$D$71,0),MATCH($B36,'Crown &amp; Magistrates Courts'!$B$14:$CG$14,0),""))</f>
        <v>262642</v>
      </c>
      <c r="AN36" s="86">
        <f t="array" ref="AN36">IFERROR(INDEX('Crown &amp; Magistrates Courts'!$B$15:$CG$71,MATCH(AN$7,'Crown &amp; Magistrates Courts'!$D$15:$D$71,0),MATCH($B36,'Crown &amp; Magistrates Courts'!$B$14:$CG$14,0),""))</f>
        <v>267586</v>
      </c>
      <c r="AO36" s="86">
        <f t="array" ref="AO36">IFERROR(INDEX('Crown &amp; Magistrates Courts'!$B$15:$CG$71,MATCH(AO$7,'Crown &amp; Magistrates Courts'!$D$15:$D$71,0),MATCH($B36,'Crown &amp; Magistrates Courts'!$B$14:$CG$14,0),""))</f>
        <v>289397</v>
      </c>
      <c r="AP36" s="85">
        <f t="shared" ref="AP36:AW36" si="31">AP211</f>
        <v>287787.8997</v>
      </c>
      <c r="AQ36" s="85">
        <f t="shared" si="31"/>
        <v>297940.0385</v>
      </c>
      <c r="AR36" s="85">
        <f t="shared" si="31"/>
        <v>292929.4094</v>
      </c>
      <c r="AS36" s="85">
        <f t="shared" si="31"/>
        <v>290882.498</v>
      </c>
      <c r="AT36" s="85">
        <f t="shared" si="31"/>
        <v>291066.639</v>
      </c>
      <c r="AU36" s="85">
        <f t="shared" si="31"/>
        <v>291267.8564</v>
      </c>
      <c r="AV36" s="85">
        <f t="shared" si="31"/>
        <v>291303.1555</v>
      </c>
      <c r="AW36" s="85">
        <f t="shared" si="31"/>
        <v>291303.1555</v>
      </c>
    </row>
    <row r="37" collapsed="1">
      <c r="B37" s="92" t="s">
        <v>149</v>
      </c>
      <c r="C37" s="8" t="s">
        <v>138</v>
      </c>
      <c r="D37" s="8" t="s">
        <v>150</v>
      </c>
      <c r="F37" s="8" t="s">
        <v>127</v>
      </c>
      <c r="G37" s="8" t="s">
        <v>151</v>
      </c>
      <c r="H37" s="10">
        <f t="shared" ref="H37:M37" si="32">SUMIFS($R37:$AW37,$R$5:$AW$5,H$5)</f>
        <v>58920</v>
      </c>
      <c r="I37" s="10">
        <f t="shared" si="32"/>
        <v>62507</v>
      </c>
      <c r="J37" s="10">
        <f t="shared" si="32"/>
        <v>63997</v>
      </c>
      <c r="K37" s="10">
        <f t="shared" si="32"/>
        <v>55631</v>
      </c>
      <c r="L37" s="10">
        <f t="shared" si="32"/>
        <v>60467</v>
      </c>
      <c r="M37" s="10">
        <f t="shared" si="32"/>
        <v>70028</v>
      </c>
      <c r="N37" s="56">
        <f t="shared" ref="N37:O37" si="33">N$32*N108</f>
        <v>69409.41766</v>
      </c>
      <c r="O37" s="56">
        <f t="shared" si="33"/>
        <v>69409.41766</v>
      </c>
      <c r="P37" s="10"/>
      <c r="Q37" s="10"/>
      <c r="R37" s="86">
        <f t="array" ref="R37">IFERROR(INDEX('Crown &amp; Magistrates Courts'!$B$15:$CG$71,MATCH(R$7,'Crown &amp; Magistrates Courts'!$D$15:$D$71,0),MATCH($B37,'Crown &amp; Magistrates Courts'!$B$14:$CG$14,0),""))</f>
        <v>14625</v>
      </c>
      <c r="S37" s="86">
        <f t="array" ref="S37">IFERROR(INDEX('Crown &amp; Magistrates Courts'!$B$15:$CG$71,MATCH(S$7,'Crown &amp; Magistrates Courts'!$D$15:$D$71,0),MATCH($B37,'Crown &amp; Magistrates Courts'!$B$14:$CG$14,0),""))</f>
        <v>14864</v>
      </c>
      <c r="T37" s="86">
        <f t="array" ref="T37">IFERROR(INDEX('Crown &amp; Magistrates Courts'!$B$15:$CG$71,MATCH(T$7,'Crown &amp; Magistrates Courts'!$D$15:$D$71,0),MATCH($B37,'Crown &amp; Magistrates Courts'!$B$14:$CG$14,0),""))</f>
        <v>14224</v>
      </c>
      <c r="U37" s="86">
        <f t="array" ref="U37">IFERROR(INDEX('Crown &amp; Magistrates Courts'!$B$15:$CG$71,MATCH(U$7,'Crown &amp; Magistrates Courts'!$D$15:$D$71,0),MATCH($B37,'Crown &amp; Magistrates Courts'!$B$14:$CG$14,0),""))</f>
        <v>15207</v>
      </c>
      <c r="V37" s="86">
        <f t="array" ref="V37">IFERROR(INDEX('Crown &amp; Magistrates Courts'!$B$15:$CG$71,MATCH(V$7,'Crown &amp; Magistrates Courts'!$D$15:$D$71,0),MATCH($B37,'Crown &amp; Magistrates Courts'!$B$14:$CG$14,0),""))</f>
        <v>15414</v>
      </c>
      <c r="W37" s="86">
        <f t="array" ref="W37">IFERROR(INDEX('Crown &amp; Magistrates Courts'!$B$15:$CG$71,MATCH(W$7,'Crown &amp; Magistrates Courts'!$D$15:$D$71,0),MATCH($B37,'Crown &amp; Magistrates Courts'!$B$14:$CG$14,0),""))</f>
        <v>15553</v>
      </c>
      <c r="X37" s="86">
        <f t="array" ref="X37">IFERROR(INDEX('Crown &amp; Magistrates Courts'!$B$15:$CG$71,MATCH(X$7,'Crown &amp; Magistrates Courts'!$D$15:$D$71,0),MATCH($B37,'Crown &amp; Magistrates Courts'!$B$14:$CG$14,0),""))</f>
        <v>15728</v>
      </c>
      <c r="Y37" s="86">
        <f t="array" ref="Y37">IFERROR(INDEX('Crown &amp; Magistrates Courts'!$B$15:$CG$71,MATCH(Y$7,'Crown &amp; Magistrates Courts'!$D$15:$D$71,0),MATCH($B37,'Crown &amp; Magistrates Courts'!$B$14:$CG$14,0),""))</f>
        <v>15812</v>
      </c>
      <c r="Z37" s="86">
        <f t="array" ref="Z37">IFERROR(INDEX('Crown &amp; Magistrates Courts'!$B$15:$CG$71,MATCH(Z$7,'Crown &amp; Magistrates Courts'!$D$15:$D$71,0),MATCH($B37,'Crown &amp; Magistrates Courts'!$B$14:$CG$14,0),""))</f>
        <v>9646</v>
      </c>
      <c r="AA37" s="86">
        <f t="array" ref="AA37">IFERROR(INDEX('Crown &amp; Magistrates Courts'!$B$15:$CG$71,MATCH(AA$7,'Crown &amp; Magistrates Courts'!$D$15:$D$71,0),MATCH($B37,'Crown &amp; Magistrates Courts'!$B$14:$CG$14,0),""))</f>
        <v>19247</v>
      </c>
      <c r="AB37" s="86">
        <f t="array" ref="AB37">IFERROR(INDEX('Crown &amp; Magistrates Courts'!$B$15:$CG$71,MATCH(AB$7,'Crown &amp; Magistrates Courts'!$D$15:$D$71,0),MATCH($B37,'Crown &amp; Magistrates Courts'!$B$14:$CG$14,0),""))</f>
        <v>18124</v>
      </c>
      <c r="AC37" s="86">
        <f t="array" ref="AC37">IFERROR(INDEX('Crown &amp; Magistrates Courts'!$B$15:$CG$71,MATCH(AC$7,'Crown &amp; Magistrates Courts'!$D$15:$D$71,0),MATCH($B37,'Crown &amp; Magistrates Courts'!$B$14:$CG$14,0),""))</f>
        <v>16980</v>
      </c>
      <c r="AD37" s="86">
        <f t="array" ref="AD37">IFERROR(INDEX('Crown &amp; Magistrates Courts'!$B$15:$CG$71,MATCH(AD$7,'Crown &amp; Magistrates Courts'!$D$15:$D$71,0),MATCH($B37,'Crown &amp; Magistrates Courts'!$B$14:$CG$14,0),""))</f>
        <v>15696</v>
      </c>
      <c r="AE37" s="86">
        <f t="array" ref="AE37">IFERROR(INDEX('Crown &amp; Magistrates Courts'!$B$15:$CG$71,MATCH(AE$7,'Crown &amp; Magistrates Courts'!$D$15:$D$71,0),MATCH($B37,'Crown &amp; Magistrates Courts'!$B$14:$CG$14,0),""))</f>
        <v>13324</v>
      </c>
      <c r="AF37" s="86">
        <f t="array" ref="AF37">IFERROR(INDEX('Crown &amp; Magistrates Courts'!$B$15:$CG$71,MATCH(AF$7,'Crown &amp; Magistrates Courts'!$D$15:$D$71,0),MATCH($B37,'Crown &amp; Magistrates Courts'!$B$14:$CG$14,0),""))</f>
        <v>12401</v>
      </c>
      <c r="AG37" s="86">
        <f t="array" ref="AG37">IFERROR(INDEX('Crown &amp; Magistrates Courts'!$B$15:$CG$71,MATCH(AG$7,'Crown &amp; Magistrates Courts'!$D$15:$D$71,0),MATCH($B37,'Crown &amp; Magistrates Courts'!$B$14:$CG$14,0),""))</f>
        <v>14210</v>
      </c>
      <c r="AH37" s="86">
        <f t="array" ref="AH37">IFERROR(INDEX('Crown &amp; Magistrates Courts'!$B$15:$CG$71,MATCH(AH$7,'Crown &amp; Magistrates Courts'!$D$15:$D$71,0),MATCH($B37,'Crown &amp; Magistrates Courts'!$B$14:$CG$14,0),""))</f>
        <v>14834</v>
      </c>
      <c r="AI37" s="86">
        <f t="array" ref="AI37">IFERROR(INDEX('Crown &amp; Magistrates Courts'!$B$15:$CG$71,MATCH(AI$7,'Crown &amp; Magistrates Courts'!$D$15:$D$71,0),MATCH($B37,'Crown &amp; Magistrates Courts'!$B$14:$CG$14,0),""))</f>
        <v>14896</v>
      </c>
      <c r="AJ37" s="86">
        <f t="array" ref="AJ37">IFERROR(INDEX('Crown &amp; Magistrates Courts'!$B$15:$CG$71,MATCH(AJ$7,'Crown &amp; Magistrates Courts'!$D$15:$D$71,0),MATCH($B37,'Crown &amp; Magistrates Courts'!$B$14:$CG$14,0),""))</f>
        <v>14728</v>
      </c>
      <c r="AK37" s="86">
        <f t="array" ref="AK37">IFERROR(INDEX('Crown &amp; Magistrates Courts'!$B$15:$CG$71,MATCH(AK$7,'Crown &amp; Magistrates Courts'!$D$15:$D$71,0),MATCH($B37,'Crown &amp; Magistrates Courts'!$B$14:$CG$14,0),""))</f>
        <v>16009</v>
      </c>
      <c r="AL37" s="86">
        <f t="array" ref="AL37">IFERROR(INDEX('Crown &amp; Magistrates Courts'!$B$15:$CG$71,MATCH(AL$7,'Crown &amp; Magistrates Courts'!$D$15:$D$71,0),MATCH($B37,'Crown &amp; Magistrates Courts'!$B$14:$CG$14,0),""))</f>
        <v>17314</v>
      </c>
      <c r="AM37" s="86">
        <f t="array" ref="AM37">IFERROR(INDEX('Crown &amp; Magistrates Courts'!$B$15:$CG$71,MATCH(AM$7,'Crown &amp; Magistrates Courts'!$D$15:$D$71,0),MATCH($B37,'Crown &amp; Magistrates Courts'!$B$14:$CG$14,0),""))</f>
        <v>18250</v>
      </c>
      <c r="AN37" s="86">
        <f t="array" ref="AN37">IFERROR(INDEX('Crown &amp; Magistrates Courts'!$B$15:$CG$71,MATCH(AN$7,'Crown &amp; Magistrates Courts'!$D$15:$D$71,0),MATCH($B37,'Crown &amp; Magistrates Courts'!$B$14:$CG$14,0),""))</f>
        <v>18627</v>
      </c>
      <c r="AO37" s="86">
        <f t="array" ref="AO37">IFERROR(INDEX('Crown &amp; Magistrates Courts'!$B$15:$CG$71,MATCH(AO$7,'Crown &amp; Magistrates Courts'!$D$15:$D$71,0),MATCH($B37,'Crown &amp; Magistrates Courts'!$B$14:$CG$14,0),""))</f>
        <v>15837</v>
      </c>
      <c r="AP37" s="85">
        <f t="shared" ref="AP37:AW37" si="34">AP213</f>
        <v>17142.95756</v>
      </c>
      <c r="AQ37" s="85">
        <f t="shared" si="34"/>
        <v>17747.70044</v>
      </c>
      <c r="AR37" s="85">
        <f t="shared" si="34"/>
        <v>17449.22715</v>
      </c>
      <c r="AS37" s="85">
        <f t="shared" si="34"/>
        <v>17327.29668</v>
      </c>
      <c r="AT37" s="85">
        <f t="shared" si="34"/>
        <v>17338.26559</v>
      </c>
      <c r="AU37" s="85">
        <f t="shared" si="34"/>
        <v>17350.25172</v>
      </c>
      <c r="AV37" s="85">
        <f t="shared" si="34"/>
        <v>17352.35441</v>
      </c>
      <c r="AW37" s="85">
        <f t="shared" si="34"/>
        <v>17352.35441</v>
      </c>
    </row>
    <row r="38" hidden="1" outlineLevel="1">
      <c r="B38" s="73"/>
      <c r="C38" s="8"/>
      <c r="D38" s="8"/>
      <c r="F38" s="8"/>
      <c r="G38" s="8"/>
      <c r="H38" s="10"/>
      <c r="I38" s="10"/>
      <c r="J38" s="10"/>
      <c r="K38" s="10"/>
      <c r="L38" s="10"/>
      <c r="M38" s="10"/>
      <c r="N38" s="56"/>
      <c r="O38" s="56"/>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85"/>
      <c r="AQ38" s="56"/>
      <c r="AR38" s="56"/>
      <c r="AS38" s="56"/>
      <c r="AT38" s="56"/>
      <c r="AU38" s="56"/>
      <c r="AV38" s="56"/>
      <c r="AW38" s="56"/>
    </row>
    <row r="39" hidden="1" outlineLevel="1">
      <c r="B39" s="73"/>
      <c r="C39" s="8" t="s">
        <v>138</v>
      </c>
      <c r="D39" s="8" t="s">
        <v>152</v>
      </c>
      <c r="F39" s="8" t="s">
        <v>127</v>
      </c>
      <c r="G39" s="8" t="s">
        <v>151</v>
      </c>
      <c r="H39" s="10">
        <f t="shared" ref="H39:O39" si="35">SUMIFS($R39:$AW39,$R$5:$AW$5,H$5)</f>
        <v>1431631</v>
      </c>
      <c r="I39" s="10">
        <f t="shared" si="35"/>
        <v>1455855</v>
      </c>
      <c r="J39" s="10">
        <f t="shared" si="35"/>
        <v>1044996</v>
      </c>
      <c r="K39" s="10">
        <f t="shared" si="35"/>
        <v>1172388</v>
      </c>
      <c r="L39" s="10">
        <f t="shared" si="35"/>
        <v>1278660</v>
      </c>
      <c r="M39" s="10">
        <f t="shared" si="35"/>
        <v>1026882</v>
      </c>
      <c r="N39" s="56">
        <f t="shared" si="35"/>
        <v>0</v>
      </c>
      <c r="O39" s="56">
        <f t="shared" si="35"/>
        <v>0</v>
      </c>
      <c r="P39" s="10"/>
      <c r="Q39" s="10"/>
      <c r="R39" s="10">
        <f t="array" ref="R39">IFERROR(INDEX('Outstanding Cases'!$C$2:$C$51,MATCH(R$8,'Outstanding Cases'!$L$2:$L$51,0)),"")</f>
        <v>367846</v>
      </c>
      <c r="S39" s="10">
        <f t="array" ref="S39">IFERROR(INDEX('Outstanding Cases'!$C$2:$C$51,MATCH(S$8,'Outstanding Cases'!$L$2:$L$51,0)),"")</f>
        <v>356945</v>
      </c>
      <c r="T39" s="10">
        <f t="array" ref="T39">IFERROR(INDEX('Outstanding Cases'!$C$2:$C$51,MATCH(T$8,'Outstanding Cases'!$L$2:$L$51,0)),"")</f>
        <v>348261</v>
      </c>
      <c r="U39" s="10">
        <f t="array" ref="U39">IFERROR(INDEX('Outstanding Cases'!$C$2:$C$51,MATCH(U$8,'Outstanding Cases'!$L$2:$L$51,0)),"")</f>
        <v>358579</v>
      </c>
      <c r="V39" s="10">
        <f t="array" ref="V39">IFERROR(INDEX('Outstanding Cases'!$C$2:$C$51,MATCH(V$8,'Outstanding Cases'!$L$2:$L$51,0)),"")</f>
        <v>357286</v>
      </c>
      <c r="W39" s="10">
        <f t="array" ref="W39">IFERROR(INDEX('Outstanding Cases'!$C$2:$C$51,MATCH(W$8,'Outstanding Cases'!$L$2:$L$51,0)),"")</f>
        <v>361255</v>
      </c>
      <c r="X39" s="10">
        <f t="array" ref="X39">IFERROR(INDEX('Outstanding Cases'!$C$2:$C$51,MATCH(X$8,'Outstanding Cases'!$L$2:$L$51,0)),"")</f>
        <v>366095</v>
      </c>
      <c r="Y39" s="10">
        <f t="array" ref="Y39">IFERROR(INDEX('Outstanding Cases'!$C$2:$C$51,MATCH(Y$8,'Outstanding Cases'!$L$2:$L$51,0)),"")</f>
        <v>371219</v>
      </c>
      <c r="Z39" s="10">
        <f t="array" ref="Z39">IFERROR(INDEX('Outstanding Cases'!$C$2:$C$51,MATCH(Z$8,'Outstanding Cases'!$L$2:$L$51,0)),"")</f>
        <v>234275</v>
      </c>
      <c r="AA39" s="10">
        <f t="array" ref="AA39">IFERROR(INDEX('Outstanding Cases'!$C$2:$C$51,MATCH(AA$8,'Outstanding Cases'!$L$2:$L$51,0)),"")</f>
        <v>260163</v>
      </c>
      <c r="AB39" s="10">
        <f t="array" ref="AB39">IFERROR(INDEX('Outstanding Cases'!$C$2:$C$51,MATCH(AB$8,'Outstanding Cases'!$L$2:$L$51,0)),"")</f>
        <v>259889</v>
      </c>
      <c r="AC39" s="10">
        <f t="array" ref="AC39">IFERROR(INDEX('Outstanding Cases'!$C$2:$C$51,MATCH(AC$8,'Outstanding Cases'!$L$2:$L$51,0)),"")</f>
        <v>290669</v>
      </c>
      <c r="AD39" s="10">
        <f t="array" ref="AD39">IFERROR(INDEX('Outstanding Cases'!$C$2:$C$51,MATCH(AD$8,'Outstanding Cases'!$L$2:$L$51,0)),"")</f>
        <v>280200</v>
      </c>
      <c r="AE39" s="10">
        <f t="array" ref="AE39">IFERROR(INDEX('Outstanding Cases'!$C$2:$C$51,MATCH(AE$8,'Outstanding Cases'!$L$2:$L$51,0)),"")</f>
        <v>286331</v>
      </c>
      <c r="AF39" s="10">
        <f t="array" ref="AF39">IFERROR(INDEX('Outstanding Cases'!$C$2:$C$51,MATCH(AF$8,'Outstanding Cases'!$L$2:$L$51,0)),"")</f>
        <v>293320</v>
      </c>
      <c r="AG39" s="10">
        <f t="array" ref="AG39">IFERROR(INDEX('Outstanding Cases'!$C$2:$C$51,MATCH(AG$8,'Outstanding Cases'!$L$2:$L$51,0)),"")</f>
        <v>312537</v>
      </c>
      <c r="AH39" s="10">
        <f t="array" ref="AH39">IFERROR(INDEX('Outstanding Cases'!$C$2:$C$51,MATCH(AH$8,'Outstanding Cases'!$L$2:$L$51,0)),"")</f>
        <v>296897</v>
      </c>
      <c r="AI39" s="10">
        <f t="array" ref="AI39">IFERROR(INDEX('Outstanding Cases'!$C$2:$C$51,MATCH(AI$8,'Outstanding Cases'!$L$2:$L$51,0)),"")</f>
        <v>322811</v>
      </c>
      <c r="AJ39" s="10">
        <f t="array" ref="AJ39">IFERROR(INDEX('Outstanding Cases'!$C$2:$C$51,MATCH(AJ$8,'Outstanding Cases'!$L$2:$L$51,0)),"")</f>
        <v>319900</v>
      </c>
      <c r="AK39" s="10">
        <f t="array" ref="AK39">IFERROR(INDEX('Outstanding Cases'!$C$2:$C$51,MATCH(AK$8,'Outstanding Cases'!$L$2:$L$51,0)),"")</f>
        <v>339052</v>
      </c>
      <c r="AL39" s="10">
        <f t="array" ref="AL39">IFERROR(INDEX('Outstanding Cases'!$C$2:$C$51,MATCH(AL$8,'Outstanding Cases'!$L$2:$L$51,0)),"")</f>
        <v>334855</v>
      </c>
      <c r="AM39" s="10">
        <f t="array" ref="AM39">IFERROR(INDEX('Outstanding Cases'!$C$2:$C$51,MATCH(AM$8,'Outstanding Cases'!$L$2:$L$51,0)),"")</f>
        <v>339310</v>
      </c>
      <c r="AN39" s="10">
        <f t="array" ref="AN39">IFERROR(INDEX('Outstanding Cases'!$C$2:$C$51,MATCH(AN$8,'Outstanding Cases'!$L$2:$L$51,0)),"")</f>
        <v>352717</v>
      </c>
      <c r="AO39" s="10" t="str">
        <f t="array" ref="AO39">IFERROR(INDEX('Outstanding Cases'!$C$2:$C$51,MATCH(AO$8,'Outstanding Cases'!$L$2:$L$51,0)),"")</f>
        <v/>
      </c>
      <c r="AP39" s="56" t="str">
        <f t="array" ref="AP39">IFERROR(INDEX('Outstanding Cases'!$C$2:$C$51,MATCH(AP$8,'Outstanding Cases'!$L$2:$L$51,0)),"")</f>
        <v/>
      </c>
      <c r="AQ39" s="56" t="str">
        <f t="array" ref="AQ39">IFERROR(INDEX('Outstanding Cases'!$C$2:$C$51,MATCH(AQ$8,'Outstanding Cases'!$L$2:$L$51,0)),"")</f>
        <v/>
      </c>
      <c r="AR39" s="56" t="str">
        <f t="array" ref="AR39">IFERROR(INDEX('Outstanding Cases'!$C$2:$C$51,MATCH(AR$8,'Outstanding Cases'!$L$2:$L$51,0)),"")</f>
        <v/>
      </c>
      <c r="AS39" s="56" t="str">
        <f t="array" ref="AS39">IFERROR(INDEX('Outstanding Cases'!$C$2:$C$51,MATCH(AS$8,'Outstanding Cases'!$L$2:$L$51,0)),"")</f>
        <v/>
      </c>
      <c r="AT39" s="56" t="str">
        <f t="array" ref="AT39">IFERROR(INDEX('Outstanding Cases'!$C$2:$C$51,MATCH(AT$8,'Outstanding Cases'!$L$2:$L$51,0)),"")</f>
        <v/>
      </c>
      <c r="AU39" s="56" t="str">
        <f t="array" ref="AU39">IFERROR(INDEX('Outstanding Cases'!$C$2:$C$51,MATCH(AU$8,'Outstanding Cases'!$L$2:$L$51,0)),"")</f>
        <v/>
      </c>
      <c r="AV39" s="56" t="str">
        <f t="array" ref="AV39">IFERROR(INDEX('Outstanding Cases'!$C$2:$C$51,MATCH(AV$8,'Outstanding Cases'!$L$2:$L$51,0)),"")</f>
        <v/>
      </c>
      <c r="AW39" s="56" t="str">
        <f t="array" ref="AW39">IFERROR(INDEX('Outstanding Cases'!$C$2:$C$51,MATCH(AW$8,'Outstanding Cases'!$L$2:$L$51,0)),"")</f>
        <v/>
      </c>
    </row>
    <row r="40" hidden="1" outlineLevel="1">
      <c r="A40" s="59"/>
      <c r="B40" s="73"/>
      <c r="C40" s="4" t="s">
        <v>138</v>
      </c>
      <c r="D40" s="4" t="s">
        <v>153</v>
      </c>
      <c r="E40" s="59"/>
      <c r="F40" s="4" t="s">
        <v>127</v>
      </c>
      <c r="G40" s="8" t="s">
        <v>151</v>
      </c>
      <c r="H40" s="30">
        <f t="shared" ref="H40:O40" si="36">SUMIFS($R40:$AW40,$R$5:$AW$5,H$5)</f>
        <v>1433682</v>
      </c>
      <c r="I40" s="30">
        <f t="shared" si="36"/>
        <v>1425797</v>
      </c>
      <c r="J40" s="30">
        <f t="shared" si="36"/>
        <v>976776</v>
      </c>
      <c r="K40" s="30">
        <f t="shared" si="36"/>
        <v>1221380</v>
      </c>
      <c r="L40" s="30">
        <f t="shared" si="36"/>
        <v>1284717</v>
      </c>
      <c r="M40" s="30">
        <f t="shared" si="36"/>
        <v>993682</v>
      </c>
      <c r="N40" s="58">
        <f t="shared" si="36"/>
        <v>0</v>
      </c>
      <c r="O40" s="58">
        <f t="shared" si="36"/>
        <v>0</v>
      </c>
      <c r="P40" s="86" t="s">
        <v>154</v>
      </c>
      <c r="Q40" s="30"/>
      <c r="R40" s="30">
        <f t="array" ref="R40">IFERROR(INDEX('Outstanding Cases'!$D$2:$D$51,MATCH(R$8,'Outstanding Cases'!$L$2:$L$51,0)),"")</f>
        <v>371146</v>
      </c>
      <c r="S40" s="30">
        <f t="array" ref="S40">IFERROR(INDEX('Outstanding Cases'!$D$2:$D$51,MATCH(S$8,'Outstanding Cases'!$L$2:$L$51,0)),"")</f>
        <v>360773</v>
      </c>
      <c r="T40" s="30">
        <f t="array" ref="T40">IFERROR(INDEX('Outstanding Cases'!$D$2:$D$51,MATCH(T$8,'Outstanding Cases'!$L$2:$L$51,0)),"")</f>
        <v>342582</v>
      </c>
      <c r="U40" s="30">
        <f t="array" ref="U40">IFERROR(INDEX('Outstanding Cases'!$D$2:$D$51,MATCH(U$8,'Outstanding Cases'!$L$2:$L$51,0)),"")</f>
        <v>359181</v>
      </c>
      <c r="V40" s="30">
        <f t="array" ref="V40">IFERROR(INDEX('Outstanding Cases'!$D$2:$D$51,MATCH(V$8,'Outstanding Cases'!$L$2:$L$51,0)),"")</f>
        <v>358300</v>
      </c>
      <c r="W40" s="30">
        <f t="array" ref="W40">IFERROR(INDEX('Outstanding Cases'!$D$2:$D$51,MATCH(W$8,'Outstanding Cases'!$L$2:$L$51,0)),"")</f>
        <v>367058</v>
      </c>
      <c r="X40" s="30">
        <f t="array" ref="X40">IFERROR(INDEX('Outstanding Cases'!$D$2:$D$51,MATCH(X$8,'Outstanding Cases'!$L$2:$L$51,0)),"")</f>
        <v>357364</v>
      </c>
      <c r="Y40" s="30">
        <f t="array" ref="Y40">IFERROR(INDEX('Outstanding Cases'!$D$2:$D$51,MATCH(Y$8,'Outstanding Cases'!$L$2:$L$51,0)),"")</f>
        <v>343075</v>
      </c>
      <c r="Z40" s="30">
        <f t="array" ref="Z40">IFERROR(INDEX('Outstanding Cases'!$D$2:$D$51,MATCH(Z$8,'Outstanding Cases'!$L$2:$L$51,0)),"")</f>
        <v>139608</v>
      </c>
      <c r="AA40" s="30">
        <f t="array" ref="AA40">IFERROR(INDEX('Outstanding Cases'!$D$2:$D$51,MATCH(AA$8,'Outstanding Cases'!$L$2:$L$51,0)),"")</f>
        <v>268875</v>
      </c>
      <c r="AB40" s="30">
        <f t="array" ref="AB40">IFERROR(INDEX('Outstanding Cases'!$D$2:$D$51,MATCH(AB$8,'Outstanding Cases'!$L$2:$L$51,0)),"")</f>
        <v>289455</v>
      </c>
      <c r="AC40" s="30">
        <f t="array" ref="AC40">IFERROR(INDEX('Outstanding Cases'!$D$2:$D$51,MATCH(AC$8,'Outstanding Cases'!$L$2:$L$51,0)),"")</f>
        <v>278838</v>
      </c>
      <c r="AD40" s="30">
        <f t="array" ref="AD40">IFERROR(INDEX('Outstanding Cases'!$D$2:$D$51,MATCH(AD$8,'Outstanding Cases'!$L$2:$L$51,0)),"")</f>
        <v>312430</v>
      </c>
      <c r="AE40" s="30">
        <f t="array" ref="AE40">IFERROR(INDEX('Outstanding Cases'!$D$2:$D$51,MATCH(AE$8,'Outstanding Cases'!$L$2:$L$51,0)),"")</f>
        <v>301503</v>
      </c>
      <c r="AF40" s="30">
        <f t="array" ref="AF40">IFERROR(INDEX('Outstanding Cases'!$D$2:$D$51,MATCH(AF$8,'Outstanding Cases'!$L$2:$L$51,0)),"")</f>
        <v>281526</v>
      </c>
      <c r="AG40" s="30">
        <f t="array" ref="AG40">IFERROR(INDEX('Outstanding Cases'!$D$2:$D$51,MATCH(AG$8,'Outstanding Cases'!$L$2:$L$51,0)),"")</f>
        <v>325921</v>
      </c>
      <c r="AH40" s="30">
        <f t="array" ref="AH40">IFERROR(INDEX('Outstanding Cases'!$D$2:$D$51,MATCH(AH$8,'Outstanding Cases'!$L$2:$L$51,0)),"")</f>
        <v>306810</v>
      </c>
      <c r="AI40" s="30">
        <f t="array" ref="AI40">IFERROR(INDEX('Outstanding Cases'!$D$2:$D$51,MATCH(AI$8,'Outstanding Cases'!$L$2:$L$51,0)),"")</f>
        <v>306688</v>
      </c>
      <c r="AJ40" s="30">
        <f t="array" ref="AJ40">IFERROR(INDEX('Outstanding Cases'!$D$2:$D$51,MATCH(AJ$8,'Outstanding Cases'!$L$2:$L$51,0)),"")</f>
        <v>326886</v>
      </c>
      <c r="AK40" s="30">
        <f t="array" ref="AK40">IFERROR(INDEX('Outstanding Cases'!$D$2:$D$51,MATCH(AK$8,'Outstanding Cases'!$L$2:$L$51,0)),"")</f>
        <v>344333</v>
      </c>
      <c r="AL40" s="30">
        <f t="array" ref="AL40">IFERROR(INDEX('Outstanding Cases'!$D$2:$D$51,MATCH(AL$8,'Outstanding Cases'!$L$2:$L$51,0)),"")</f>
        <v>332399</v>
      </c>
      <c r="AM40" s="30">
        <f t="array" ref="AM40">IFERROR(INDEX('Outstanding Cases'!$D$2:$D$51,MATCH(AM$8,'Outstanding Cases'!$L$2:$L$51,0)),"")</f>
        <v>332448</v>
      </c>
      <c r="AN40" s="30">
        <f t="array" ref="AN40">IFERROR(INDEX('Outstanding Cases'!$D$2:$D$51,MATCH(AN$8,'Outstanding Cases'!$L$2:$L$51,0)),"")</f>
        <v>328835</v>
      </c>
      <c r="AO40" s="30" t="str">
        <f t="array" ref="AO40">IFERROR(INDEX('Outstanding Cases'!$D$2:$D$51,MATCH(AO$8,'Outstanding Cases'!$L$2:$L$51,0)),"")</f>
        <v/>
      </c>
      <c r="AP40" s="58" t="str">
        <f t="array" ref="AP40">IFERROR(INDEX('Outstanding Cases'!$D$2:$D$51,MATCH(AP$8,'Outstanding Cases'!$L$2:$L$51,0)),"")</f>
        <v/>
      </c>
      <c r="AQ40" s="58" t="str">
        <f t="array" ref="AQ40">IFERROR(INDEX('Outstanding Cases'!$D$2:$D$51,MATCH(AQ$8,'Outstanding Cases'!$L$2:$L$51,0)),"")</f>
        <v/>
      </c>
      <c r="AR40" s="58" t="str">
        <f t="array" ref="AR40">IFERROR(INDEX('Outstanding Cases'!$D$2:$D$51,MATCH(AR$8,'Outstanding Cases'!$L$2:$L$51,0)),"")</f>
        <v/>
      </c>
      <c r="AS40" s="58" t="str">
        <f t="array" ref="AS40">IFERROR(INDEX('Outstanding Cases'!$D$2:$D$51,MATCH(AS$8,'Outstanding Cases'!$L$2:$L$51,0)),"")</f>
        <v/>
      </c>
      <c r="AT40" s="58" t="str">
        <f t="array" ref="AT40">IFERROR(INDEX('Outstanding Cases'!$D$2:$D$51,MATCH(AT$8,'Outstanding Cases'!$L$2:$L$51,0)),"")</f>
        <v/>
      </c>
      <c r="AU40" s="58" t="str">
        <f t="array" ref="AU40">IFERROR(INDEX('Outstanding Cases'!$D$2:$D$51,MATCH(AU$8,'Outstanding Cases'!$L$2:$L$51,0)),"")</f>
        <v/>
      </c>
      <c r="AV40" s="58" t="str">
        <f t="array" ref="AV40">IFERROR(INDEX('Outstanding Cases'!$D$2:$D$51,MATCH(AV$8,'Outstanding Cases'!$L$2:$L$51,0)),"")</f>
        <v/>
      </c>
      <c r="AW40" s="58" t="str">
        <f t="array" ref="AW40">IFERROR(INDEX('Outstanding Cases'!$D$2:$D$51,MATCH(AW$8,'Outstanding Cases'!$L$2:$L$51,0)),"")</f>
        <v/>
      </c>
    </row>
    <row r="41" hidden="1" outlineLevel="1">
      <c r="B41" s="77"/>
      <c r="C41" s="8" t="s">
        <v>138</v>
      </c>
      <c r="D41" s="8" t="s">
        <v>155</v>
      </c>
      <c r="F41" s="8" t="s">
        <v>127</v>
      </c>
      <c r="G41" s="8" t="s">
        <v>151</v>
      </c>
      <c r="H41" s="30">
        <f t="shared" ref="H41:O41" si="37">SUMIFS($R41:$AW41,$R$5:$AW$5,H$5,$R$6:$AW$6,"4")</f>
        <v>289121</v>
      </c>
      <c r="I41" s="30">
        <f t="shared" si="37"/>
        <v>327937</v>
      </c>
      <c r="J41" s="30">
        <f t="shared" si="37"/>
        <v>394618</v>
      </c>
      <c r="K41" s="30">
        <f t="shared" si="37"/>
        <v>344412</v>
      </c>
      <c r="L41" s="30">
        <f t="shared" si="37"/>
        <v>337632</v>
      </c>
      <c r="M41" s="30">
        <f t="shared" si="37"/>
        <v>0</v>
      </c>
      <c r="N41" s="58">
        <f t="shared" si="37"/>
        <v>0</v>
      </c>
      <c r="O41" s="58">
        <f t="shared" si="37"/>
        <v>0</v>
      </c>
      <c r="P41" s="10"/>
      <c r="Q41" s="10"/>
      <c r="R41" s="10">
        <f t="array" ref="R41">IFERROR(INDEX('Outstanding Cases'!$E$2:$E$51,MATCH(R$8,'Outstanding Cases'!$L$2:$L$51,0)),"")</f>
        <v>287913</v>
      </c>
      <c r="S41" s="10">
        <f t="array" ref="S41">IFERROR(INDEX('Outstanding Cases'!$E$2:$E$51,MATCH(S$8,'Outstanding Cases'!$L$2:$L$51,0)),"")</f>
        <v>284102</v>
      </c>
      <c r="T41" s="10">
        <f t="array" ref="T41">IFERROR(INDEX('Outstanding Cases'!$E$2:$E$51,MATCH(T$8,'Outstanding Cases'!$L$2:$L$51,0)),"")</f>
        <v>289664</v>
      </c>
      <c r="U41" s="10">
        <f t="array" ref="U41">IFERROR(INDEX('Outstanding Cases'!$E$2:$E$51,MATCH(U$8,'Outstanding Cases'!$L$2:$L$51,0)),"")</f>
        <v>289121</v>
      </c>
      <c r="V41" s="10">
        <f t="array" ref="V41">IFERROR(INDEX('Outstanding Cases'!$E$2:$E$51,MATCH(V$8,'Outstanding Cases'!$L$2:$L$51,0)),"")</f>
        <v>288105</v>
      </c>
      <c r="W41" s="10">
        <f t="array" ref="W41">IFERROR(INDEX('Outstanding Cases'!$E$2:$E$51,MATCH(W$8,'Outstanding Cases'!$L$2:$L$51,0)),"")</f>
        <v>282245</v>
      </c>
      <c r="X41" s="10">
        <f t="array" ref="X41">IFERROR(INDEX('Outstanding Cases'!$E$2:$E$51,MATCH(X$8,'Outstanding Cases'!$L$2:$L$51,0)),"")</f>
        <v>299831</v>
      </c>
      <c r="Y41" s="10">
        <f t="array" ref="Y41">IFERROR(INDEX('Outstanding Cases'!$E$2:$E$51,MATCH(Y$8,'Outstanding Cases'!$L$2:$L$51,0)),"")</f>
        <v>327937</v>
      </c>
      <c r="Z41" s="10">
        <f t="array" ref="Z41">IFERROR(INDEX('Outstanding Cases'!$E$2:$E$51,MATCH(Z$8,'Outstanding Cases'!$L$2:$L$51,0)),"")</f>
        <v>422156</v>
      </c>
      <c r="AA41" s="10">
        <f t="array" ref="AA41">IFERROR(INDEX('Outstanding Cases'!$E$2:$E$51,MATCH(AA$8,'Outstanding Cases'!$L$2:$L$51,0)),"")</f>
        <v>412759</v>
      </c>
      <c r="AB41" s="10">
        <f t="array" ref="AB41">IFERROR(INDEX('Outstanding Cases'!$E$2:$E$51,MATCH(AB$8,'Outstanding Cases'!$L$2:$L$51,0)),"")</f>
        <v>383068</v>
      </c>
      <c r="AC41" s="10">
        <f t="array" ref="AC41">IFERROR(INDEX('Outstanding Cases'!$E$2:$E$51,MATCH(AC$8,'Outstanding Cases'!$L$2:$L$51,0)),"")</f>
        <v>394618</v>
      </c>
      <c r="AD41" s="10">
        <f t="array" ref="AD41">IFERROR(INDEX('Outstanding Cases'!$E$2:$E$51,MATCH(AD$8,'Outstanding Cases'!$L$2:$L$51,0)),"")</f>
        <v>362119</v>
      </c>
      <c r="AE41" s="10">
        <f t="array" ref="AE41">IFERROR(INDEX('Outstanding Cases'!$E$2:$E$51,MATCH(AE$8,'Outstanding Cases'!$L$2:$L$51,0)),"")</f>
        <v>346443</v>
      </c>
      <c r="AF41" s="10">
        <f t="array" ref="AF41">IFERROR(INDEX('Outstanding Cases'!$E$2:$E$51,MATCH(AF$8,'Outstanding Cases'!$L$2:$L$51,0)),"")</f>
        <v>357993</v>
      </c>
      <c r="AG41" s="10">
        <f t="array" ref="AG41">IFERROR(INDEX('Outstanding Cases'!$E$2:$E$51,MATCH(AG$8,'Outstanding Cases'!$L$2:$L$51,0)),"")</f>
        <v>344412</v>
      </c>
      <c r="AH41" s="10">
        <f t="array" ref="AH41">IFERROR(INDEX('Outstanding Cases'!$E$2:$E$51,MATCH(AH$8,'Outstanding Cases'!$L$2:$L$51,0)),"")</f>
        <v>334243</v>
      </c>
      <c r="AI41" s="10">
        <f t="array" ref="AI41">IFERROR(INDEX('Outstanding Cases'!$E$2:$E$51,MATCH(AI$8,'Outstanding Cases'!$L$2:$L$51,0)),"")</f>
        <v>350117</v>
      </c>
      <c r="AJ41" s="10">
        <f t="array" ref="AJ41">IFERROR(INDEX('Outstanding Cases'!$E$2:$E$51,MATCH(AJ$8,'Outstanding Cases'!$L$2:$L$51,0)),"")</f>
        <v>343034</v>
      </c>
      <c r="AK41" s="10">
        <f t="array" ref="AK41">IFERROR(INDEX('Outstanding Cases'!$E$2:$E$51,MATCH(AK$8,'Outstanding Cases'!$L$2:$L$51,0)),"")</f>
        <v>337632</v>
      </c>
      <c r="AL41" s="10">
        <f t="array" ref="AL41">IFERROR(INDEX('Outstanding Cases'!$E$2:$E$51,MATCH(AL$8,'Outstanding Cases'!$L$2:$L$51,0)),"")</f>
        <v>340063</v>
      </c>
      <c r="AM41" s="10">
        <f t="array" ref="AM41">IFERROR(INDEX('Outstanding Cases'!$E$2:$E$51,MATCH(AM$8,'Outstanding Cases'!$L$2:$L$51,0)),"")</f>
        <v>346898</v>
      </c>
      <c r="AN41" s="10">
        <f t="array" ref="AN41">IFERROR(INDEX('Outstanding Cases'!$E$2:$E$51,MATCH(AN$8,'Outstanding Cases'!$L$2:$L$51,0)),"")</f>
        <v>370731</v>
      </c>
      <c r="AO41" s="10" t="str">
        <f t="array" ref="AO41">IFERROR(INDEX('Outstanding Cases'!$E$2:$E$51,MATCH(AO$8,'Outstanding Cases'!$L$2:$L$51,0)),"")</f>
        <v/>
      </c>
      <c r="AP41" s="56" t="str">
        <f t="array" ref="AP41">IFERROR(INDEX('Outstanding Cases'!$E$2:$E$51,MATCH(AP$8,'Outstanding Cases'!$L$2:$L$51,0)),"")</f>
        <v/>
      </c>
      <c r="AQ41" s="56" t="str">
        <f t="array" ref="AQ41">IFERROR(INDEX('Outstanding Cases'!$E$2:$E$51,MATCH(AQ$8,'Outstanding Cases'!$L$2:$L$51,0)),"")</f>
        <v/>
      </c>
      <c r="AR41" s="56" t="str">
        <f t="array" ref="AR41">IFERROR(INDEX('Outstanding Cases'!$E$2:$E$51,MATCH(AR$8,'Outstanding Cases'!$L$2:$L$51,0)),"")</f>
        <v/>
      </c>
      <c r="AS41" s="56" t="str">
        <f t="array" ref="AS41">IFERROR(INDEX('Outstanding Cases'!$E$2:$E$51,MATCH(AS$8,'Outstanding Cases'!$L$2:$L$51,0)),"")</f>
        <v/>
      </c>
      <c r="AT41" s="56" t="str">
        <f t="array" ref="AT41">IFERROR(INDEX('Outstanding Cases'!$E$2:$E$51,MATCH(AT$8,'Outstanding Cases'!$L$2:$L$51,0)),"")</f>
        <v/>
      </c>
      <c r="AU41" s="56" t="str">
        <f t="array" ref="AU41">IFERROR(INDEX('Outstanding Cases'!$E$2:$E$51,MATCH(AU$8,'Outstanding Cases'!$L$2:$L$51,0)),"")</f>
        <v/>
      </c>
      <c r="AV41" s="56" t="str">
        <f t="array" ref="AV41">IFERROR(INDEX('Outstanding Cases'!$E$2:$E$51,MATCH(AV$8,'Outstanding Cases'!$L$2:$L$51,0)),"")</f>
        <v/>
      </c>
      <c r="AW41" s="56" t="str">
        <f t="array" ref="AW41">IFERROR(INDEX('Outstanding Cases'!$E$2:$E$51,MATCH(AW$8,'Outstanding Cases'!$L$2:$L$51,0)),"")</f>
        <v/>
      </c>
    </row>
    <row r="42" hidden="1" outlineLevel="1">
      <c r="B42" s="77"/>
      <c r="C42" s="8" t="s">
        <v>138</v>
      </c>
      <c r="D42" s="4" t="s">
        <v>298</v>
      </c>
      <c r="F42" s="8" t="s">
        <v>127</v>
      </c>
      <c r="G42" s="8" t="s">
        <v>151</v>
      </c>
      <c r="H42" s="93">
        <f t="shared" ref="H42:O42" si="38">H39-H40</f>
        <v>-2051</v>
      </c>
      <c r="I42" s="93">
        <f t="shared" si="38"/>
        <v>30058</v>
      </c>
      <c r="J42" s="93">
        <f t="shared" si="38"/>
        <v>68220</v>
      </c>
      <c r="K42" s="93">
        <f t="shared" si="38"/>
        <v>-48992</v>
      </c>
      <c r="L42" s="93">
        <f t="shared" si="38"/>
        <v>-6057</v>
      </c>
      <c r="M42" s="93">
        <f t="shared" si="38"/>
        <v>33200</v>
      </c>
      <c r="N42" s="56">
        <f t="shared" si="38"/>
        <v>0</v>
      </c>
      <c r="O42" s="56">
        <f t="shared" si="38"/>
        <v>0</v>
      </c>
      <c r="P42" s="10"/>
      <c r="Q42" s="10"/>
      <c r="R42" s="10">
        <f t="shared" ref="R42:AO42" si="39">R39-R40</f>
        <v>-3300</v>
      </c>
      <c r="S42" s="10">
        <f t="shared" si="39"/>
        <v>-3828</v>
      </c>
      <c r="T42" s="10">
        <f t="shared" si="39"/>
        <v>5679</v>
      </c>
      <c r="U42" s="10">
        <f t="shared" si="39"/>
        <v>-602</v>
      </c>
      <c r="V42" s="10">
        <f t="shared" si="39"/>
        <v>-1014</v>
      </c>
      <c r="W42" s="10">
        <f t="shared" si="39"/>
        <v>-5803</v>
      </c>
      <c r="X42" s="10">
        <f t="shared" si="39"/>
        <v>8731</v>
      </c>
      <c r="Y42" s="10">
        <f t="shared" si="39"/>
        <v>28144</v>
      </c>
      <c r="Z42" s="10">
        <f t="shared" si="39"/>
        <v>94667</v>
      </c>
      <c r="AA42" s="10">
        <f t="shared" si="39"/>
        <v>-8712</v>
      </c>
      <c r="AB42" s="10">
        <f t="shared" si="39"/>
        <v>-29566</v>
      </c>
      <c r="AC42" s="10">
        <f t="shared" si="39"/>
        <v>11831</v>
      </c>
      <c r="AD42" s="10">
        <f t="shared" si="39"/>
        <v>-32230</v>
      </c>
      <c r="AE42" s="10">
        <f t="shared" si="39"/>
        <v>-15172</v>
      </c>
      <c r="AF42" s="10">
        <f t="shared" si="39"/>
        <v>11794</v>
      </c>
      <c r="AG42" s="10">
        <f t="shared" si="39"/>
        <v>-13384</v>
      </c>
      <c r="AH42" s="10">
        <f t="shared" si="39"/>
        <v>-9913</v>
      </c>
      <c r="AI42" s="10">
        <f t="shared" si="39"/>
        <v>16123</v>
      </c>
      <c r="AJ42" s="10">
        <f t="shared" si="39"/>
        <v>-6986</v>
      </c>
      <c r="AK42" s="10">
        <f t="shared" si="39"/>
        <v>-5281</v>
      </c>
      <c r="AL42" s="10">
        <f t="shared" si="39"/>
        <v>2456</v>
      </c>
      <c r="AM42" s="10">
        <f t="shared" si="39"/>
        <v>6862</v>
      </c>
      <c r="AN42" s="10">
        <f t="shared" si="39"/>
        <v>23882</v>
      </c>
      <c r="AO42" s="10">
        <f t="shared" si="39"/>
        <v>0</v>
      </c>
      <c r="AP42" s="56"/>
      <c r="AQ42" s="56"/>
      <c r="AR42" s="56"/>
      <c r="AS42" s="56"/>
      <c r="AT42" s="56"/>
      <c r="AU42" s="56"/>
      <c r="AV42" s="56"/>
      <c r="AW42" s="56"/>
    </row>
    <row r="43" hidden="1" outlineLevel="1"/>
    <row r="44" hidden="1" outlineLevel="1">
      <c r="B44" s="77"/>
      <c r="C44" s="8" t="s">
        <v>138</v>
      </c>
      <c r="D44" s="8" t="s">
        <v>157</v>
      </c>
      <c r="F44" s="8" t="s">
        <v>127</v>
      </c>
      <c r="G44" s="8" t="s">
        <v>151</v>
      </c>
      <c r="H44" s="10">
        <f t="shared" ref="H44:O44" si="40">SUMIFS($R44:$AW44,$R$5:$AW$5,H$5)</f>
        <v>100562</v>
      </c>
      <c r="I44" s="10">
        <f t="shared" si="40"/>
        <v>104755</v>
      </c>
      <c r="J44" s="10">
        <f t="shared" si="40"/>
        <v>97398</v>
      </c>
      <c r="K44" s="10">
        <f t="shared" si="40"/>
        <v>96226</v>
      </c>
      <c r="L44" s="10">
        <f t="shared" si="40"/>
        <v>96546</v>
      </c>
      <c r="M44" s="10">
        <f t="shared" si="40"/>
        <v>80675</v>
      </c>
      <c r="N44" s="56">
        <f t="shared" si="40"/>
        <v>0</v>
      </c>
      <c r="O44" s="56">
        <f t="shared" si="40"/>
        <v>0</v>
      </c>
      <c r="P44" s="10"/>
      <c r="Q44" s="10"/>
      <c r="R44" s="10">
        <f t="array" ref="R44">IFERROR(INDEX('Outstanding Cases'!$H$2:$H$51,MATCH(R$8,'Outstanding Cases'!$L$2:$L$51,0)),"")</f>
        <v>24802</v>
      </c>
      <c r="S44" s="10">
        <f t="array" ref="S44">IFERROR(INDEX('Outstanding Cases'!$H$2:$H$51,MATCH(S$8,'Outstanding Cases'!$L$2:$L$51,0)),"")</f>
        <v>25426</v>
      </c>
      <c r="T44" s="10">
        <f t="array" ref="T44">IFERROR(INDEX('Outstanding Cases'!$H$2:$H$51,MATCH(T$8,'Outstanding Cases'!$L$2:$L$51,0)),"")</f>
        <v>24465</v>
      </c>
      <c r="U44" s="10">
        <f t="array" ref="U44">IFERROR(INDEX('Outstanding Cases'!$H$2:$H$51,MATCH(U$8,'Outstanding Cases'!$L$2:$L$51,0)),"")</f>
        <v>25869</v>
      </c>
      <c r="V44" s="10">
        <f t="array" ref="V44">IFERROR(INDEX('Outstanding Cases'!$H$2:$H$51,MATCH(V$8,'Outstanding Cases'!$L$2:$L$51,0)),"")</f>
        <v>25882</v>
      </c>
      <c r="W44" s="10">
        <f t="array" ref="W44">IFERROR(INDEX('Outstanding Cases'!$H$2:$H$51,MATCH(W$8,'Outstanding Cases'!$L$2:$L$51,0)),"")</f>
        <v>26648</v>
      </c>
      <c r="X44" s="10">
        <f t="array" ref="X44">IFERROR(INDEX('Outstanding Cases'!$H$2:$H$51,MATCH(X$8,'Outstanding Cases'!$L$2:$L$51,0)),"")</f>
        <v>26179</v>
      </c>
      <c r="Y44" s="10">
        <f t="array" ref="Y44">IFERROR(INDEX('Outstanding Cases'!$H$2:$H$51,MATCH(Y$8,'Outstanding Cases'!$L$2:$L$51,0)),"")</f>
        <v>26046</v>
      </c>
      <c r="Z44" s="10">
        <f t="array" ref="Z44">IFERROR(INDEX('Outstanding Cases'!$H$2:$H$51,MATCH(Z$8,'Outstanding Cases'!$L$2:$L$51,0)),"")</f>
        <v>14268</v>
      </c>
      <c r="AA44" s="10">
        <f t="array" ref="AA44">IFERROR(INDEX('Outstanding Cases'!$H$2:$H$51,MATCH(AA$8,'Outstanding Cases'!$L$2:$L$51,0)),"")</f>
        <v>28622</v>
      </c>
      <c r="AB44" s="10">
        <f t="array" ref="AB44">IFERROR(INDEX('Outstanding Cases'!$H$2:$H$51,MATCH(AB$8,'Outstanding Cases'!$L$2:$L$51,0)),"")</f>
        <v>28081</v>
      </c>
      <c r="AC44" s="10">
        <f t="array" ref="AC44">IFERROR(INDEX('Outstanding Cases'!$H$2:$H$51,MATCH(AC$8,'Outstanding Cases'!$L$2:$L$51,0)),"")</f>
        <v>26427</v>
      </c>
      <c r="AD44" s="10">
        <f t="array" ref="AD44">IFERROR(INDEX('Outstanding Cases'!$H$2:$H$51,MATCH(AD$8,'Outstanding Cases'!$L$2:$L$51,0)),"")</f>
        <v>25284</v>
      </c>
      <c r="AE44" s="10">
        <f t="array" ref="AE44">IFERROR(INDEX('Outstanding Cases'!$H$2:$H$51,MATCH(AE$8,'Outstanding Cases'!$L$2:$L$51,0)),"")</f>
        <v>23508</v>
      </c>
      <c r="AF44" s="10">
        <f t="array" ref="AF44">IFERROR(INDEX('Outstanding Cases'!$H$2:$H$51,MATCH(AF$8,'Outstanding Cases'!$L$2:$L$51,0)),"")</f>
        <v>22640</v>
      </c>
      <c r="AG44" s="10">
        <f t="array" ref="AG44">IFERROR(INDEX('Outstanding Cases'!$H$2:$H$51,MATCH(AG$8,'Outstanding Cases'!$L$2:$L$51,0)),"")</f>
        <v>24794</v>
      </c>
      <c r="AH44" s="10">
        <f t="array" ref="AH44">IFERROR(INDEX('Outstanding Cases'!$H$2:$H$51,MATCH(AH$8,'Outstanding Cases'!$L$2:$L$51,0)),"")</f>
        <v>24297</v>
      </c>
      <c r="AI44" s="10">
        <f t="array" ref="AI44">IFERROR(INDEX('Outstanding Cases'!$H$2:$H$51,MATCH(AI$8,'Outstanding Cases'!$L$2:$L$51,0)),"")</f>
        <v>23879</v>
      </c>
      <c r="AJ44" s="10">
        <f t="array" ref="AJ44">IFERROR(INDEX('Outstanding Cases'!$H$2:$H$51,MATCH(AJ$8,'Outstanding Cases'!$L$2:$L$51,0)),"")</f>
        <v>23581</v>
      </c>
      <c r="AK44" s="10">
        <f t="array" ref="AK44">IFERROR(INDEX('Outstanding Cases'!$H$2:$H$51,MATCH(AK$8,'Outstanding Cases'!$L$2:$L$51,0)),"")</f>
        <v>24789</v>
      </c>
      <c r="AL44" s="10">
        <f t="array" ref="AL44">IFERROR(INDEX('Outstanding Cases'!$H$2:$H$51,MATCH(AL$8,'Outstanding Cases'!$L$2:$L$51,0)),"")</f>
        <v>26359</v>
      </c>
      <c r="AM44" s="10">
        <f t="array" ref="AM44">IFERROR(INDEX('Outstanding Cases'!$H$2:$H$51,MATCH(AM$8,'Outstanding Cases'!$L$2:$L$51,0)),"")</f>
        <v>27723</v>
      </c>
      <c r="AN44" s="10">
        <f t="array" ref="AN44">IFERROR(INDEX('Outstanding Cases'!$H$2:$H$51,MATCH(AN$8,'Outstanding Cases'!$L$2:$L$51,0)),"")</f>
        <v>26593</v>
      </c>
      <c r="AO44" s="10" t="str">
        <f t="array" ref="AO44">IFERROR(INDEX('Outstanding Cases'!$H$2:$H$51,MATCH(AO$8,'Outstanding Cases'!$L$2:$L$51,0)),"")</f>
        <v/>
      </c>
      <c r="AP44" s="56" t="str">
        <f t="array" ref="AP44">IFERROR(INDEX('Outstanding Cases'!$H$2:$H$51,MATCH(AP$8,'Outstanding Cases'!$L$2:$L$51,0)),"")</f>
        <v/>
      </c>
      <c r="AQ44" s="56" t="str">
        <f t="array" ref="AQ44">IFERROR(INDEX('Outstanding Cases'!$H$2:$H$51,MATCH(AQ$8,'Outstanding Cases'!$L$2:$L$51,0)),"")</f>
        <v/>
      </c>
      <c r="AR44" s="56" t="str">
        <f t="array" ref="AR44">IFERROR(INDEX('Outstanding Cases'!$H$2:$H$51,MATCH(AR$8,'Outstanding Cases'!$L$2:$L$51,0)),"")</f>
        <v/>
      </c>
      <c r="AS44" s="56" t="str">
        <f t="array" ref="AS44">IFERROR(INDEX('Outstanding Cases'!$H$2:$H$51,MATCH(AS$8,'Outstanding Cases'!$L$2:$L$51,0)),"")</f>
        <v/>
      </c>
      <c r="AT44" s="56" t="str">
        <f t="array" ref="AT44">IFERROR(INDEX('Outstanding Cases'!$H$2:$H$51,MATCH(AT$8,'Outstanding Cases'!$L$2:$L$51,0)),"")</f>
        <v/>
      </c>
      <c r="AU44" s="56" t="str">
        <f t="array" ref="AU44">IFERROR(INDEX('Outstanding Cases'!$H$2:$H$51,MATCH(AU$8,'Outstanding Cases'!$L$2:$L$51,0)),"")</f>
        <v/>
      </c>
      <c r="AV44" s="56" t="str">
        <f t="array" ref="AV44">IFERROR(INDEX('Outstanding Cases'!$H$2:$H$51,MATCH(AV$8,'Outstanding Cases'!$L$2:$L$51,0)),"")</f>
        <v/>
      </c>
      <c r="AW44" s="56" t="str">
        <f t="array" ref="AW44">IFERROR(INDEX('Outstanding Cases'!$H$2:$H$51,MATCH(AW$8,'Outstanding Cases'!$L$2:$L$51,0)),"")</f>
        <v/>
      </c>
    </row>
    <row r="45" hidden="1" outlineLevel="1">
      <c r="A45" s="59"/>
      <c r="B45" s="94"/>
      <c r="C45" s="4" t="s">
        <v>138</v>
      </c>
      <c r="D45" s="4" t="s">
        <v>158</v>
      </c>
      <c r="E45" s="59"/>
      <c r="F45" s="4" t="s">
        <v>127</v>
      </c>
      <c r="G45" s="8" t="s">
        <v>151</v>
      </c>
      <c r="H45" s="30">
        <f t="shared" ref="H45:O45" si="41">SUMIFS($R45:$AW45,$R$5:$AW$5,H$5)</f>
        <v>104192</v>
      </c>
      <c r="I45" s="30">
        <f t="shared" si="41"/>
        <v>97018</v>
      </c>
      <c r="J45" s="30">
        <f t="shared" si="41"/>
        <v>78505</v>
      </c>
      <c r="K45" s="30">
        <f t="shared" si="41"/>
        <v>97324</v>
      </c>
      <c r="L45" s="30">
        <f t="shared" si="41"/>
        <v>91647</v>
      </c>
      <c r="M45" s="30">
        <f t="shared" si="41"/>
        <v>74223</v>
      </c>
      <c r="N45" s="58">
        <f t="shared" si="41"/>
        <v>0</v>
      </c>
      <c r="O45" s="58">
        <f t="shared" si="41"/>
        <v>0</v>
      </c>
      <c r="P45" s="30"/>
      <c r="Q45" s="30"/>
      <c r="R45" s="30">
        <f t="array" ref="R45">IFERROR(INDEX('Outstanding Cases'!$I$2:$I$51,MATCH(R$8,'Outstanding Cases'!$L$2:$L$51,0)),"")</f>
        <v>25945</v>
      </c>
      <c r="S45" s="30">
        <f t="array" ref="S45">IFERROR(INDEX('Outstanding Cases'!$I$2:$I$51,MATCH(S$8,'Outstanding Cases'!$L$2:$L$51,0)),"")</f>
        <v>26310</v>
      </c>
      <c r="T45" s="30">
        <f t="array" ref="T45">IFERROR(INDEX('Outstanding Cases'!$I$2:$I$51,MATCH(T$8,'Outstanding Cases'!$L$2:$L$51,0)),"")</f>
        <v>26012</v>
      </c>
      <c r="U45" s="30">
        <f t="array" ref="U45">IFERROR(INDEX('Outstanding Cases'!$I$2:$I$51,MATCH(U$8,'Outstanding Cases'!$L$2:$L$51,0)),"")</f>
        <v>25925</v>
      </c>
      <c r="V45" s="30">
        <f t="array" ref="V45">IFERROR(INDEX('Outstanding Cases'!$I$2:$I$51,MATCH(V$8,'Outstanding Cases'!$L$2:$L$51,0)),"")</f>
        <v>24725</v>
      </c>
      <c r="W45" s="30">
        <f t="array" ref="W45">IFERROR(INDEX('Outstanding Cases'!$I$2:$I$51,MATCH(W$8,'Outstanding Cases'!$L$2:$L$51,0)),"")</f>
        <v>25367</v>
      </c>
      <c r="X45" s="30">
        <f t="array" ref="X45">IFERROR(INDEX('Outstanding Cases'!$I$2:$I$51,MATCH(X$8,'Outstanding Cases'!$L$2:$L$51,0)),"")</f>
        <v>23610</v>
      </c>
      <c r="Y45" s="30">
        <f t="array" ref="Y45">IFERROR(INDEX('Outstanding Cases'!$I$2:$I$51,MATCH(Y$8,'Outstanding Cases'!$L$2:$L$51,0)),"")</f>
        <v>23316</v>
      </c>
      <c r="Z45" s="30">
        <f t="array" ref="Z45">IFERROR(INDEX('Outstanding Cases'!$I$2:$I$51,MATCH(Z$8,'Outstanding Cases'!$L$2:$L$51,0)),"")</f>
        <v>12334</v>
      </c>
      <c r="AA45" s="30">
        <f t="array" ref="AA45">IFERROR(INDEX('Outstanding Cases'!$I$2:$I$51,MATCH(AA$8,'Outstanding Cases'!$L$2:$L$51,0)),"")</f>
        <v>20312</v>
      </c>
      <c r="AB45" s="30">
        <f t="array" ref="AB45">IFERROR(INDEX('Outstanding Cases'!$I$2:$I$51,MATCH(AB$8,'Outstanding Cases'!$L$2:$L$51,0)),"")</f>
        <v>22243</v>
      </c>
      <c r="AC45" s="30">
        <f t="array" ref="AC45">IFERROR(INDEX('Outstanding Cases'!$I$2:$I$51,MATCH(AC$8,'Outstanding Cases'!$L$2:$L$51,0)),"")</f>
        <v>23616</v>
      </c>
      <c r="AD45" s="30">
        <f t="array" ref="AD45">IFERROR(INDEX('Outstanding Cases'!$I$2:$I$51,MATCH(AD$8,'Outstanding Cases'!$L$2:$L$51,0)),"")</f>
        <v>24160</v>
      </c>
      <c r="AE45" s="30">
        <f t="array" ref="AE45">IFERROR(INDEX('Outstanding Cases'!$I$2:$I$51,MATCH(AE$8,'Outstanding Cases'!$L$2:$L$51,0)),"")</f>
        <v>24241</v>
      </c>
      <c r="AF45" s="30">
        <f t="array" ref="AF45">IFERROR(INDEX('Outstanding Cases'!$I$2:$I$51,MATCH(AF$8,'Outstanding Cases'!$L$2:$L$51,0)),"")</f>
        <v>23755</v>
      </c>
      <c r="AG45" s="30">
        <f t="array" ref="AG45">IFERROR(INDEX('Outstanding Cases'!$I$2:$I$51,MATCH(AG$8,'Outstanding Cases'!$L$2:$L$51,0)),"")</f>
        <v>25168</v>
      </c>
      <c r="AH45" s="30">
        <f t="array" ref="AH45">IFERROR(INDEX('Outstanding Cases'!$I$2:$I$51,MATCH(AH$8,'Outstanding Cases'!$L$2:$L$51,0)),"")</f>
        <v>22750</v>
      </c>
      <c r="AI45" s="30">
        <f t="array" ref="AI45">IFERROR(INDEX('Outstanding Cases'!$I$2:$I$51,MATCH(AI$8,'Outstanding Cases'!$L$2:$L$51,0)),"")</f>
        <v>20069</v>
      </c>
      <c r="AJ45" s="30">
        <f t="array" ref="AJ45">IFERROR(INDEX('Outstanding Cases'!$I$2:$I$51,MATCH(AJ$8,'Outstanding Cases'!$L$2:$L$51,0)),"")</f>
        <v>23747</v>
      </c>
      <c r="AK45" s="30">
        <f t="array" ref="AK45">IFERROR(INDEX('Outstanding Cases'!$I$2:$I$51,MATCH(AK$8,'Outstanding Cases'!$L$2:$L$51,0)),"")</f>
        <v>25081</v>
      </c>
      <c r="AL45" s="30">
        <f t="array" ref="AL45">IFERROR(INDEX('Outstanding Cases'!$I$2:$I$51,MATCH(AL$8,'Outstanding Cases'!$L$2:$L$51,0)),"")</f>
        <v>23427</v>
      </c>
      <c r="AM45" s="30">
        <f t="array" ref="AM45">IFERROR(INDEX('Outstanding Cases'!$I$2:$I$51,MATCH(AM$8,'Outstanding Cases'!$L$2:$L$51,0)),"")</f>
        <v>25527</v>
      </c>
      <c r="AN45" s="30">
        <f t="array" ref="AN45">IFERROR(INDEX('Outstanding Cases'!$I$2:$I$51,MATCH(AN$8,'Outstanding Cases'!$L$2:$L$51,0)),"")</f>
        <v>25269</v>
      </c>
      <c r="AO45" s="30" t="str">
        <f t="array" ref="AO45">IFERROR(INDEX('Outstanding Cases'!$I$2:$I$51,MATCH(AO$8,'Outstanding Cases'!$L$2:$L$51,0)),"")</f>
        <v/>
      </c>
      <c r="AP45" s="58" t="str">
        <f t="array" ref="AP45">IFERROR(INDEX('Outstanding Cases'!$I$2:$I$51,MATCH(AP$8,'Outstanding Cases'!$L$2:$L$51,0)),"")</f>
        <v/>
      </c>
      <c r="AQ45" s="58" t="str">
        <f t="array" ref="AQ45">IFERROR(INDEX('Outstanding Cases'!$I$2:$I$51,MATCH(AQ$8,'Outstanding Cases'!$L$2:$L$51,0)),"")</f>
        <v/>
      </c>
      <c r="AR45" s="58" t="str">
        <f t="array" ref="AR45">IFERROR(INDEX('Outstanding Cases'!$I$2:$I$51,MATCH(AR$8,'Outstanding Cases'!$L$2:$L$51,0)),"")</f>
        <v/>
      </c>
      <c r="AS45" s="58" t="str">
        <f t="array" ref="AS45">IFERROR(INDEX('Outstanding Cases'!$I$2:$I$51,MATCH(AS$8,'Outstanding Cases'!$L$2:$L$51,0)),"")</f>
        <v/>
      </c>
      <c r="AT45" s="58" t="str">
        <f t="array" ref="AT45">IFERROR(INDEX('Outstanding Cases'!$I$2:$I$51,MATCH(AT$8,'Outstanding Cases'!$L$2:$L$51,0)),"")</f>
        <v/>
      </c>
      <c r="AU45" s="58" t="str">
        <f t="array" ref="AU45">IFERROR(INDEX('Outstanding Cases'!$I$2:$I$51,MATCH(AU$8,'Outstanding Cases'!$L$2:$L$51,0)),"")</f>
        <v/>
      </c>
      <c r="AV45" s="58" t="str">
        <f t="array" ref="AV45">IFERROR(INDEX('Outstanding Cases'!$I$2:$I$51,MATCH(AV$8,'Outstanding Cases'!$L$2:$L$51,0)),"")</f>
        <v/>
      </c>
      <c r="AW45" s="58" t="str">
        <f t="array" ref="AW45">IFERROR(INDEX('Outstanding Cases'!$I$2:$I$51,MATCH(AW$8,'Outstanding Cases'!$L$2:$L$51,0)),"")</f>
        <v/>
      </c>
    </row>
    <row r="46" hidden="1" outlineLevel="1">
      <c r="B46" s="77"/>
      <c r="C46" s="8" t="s">
        <v>138</v>
      </c>
      <c r="D46" s="8" t="s">
        <v>159</v>
      </c>
      <c r="F46" s="8" t="s">
        <v>127</v>
      </c>
      <c r="G46" s="8" t="s">
        <v>151</v>
      </c>
      <c r="H46" s="10">
        <f t="shared" ref="H46:O46" si="42">SUMIFS($R46:$AW46,$R$5:$AW$5,H$5,$R$6:$AW$6,"4")</f>
        <v>32997</v>
      </c>
      <c r="I46" s="10">
        <f t="shared" si="42"/>
        <v>40891</v>
      </c>
      <c r="J46" s="10">
        <f t="shared" si="42"/>
        <v>59785</v>
      </c>
      <c r="K46" s="10">
        <f t="shared" si="42"/>
        <v>58037</v>
      </c>
      <c r="L46" s="10">
        <f t="shared" si="42"/>
        <v>62207</v>
      </c>
      <c r="M46" s="10">
        <f t="shared" si="42"/>
        <v>0</v>
      </c>
      <c r="N46" s="56">
        <f t="shared" si="42"/>
        <v>0</v>
      </c>
      <c r="O46" s="56">
        <f t="shared" si="42"/>
        <v>0</v>
      </c>
      <c r="P46" s="10"/>
      <c r="Q46" s="10"/>
      <c r="R46" s="10">
        <f t="array" ref="R46">IFERROR(INDEX('Outstanding Cases'!$J$2:$J$51,MATCH(R$8,'Outstanding Cases'!$L$2:$L$51,0)),"")</f>
        <v>35530</v>
      </c>
      <c r="S46" s="10">
        <f t="array" ref="S46">IFERROR(INDEX('Outstanding Cases'!$J$2:$J$51,MATCH(S$8,'Outstanding Cases'!$L$2:$L$51,0)),"")</f>
        <v>34530</v>
      </c>
      <c r="T46" s="10">
        <f t="array" ref="T46">IFERROR(INDEX('Outstanding Cases'!$J$2:$J$51,MATCH(T$8,'Outstanding Cases'!$L$2:$L$51,0)),"")</f>
        <v>32936</v>
      </c>
      <c r="U46" s="10">
        <f t="array" ref="U46">IFERROR(INDEX('Outstanding Cases'!$J$2:$J$51,MATCH(U$8,'Outstanding Cases'!$L$2:$L$51,0)),"")</f>
        <v>32997</v>
      </c>
      <c r="V46" s="10">
        <f t="array" ref="V46">IFERROR(INDEX('Outstanding Cases'!$J$2:$J$51,MATCH(V$8,'Outstanding Cases'!$L$2:$L$51,0)),"")</f>
        <v>34124</v>
      </c>
      <c r="W46" s="10">
        <f t="array" ref="W46">IFERROR(INDEX('Outstanding Cases'!$J$2:$J$51,MATCH(W$8,'Outstanding Cases'!$L$2:$L$51,0)),"")</f>
        <v>35321</v>
      </c>
      <c r="X46" s="10">
        <f t="array" ref="X46">IFERROR(INDEX('Outstanding Cases'!$J$2:$J$51,MATCH(X$8,'Outstanding Cases'!$L$2:$L$51,0)),"")</f>
        <v>38030</v>
      </c>
      <c r="Y46" s="10">
        <f t="array" ref="Y46">IFERROR(INDEX('Outstanding Cases'!$J$2:$J$51,MATCH(Y$8,'Outstanding Cases'!$L$2:$L$51,0)),"")</f>
        <v>40891</v>
      </c>
      <c r="Z46" s="10">
        <f t="array" ref="Z46">IFERROR(INDEX('Outstanding Cases'!$J$2:$J$51,MATCH(Z$8,'Outstanding Cases'!$L$2:$L$51,0)),"")</f>
        <v>43079</v>
      </c>
      <c r="AA46" s="10">
        <f t="array" ref="AA46">IFERROR(INDEX('Outstanding Cases'!$J$2:$J$51,MATCH(AA$8,'Outstanding Cases'!$L$2:$L$51,0)),"")</f>
        <v>51250</v>
      </c>
      <c r="AB46" s="10">
        <f t="array" ref="AB46">IFERROR(INDEX('Outstanding Cases'!$J$2:$J$51,MATCH(AB$8,'Outstanding Cases'!$L$2:$L$51,0)),"")</f>
        <v>56993</v>
      </c>
      <c r="AC46" s="10">
        <f t="array" ref="AC46">IFERROR(INDEX('Outstanding Cases'!$J$2:$J$51,MATCH(AC$8,'Outstanding Cases'!$L$2:$L$51,0)),"")</f>
        <v>59785</v>
      </c>
      <c r="AD46" s="10">
        <f t="array" ref="AD46">IFERROR(INDEX('Outstanding Cases'!$J$2:$J$51,MATCH(AD$8,'Outstanding Cases'!$L$2:$L$51,0)),"")</f>
        <v>60784</v>
      </c>
      <c r="AE46" s="10">
        <f t="array" ref="AE46">IFERROR(INDEX('Outstanding Cases'!$J$2:$J$51,MATCH(AE$8,'Outstanding Cases'!$L$2:$L$51,0)),"")</f>
        <v>59804</v>
      </c>
      <c r="AF46" s="10">
        <f t="array" ref="AF46">IFERROR(INDEX('Outstanding Cases'!$J$2:$J$51,MATCH(AF$8,'Outstanding Cases'!$L$2:$L$51,0)),"")</f>
        <v>58503</v>
      </c>
      <c r="AG46" s="10">
        <f t="array" ref="AG46">IFERROR(INDEX('Outstanding Cases'!$J$2:$J$51,MATCH(AG$8,'Outstanding Cases'!$L$2:$L$51,0)),"")</f>
        <v>58037</v>
      </c>
      <c r="AH46" s="10">
        <f t="array" ref="AH46">IFERROR(INDEX('Outstanding Cases'!$J$2:$J$51,MATCH(AH$8,'Outstanding Cases'!$L$2:$L$51,0)),"")</f>
        <v>59428</v>
      </c>
      <c r="AI46" s="10">
        <f t="array" ref="AI46">IFERROR(INDEX('Outstanding Cases'!$J$2:$J$51,MATCH(AI$8,'Outstanding Cases'!$L$2:$L$51,0)),"")</f>
        <v>62963</v>
      </c>
      <c r="AJ46" s="10">
        <f t="array" ref="AJ46">IFERROR(INDEX('Outstanding Cases'!$J$2:$J$51,MATCH(AJ$8,'Outstanding Cases'!$L$2:$L$51,0)),"")</f>
        <v>62628</v>
      </c>
      <c r="AK46" s="10">
        <f t="array" ref="AK46">IFERROR(INDEX('Outstanding Cases'!$J$2:$J$51,MATCH(AK$8,'Outstanding Cases'!$L$2:$L$51,0)),"")</f>
        <v>62207</v>
      </c>
      <c r="AL46" s="10">
        <f t="array" ref="AL46">IFERROR(INDEX('Outstanding Cases'!$J$2:$J$51,MATCH(AL$8,'Outstanding Cases'!$L$2:$L$51,0)),"")</f>
        <v>64810</v>
      </c>
      <c r="AM46" s="10">
        <f t="array" ref="AM46">IFERROR(INDEX('Outstanding Cases'!$J$2:$J$51,MATCH(AM$8,'Outstanding Cases'!$L$2:$L$51,0)),"")</f>
        <v>66578</v>
      </c>
      <c r="AN46" s="10">
        <f t="array" ref="AN46">IFERROR(INDEX('Outstanding Cases'!$J$2:$J$51,MATCH(AN$8,'Outstanding Cases'!$L$2:$L$51,0)),"")</f>
        <v>67573</v>
      </c>
      <c r="AO46" s="10" t="str">
        <f t="array" ref="AO46">IFERROR(INDEX('Outstanding Cases'!$J$2:$J$51,MATCH(AO$8,'Outstanding Cases'!$L$2:$L$51,0)),"")</f>
        <v/>
      </c>
      <c r="AP46" s="56" t="str">
        <f t="array" ref="AP46">IFERROR(INDEX('Outstanding Cases'!$J$2:$J$51,MATCH(AP$8,'Outstanding Cases'!$L$2:$L$51,0)),"")</f>
        <v/>
      </c>
      <c r="AQ46" s="56" t="str">
        <f t="array" ref="AQ46">IFERROR(INDEX('Outstanding Cases'!$J$2:$J$51,MATCH(AQ$8,'Outstanding Cases'!$L$2:$L$51,0)),"")</f>
        <v/>
      </c>
      <c r="AR46" s="56" t="str">
        <f t="array" ref="AR46">IFERROR(INDEX('Outstanding Cases'!$J$2:$J$51,MATCH(AR$8,'Outstanding Cases'!$L$2:$L$51,0)),"")</f>
        <v/>
      </c>
      <c r="AS46" s="56" t="str">
        <f t="array" ref="AS46">IFERROR(INDEX('Outstanding Cases'!$J$2:$J$51,MATCH(AS$8,'Outstanding Cases'!$L$2:$L$51,0)),"")</f>
        <v/>
      </c>
      <c r="AT46" s="56" t="str">
        <f t="array" ref="AT46">IFERROR(INDEX('Outstanding Cases'!$J$2:$J$51,MATCH(AT$8,'Outstanding Cases'!$L$2:$L$51,0)),"")</f>
        <v/>
      </c>
      <c r="AU46" s="56" t="str">
        <f t="array" ref="AU46">IFERROR(INDEX('Outstanding Cases'!$J$2:$J$51,MATCH(AU$8,'Outstanding Cases'!$L$2:$L$51,0)),"")</f>
        <v/>
      </c>
      <c r="AV46" s="56" t="str">
        <f t="array" ref="AV46">IFERROR(INDEX('Outstanding Cases'!$J$2:$J$51,MATCH(AV$8,'Outstanding Cases'!$L$2:$L$51,0)),"")</f>
        <v/>
      </c>
      <c r="AW46" s="56" t="str">
        <f t="array" ref="AW46">IFERROR(INDEX('Outstanding Cases'!$J$2:$J$51,MATCH(AW$8,'Outstanding Cases'!$L$2:$L$51,0)),"")</f>
        <v/>
      </c>
    </row>
    <row r="47" hidden="1" outlineLevel="1">
      <c r="B47" s="77"/>
      <c r="C47" s="8" t="s">
        <v>138</v>
      </c>
      <c r="D47" s="4" t="s">
        <v>299</v>
      </c>
      <c r="F47" s="8" t="s">
        <v>127</v>
      </c>
      <c r="G47" s="8" t="s">
        <v>151</v>
      </c>
      <c r="H47" s="93">
        <f t="shared" ref="H47:O47" si="43">H44-H45</f>
        <v>-3630</v>
      </c>
      <c r="I47" s="93">
        <f t="shared" si="43"/>
        <v>7737</v>
      </c>
      <c r="J47" s="93">
        <f t="shared" si="43"/>
        <v>18893</v>
      </c>
      <c r="K47" s="93">
        <f t="shared" si="43"/>
        <v>-1098</v>
      </c>
      <c r="L47" s="93">
        <f t="shared" si="43"/>
        <v>4899</v>
      </c>
      <c r="M47" s="93">
        <f t="shared" si="43"/>
        <v>6452</v>
      </c>
      <c r="N47" s="56">
        <f t="shared" si="43"/>
        <v>0</v>
      </c>
      <c r="O47" s="56">
        <f t="shared" si="43"/>
        <v>0</v>
      </c>
      <c r="P47" s="10"/>
      <c r="Q47" s="10"/>
      <c r="R47" s="10">
        <f t="shared" ref="R47:AO47" si="44">R44-R45</f>
        <v>-1143</v>
      </c>
      <c r="S47" s="10">
        <f t="shared" si="44"/>
        <v>-884</v>
      </c>
      <c r="T47" s="10">
        <f t="shared" si="44"/>
        <v>-1547</v>
      </c>
      <c r="U47" s="10">
        <f t="shared" si="44"/>
        <v>-56</v>
      </c>
      <c r="V47" s="10">
        <f t="shared" si="44"/>
        <v>1157</v>
      </c>
      <c r="W47" s="10">
        <f t="shared" si="44"/>
        <v>1281</v>
      </c>
      <c r="X47" s="10">
        <f t="shared" si="44"/>
        <v>2569</v>
      </c>
      <c r="Y47" s="10">
        <f t="shared" si="44"/>
        <v>2730</v>
      </c>
      <c r="Z47" s="10">
        <f t="shared" si="44"/>
        <v>1934</v>
      </c>
      <c r="AA47" s="10">
        <f t="shared" si="44"/>
        <v>8310</v>
      </c>
      <c r="AB47" s="10">
        <f t="shared" si="44"/>
        <v>5838</v>
      </c>
      <c r="AC47" s="10">
        <f t="shared" si="44"/>
        <v>2811</v>
      </c>
      <c r="AD47" s="10">
        <f t="shared" si="44"/>
        <v>1124</v>
      </c>
      <c r="AE47" s="10">
        <f t="shared" si="44"/>
        <v>-733</v>
      </c>
      <c r="AF47" s="10">
        <f t="shared" si="44"/>
        <v>-1115</v>
      </c>
      <c r="AG47" s="10">
        <f t="shared" si="44"/>
        <v>-374</v>
      </c>
      <c r="AH47" s="10">
        <f t="shared" si="44"/>
        <v>1547</v>
      </c>
      <c r="AI47" s="10">
        <f t="shared" si="44"/>
        <v>3810</v>
      </c>
      <c r="AJ47" s="10">
        <f t="shared" si="44"/>
        <v>-166</v>
      </c>
      <c r="AK47" s="10">
        <f t="shared" si="44"/>
        <v>-292</v>
      </c>
      <c r="AL47" s="10">
        <f t="shared" si="44"/>
        <v>2932</v>
      </c>
      <c r="AM47" s="10">
        <f t="shared" si="44"/>
        <v>2196</v>
      </c>
      <c r="AN47" s="10">
        <f t="shared" si="44"/>
        <v>1324</v>
      </c>
      <c r="AO47" s="10">
        <f t="shared" si="44"/>
        <v>0</v>
      </c>
      <c r="AP47" s="56"/>
      <c r="AQ47" s="56"/>
      <c r="AR47" s="56"/>
      <c r="AS47" s="56"/>
      <c r="AT47" s="56"/>
      <c r="AU47" s="56"/>
      <c r="AV47" s="56"/>
      <c r="AW47" s="56"/>
    </row>
    <row r="48" hidden="1" outlineLevel="1">
      <c r="B48" s="77"/>
      <c r="C48" s="8"/>
      <c r="D48" s="4"/>
      <c r="F48" s="8"/>
      <c r="H48" s="10"/>
      <c r="I48" s="10"/>
      <c r="J48" s="10"/>
      <c r="K48" s="10"/>
      <c r="L48" s="10"/>
      <c r="M48" s="10"/>
      <c r="N48" s="56"/>
      <c r="O48" s="56"/>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56"/>
      <c r="AQ48" s="56"/>
      <c r="AR48" s="56"/>
      <c r="AS48" s="56"/>
      <c r="AT48" s="56"/>
      <c r="AU48" s="56"/>
      <c r="AV48" s="56"/>
      <c r="AW48" s="56"/>
    </row>
    <row r="49" hidden="1" outlineLevel="1">
      <c r="B49" s="77"/>
      <c r="C49" s="8"/>
      <c r="D49" s="4" t="s">
        <v>161</v>
      </c>
      <c r="F49" s="8"/>
      <c r="G49" s="8" t="s">
        <v>135</v>
      </c>
      <c r="H49" s="30">
        <f t="shared" ref="H49:O49" si="45">H45+H40</f>
        <v>1537874</v>
      </c>
      <c r="I49" s="30">
        <f t="shared" si="45"/>
        <v>1522815</v>
      </c>
      <c r="J49" s="30">
        <f t="shared" si="45"/>
        <v>1055281</v>
      </c>
      <c r="K49" s="30">
        <f t="shared" si="45"/>
        <v>1318704</v>
      </c>
      <c r="L49" s="30">
        <f t="shared" si="45"/>
        <v>1376364</v>
      </c>
      <c r="M49" s="30">
        <f t="shared" si="45"/>
        <v>1067905</v>
      </c>
      <c r="N49" s="58">
        <f t="shared" si="45"/>
        <v>0</v>
      </c>
      <c r="O49" s="58">
        <f t="shared" si="45"/>
        <v>0</v>
      </c>
      <c r="P49" s="10"/>
      <c r="Q49" s="10"/>
      <c r="R49" s="30">
        <f t="shared" ref="R49:AW49" si="46">R45+R40</f>
        <v>397091</v>
      </c>
      <c r="S49" s="30">
        <f t="shared" si="46"/>
        <v>387083</v>
      </c>
      <c r="T49" s="30">
        <f t="shared" si="46"/>
        <v>368594</v>
      </c>
      <c r="U49" s="30">
        <f t="shared" si="46"/>
        <v>385106</v>
      </c>
      <c r="V49" s="30">
        <f t="shared" si="46"/>
        <v>383025</v>
      </c>
      <c r="W49" s="30">
        <f t="shared" si="46"/>
        <v>392425</v>
      </c>
      <c r="X49" s="30">
        <f t="shared" si="46"/>
        <v>380974</v>
      </c>
      <c r="Y49" s="30">
        <f t="shared" si="46"/>
        <v>366391</v>
      </c>
      <c r="Z49" s="30">
        <f t="shared" si="46"/>
        <v>151942</v>
      </c>
      <c r="AA49" s="30">
        <f t="shared" si="46"/>
        <v>289187</v>
      </c>
      <c r="AB49" s="30">
        <f t="shared" si="46"/>
        <v>311698</v>
      </c>
      <c r="AC49" s="30">
        <f t="shared" si="46"/>
        <v>302454</v>
      </c>
      <c r="AD49" s="30">
        <f t="shared" si="46"/>
        <v>336590</v>
      </c>
      <c r="AE49" s="30">
        <f t="shared" si="46"/>
        <v>325744</v>
      </c>
      <c r="AF49" s="30">
        <f t="shared" si="46"/>
        <v>305281</v>
      </c>
      <c r="AG49" s="30">
        <f t="shared" si="46"/>
        <v>351089</v>
      </c>
      <c r="AH49" s="30">
        <f t="shared" si="46"/>
        <v>329560</v>
      </c>
      <c r="AI49" s="30">
        <f t="shared" si="46"/>
        <v>326757</v>
      </c>
      <c r="AJ49" s="30">
        <f t="shared" si="46"/>
        <v>350633</v>
      </c>
      <c r="AK49" s="30">
        <f t="shared" si="46"/>
        <v>369414</v>
      </c>
      <c r="AL49" s="30">
        <f t="shared" si="46"/>
        <v>355826</v>
      </c>
      <c r="AM49" s="30">
        <f t="shared" si="46"/>
        <v>357975</v>
      </c>
      <c r="AN49" s="30">
        <f t="shared" si="46"/>
        <v>354104</v>
      </c>
      <c r="AO49" s="30">
        <f t="shared" si="46"/>
        <v>0</v>
      </c>
      <c r="AP49" s="95">
        <f t="shared" si="46"/>
        <v>0</v>
      </c>
      <c r="AQ49" s="95">
        <f t="shared" si="46"/>
        <v>0</v>
      </c>
      <c r="AR49" s="95">
        <f t="shared" si="46"/>
        <v>0</v>
      </c>
      <c r="AS49" s="95">
        <f t="shared" si="46"/>
        <v>0</v>
      </c>
      <c r="AT49" s="95">
        <f t="shared" si="46"/>
        <v>0</v>
      </c>
      <c r="AU49" s="95">
        <f t="shared" si="46"/>
        <v>0</v>
      </c>
      <c r="AV49" s="95">
        <f t="shared" si="46"/>
        <v>0</v>
      </c>
      <c r="AW49" s="95">
        <f t="shared" si="46"/>
        <v>0</v>
      </c>
    </row>
    <row r="50" hidden="1" outlineLevel="1">
      <c r="B50" s="77"/>
      <c r="C50" s="8"/>
      <c r="D50" s="55" t="s">
        <v>162</v>
      </c>
      <c r="F50" s="8"/>
      <c r="H50" s="10"/>
      <c r="I50" s="10"/>
      <c r="J50" s="10"/>
      <c r="K50" s="10"/>
      <c r="L50" s="10"/>
      <c r="M50" s="10"/>
      <c r="N50" s="56"/>
      <c r="O50" s="56"/>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56"/>
      <c r="AQ50" s="56"/>
      <c r="AR50" s="56"/>
      <c r="AS50" s="56"/>
      <c r="AT50" s="56"/>
      <c r="AU50" s="56"/>
      <c r="AV50" s="56"/>
      <c r="AW50" s="56"/>
    </row>
    <row r="51">
      <c r="B51" s="77"/>
      <c r="C51" s="8"/>
      <c r="D51" s="4"/>
      <c r="F51" s="8"/>
      <c r="H51" s="30"/>
      <c r="I51" s="30"/>
      <c r="J51" s="30"/>
      <c r="K51" s="30"/>
      <c r="L51" s="30"/>
      <c r="M51" s="30"/>
      <c r="N51" s="58"/>
      <c r="O51" s="58"/>
      <c r="P51" s="10"/>
      <c r="Q51" s="1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58"/>
      <c r="AQ51" s="58"/>
      <c r="AR51" s="58"/>
      <c r="AS51" s="58"/>
      <c r="AT51" s="58"/>
      <c r="AU51" s="58"/>
      <c r="AV51" s="58"/>
      <c r="AW51" s="58"/>
    </row>
    <row r="52">
      <c r="B52" s="77"/>
      <c r="C52" s="8" t="s">
        <v>138</v>
      </c>
      <c r="D52" s="4" t="s">
        <v>163</v>
      </c>
      <c r="F52" s="8" t="s">
        <v>127</v>
      </c>
      <c r="G52" s="8" t="s">
        <v>128</v>
      </c>
      <c r="H52" s="30">
        <f t="shared" ref="H52:O52" si="47">SUM(H53:H55)</f>
        <v>1219166</v>
      </c>
      <c r="I52" s="30">
        <f t="shared" si="47"/>
        <v>1188275</v>
      </c>
      <c r="J52" s="30">
        <f t="shared" si="47"/>
        <v>790652</v>
      </c>
      <c r="K52" s="30">
        <f t="shared" si="47"/>
        <v>1023364</v>
      </c>
      <c r="L52" s="30">
        <f t="shared" si="47"/>
        <v>1083477</v>
      </c>
      <c r="M52" s="96">
        <f t="shared" si="47"/>
        <v>1161653</v>
      </c>
      <c r="N52" s="58">
        <f t="shared" si="47"/>
        <v>1246991.016</v>
      </c>
      <c r="O52" s="58">
        <f t="shared" si="47"/>
        <v>1246991.016</v>
      </c>
      <c r="P52" s="10"/>
      <c r="Q52" s="10"/>
      <c r="R52" s="30">
        <f t="shared" ref="R52:AW52" si="48">SUM(R53:R55)</f>
        <v>312470</v>
      </c>
      <c r="S52" s="30">
        <f t="shared" si="48"/>
        <v>304266</v>
      </c>
      <c r="T52" s="30">
        <f t="shared" si="48"/>
        <v>293006</v>
      </c>
      <c r="U52" s="30">
        <f t="shared" si="48"/>
        <v>309424</v>
      </c>
      <c r="V52" s="30">
        <f t="shared" si="48"/>
        <v>304434</v>
      </c>
      <c r="W52" s="30">
        <f t="shared" si="48"/>
        <v>311835</v>
      </c>
      <c r="X52" s="30">
        <f t="shared" si="48"/>
        <v>292711</v>
      </c>
      <c r="Y52" s="30">
        <f t="shared" si="48"/>
        <v>279295</v>
      </c>
      <c r="Z52" s="30">
        <f t="shared" si="48"/>
        <v>114987</v>
      </c>
      <c r="AA52" s="30">
        <f t="shared" si="48"/>
        <v>217703</v>
      </c>
      <c r="AB52" s="30">
        <f t="shared" si="48"/>
        <v>230402</v>
      </c>
      <c r="AC52" s="30">
        <f t="shared" si="48"/>
        <v>227560</v>
      </c>
      <c r="AD52" s="30">
        <f t="shared" si="48"/>
        <v>258990</v>
      </c>
      <c r="AE52" s="30">
        <f t="shared" si="48"/>
        <v>251891</v>
      </c>
      <c r="AF52" s="30">
        <f t="shared" si="48"/>
        <v>235560</v>
      </c>
      <c r="AG52" s="30">
        <f t="shared" si="48"/>
        <v>276923</v>
      </c>
      <c r="AH52" s="30">
        <f t="shared" si="48"/>
        <v>258411</v>
      </c>
      <c r="AI52" s="30">
        <f t="shared" si="48"/>
        <v>252649</v>
      </c>
      <c r="AJ52" s="30">
        <f t="shared" si="48"/>
        <v>280631</v>
      </c>
      <c r="AK52" s="30">
        <f t="shared" si="48"/>
        <v>291786</v>
      </c>
      <c r="AL52" s="30">
        <f t="shared" si="48"/>
        <v>280901</v>
      </c>
      <c r="AM52" s="30">
        <f t="shared" si="48"/>
        <v>283237</v>
      </c>
      <c r="AN52" s="30">
        <f t="shared" si="48"/>
        <v>287904</v>
      </c>
      <c r="AO52" s="30">
        <f t="shared" si="48"/>
        <v>309611</v>
      </c>
      <c r="AP52" s="58">
        <f t="shared" si="48"/>
        <v>308143.5999</v>
      </c>
      <c r="AQ52" s="58">
        <f t="shared" si="48"/>
        <v>318553.119</v>
      </c>
      <c r="AR52" s="58">
        <f t="shared" si="48"/>
        <v>313670.0624</v>
      </c>
      <c r="AS52" s="58">
        <f t="shared" si="48"/>
        <v>310978.5636</v>
      </c>
      <c r="AT52" s="58">
        <f t="shared" si="48"/>
        <v>311477.1253</v>
      </c>
      <c r="AU52" s="58">
        <f t="shared" si="48"/>
        <v>311802.2298</v>
      </c>
      <c r="AV52" s="58">
        <f t="shared" si="48"/>
        <v>311755.0421</v>
      </c>
      <c r="AW52" s="58">
        <f t="shared" si="48"/>
        <v>311726.1194</v>
      </c>
    </row>
    <row r="53">
      <c r="B53" s="92" t="s">
        <v>147</v>
      </c>
      <c r="C53" s="8" t="s">
        <v>138</v>
      </c>
      <c r="D53" s="97" t="s">
        <v>164</v>
      </c>
      <c r="F53" s="8" t="s">
        <v>127</v>
      </c>
      <c r="G53" s="8" t="s">
        <v>128</v>
      </c>
      <c r="H53" s="10">
        <f t="shared" ref="H53:M53" si="49">SUMIFS($R53:$AW53,$R$5:$AW$5,H$5)</f>
        <v>1144603</v>
      </c>
      <c r="I53" s="10">
        <f t="shared" si="49"/>
        <v>1116090</v>
      </c>
      <c r="J53" s="10">
        <f t="shared" si="49"/>
        <v>728578</v>
      </c>
      <c r="K53" s="10">
        <f t="shared" si="49"/>
        <v>951043</v>
      </c>
      <c r="L53" s="10">
        <f t="shared" si="49"/>
        <v>1016183</v>
      </c>
      <c r="M53" s="10">
        <f t="shared" si="49"/>
        <v>1081210</v>
      </c>
      <c r="N53" s="56">
        <f t="shared" ref="N53:O53" si="50">N36</f>
        <v>1165212.622</v>
      </c>
      <c r="O53" s="56">
        <f t="shared" si="50"/>
        <v>1165212.622</v>
      </c>
      <c r="P53" s="10"/>
      <c r="Q53" s="10"/>
      <c r="R53" s="86">
        <f t="array" ref="R53">IFERROR(INDEX('Crown &amp; Magistrates Courts'!$B$15:$CG$71,MATCH(R$7,'Crown &amp; Magistrates Courts'!$D$15:$D$71,0),MATCH($B53,'Crown &amp; Magistrates Courts'!$B$14:$CG$14,0),""))</f>
        <v>293964</v>
      </c>
      <c r="S53" s="86">
        <f t="array" ref="S53">IFERROR(INDEX('Crown &amp; Magistrates Courts'!$B$15:$CG$71,MATCH(S$7,'Crown &amp; Magistrates Courts'!$D$15:$D$71,0),MATCH($B53,'Crown &amp; Magistrates Courts'!$B$14:$CG$14,0),""))</f>
        <v>285642</v>
      </c>
      <c r="T53" s="86">
        <f t="array" ref="T53">IFERROR(INDEX('Crown &amp; Magistrates Courts'!$B$15:$CG$71,MATCH(T$7,'Crown &amp; Magistrates Courts'!$D$15:$D$71,0),MATCH($B53,'Crown &amp; Magistrates Courts'!$B$14:$CG$14,0),""))</f>
        <v>274292</v>
      </c>
      <c r="U53" s="86">
        <f t="array" ref="U53">IFERROR(INDEX('Crown &amp; Magistrates Courts'!$B$15:$CG$71,MATCH(U$7,'Crown &amp; Magistrates Courts'!$D$15:$D$71,0),MATCH($B53,'Crown &amp; Magistrates Courts'!$B$14:$CG$14,0),""))</f>
        <v>290705</v>
      </c>
      <c r="V53" s="86">
        <f t="array" ref="V53">IFERROR(INDEX('Crown &amp; Magistrates Courts'!$B$15:$CG$71,MATCH(V$7,'Crown &amp; Magistrates Courts'!$D$15:$D$71,0),MATCH($B53,'Crown &amp; Magistrates Courts'!$B$14:$CG$14,0),""))</f>
        <v>286110</v>
      </c>
      <c r="W53" s="86">
        <f t="array" ref="W53">IFERROR(INDEX('Crown &amp; Magistrates Courts'!$B$15:$CG$71,MATCH(W$7,'Crown &amp; Magistrates Courts'!$D$15:$D$71,0),MATCH($B53,'Crown &amp; Magistrates Courts'!$B$14:$CG$14,0),""))</f>
        <v>293151</v>
      </c>
      <c r="X53" s="86">
        <f t="array" ref="X53">IFERROR(INDEX('Crown &amp; Magistrates Courts'!$B$15:$CG$71,MATCH(X$7,'Crown &amp; Magistrates Courts'!$D$15:$D$71,0),MATCH($B53,'Crown &amp; Magistrates Courts'!$B$14:$CG$14,0),""))</f>
        <v>275009</v>
      </c>
      <c r="Y53" s="86">
        <f t="array" ref="Y53">IFERROR(INDEX('Crown &amp; Magistrates Courts'!$B$15:$CG$71,MATCH(Y$7,'Crown &amp; Magistrates Courts'!$D$15:$D$71,0),MATCH($B53,'Crown &amp; Magistrates Courts'!$B$14:$CG$14,0),""))</f>
        <v>261820</v>
      </c>
      <c r="Z53" s="86">
        <f t="array" ref="Z53">IFERROR(INDEX('Crown &amp; Magistrates Courts'!$B$15:$CG$71,MATCH(Z$7,'Crown &amp; Magistrates Courts'!$D$15:$D$71,0),MATCH($B53,'Crown &amp; Magistrates Courts'!$B$14:$CG$14,0),""))</f>
        <v>105381</v>
      </c>
      <c r="AA53" s="86">
        <f t="array" ref="AA53">IFERROR(INDEX('Crown &amp; Magistrates Courts'!$B$15:$CG$71,MATCH(AA$7,'Crown &amp; Magistrates Courts'!$D$15:$D$71,0),MATCH($B53,'Crown &amp; Magistrates Courts'!$B$14:$CG$14,0),""))</f>
        <v>200850</v>
      </c>
      <c r="AB53" s="86">
        <f t="array" ref="AB53">IFERROR(INDEX('Crown &amp; Magistrates Courts'!$B$15:$CG$71,MATCH(AB$7,'Crown &amp; Magistrates Courts'!$D$15:$D$71,0),MATCH($B53,'Crown &amp; Magistrates Courts'!$B$14:$CG$14,0),""))</f>
        <v>212712</v>
      </c>
      <c r="AC53" s="86">
        <f t="array" ref="AC53">IFERROR(INDEX('Crown &amp; Magistrates Courts'!$B$15:$CG$71,MATCH(AC$7,'Crown &amp; Magistrates Courts'!$D$15:$D$71,0),MATCH($B53,'Crown &amp; Magistrates Courts'!$B$14:$CG$14,0),""))</f>
        <v>209635</v>
      </c>
      <c r="AD53" s="86">
        <f t="array" ref="AD53">IFERROR(INDEX('Crown &amp; Magistrates Courts'!$B$15:$CG$71,MATCH(AD$7,'Crown &amp; Magistrates Courts'!$D$15:$D$71,0),MATCH($B53,'Crown &amp; Magistrates Courts'!$B$14:$CG$14,0),""))</f>
        <v>240764</v>
      </c>
      <c r="AE53" s="86">
        <f t="array" ref="AE53">IFERROR(INDEX('Crown &amp; Magistrates Courts'!$B$15:$CG$71,MATCH(AE$7,'Crown &amp; Magistrates Courts'!$D$15:$D$71,0),MATCH($B53,'Crown &amp; Magistrates Courts'!$B$14:$CG$14,0),""))</f>
        <v>233864</v>
      </c>
      <c r="AF53" s="86">
        <f t="array" ref="AF53">IFERROR(INDEX('Crown &amp; Magistrates Courts'!$B$15:$CG$71,MATCH(AF$7,'Crown &amp; Magistrates Courts'!$D$15:$D$71,0),MATCH($B53,'Crown &amp; Magistrates Courts'!$B$14:$CG$14,0),""))</f>
        <v>218127</v>
      </c>
      <c r="AG53" s="86">
        <f t="array" ref="AG53">IFERROR(INDEX('Crown &amp; Magistrates Courts'!$B$15:$CG$71,MATCH(AG$7,'Crown &amp; Magistrates Courts'!$D$15:$D$71,0),MATCH($B53,'Crown &amp; Magistrates Courts'!$B$14:$CG$14,0),""))</f>
        <v>258288</v>
      </c>
      <c r="AH53" s="86">
        <f t="array" ref="AH53">IFERROR(INDEX('Crown &amp; Magistrates Courts'!$B$15:$CG$71,MATCH(AH$7,'Crown &amp; Magistrates Courts'!$D$15:$D$71,0),MATCH($B53,'Crown &amp; Magistrates Courts'!$B$14:$CG$14,0),""))</f>
        <v>241568</v>
      </c>
      <c r="AI53" s="86">
        <f t="array" ref="AI53">IFERROR(INDEX('Crown &amp; Magistrates Courts'!$B$15:$CG$71,MATCH(AI$7,'Crown &amp; Magistrates Courts'!$D$15:$D$71,0),MATCH($B53,'Crown &amp; Magistrates Courts'!$B$14:$CG$14,0),""))</f>
        <v>238189</v>
      </c>
      <c r="AJ53" s="86">
        <f t="array" ref="AJ53">IFERROR(INDEX('Crown &amp; Magistrates Courts'!$B$15:$CG$71,MATCH(AJ$7,'Crown &amp; Magistrates Courts'!$D$15:$D$71,0),MATCH($B53,'Crown &amp; Magistrates Courts'!$B$14:$CG$14,0),""))</f>
        <v>263347</v>
      </c>
      <c r="AK53" s="86">
        <f t="array" ref="AK53">IFERROR(INDEX('Crown &amp; Magistrates Courts'!$B$15:$CG$71,MATCH(AK$7,'Crown &amp; Magistrates Courts'!$D$15:$D$71,0),MATCH($B53,'Crown &amp; Magistrates Courts'!$B$14:$CG$14,0),""))</f>
        <v>273079</v>
      </c>
      <c r="AL53" s="86">
        <f t="array" ref="AL53">IFERROR(INDEX('Crown &amp; Magistrates Courts'!$B$15:$CG$71,MATCH(AL$7,'Crown &amp; Magistrates Courts'!$D$15:$D$71,0),MATCH($B53,'Crown &amp; Magistrates Courts'!$B$14:$CG$14,0),""))</f>
        <v>261585</v>
      </c>
      <c r="AM53" s="86">
        <f t="array" ref="AM53">IFERROR(INDEX('Crown &amp; Magistrates Courts'!$B$15:$CG$71,MATCH(AM$7,'Crown &amp; Magistrates Courts'!$D$15:$D$71,0),MATCH($B53,'Crown &amp; Magistrates Courts'!$B$14:$CG$14,0),""))</f>
        <v>262642</v>
      </c>
      <c r="AN53" s="86">
        <f t="array" ref="AN53">IFERROR(INDEX('Crown &amp; Magistrates Courts'!$B$15:$CG$71,MATCH(AN$7,'Crown &amp; Magistrates Courts'!$D$15:$D$71,0),MATCH($B53,'Crown &amp; Magistrates Courts'!$B$14:$CG$14,0),""))</f>
        <v>267586</v>
      </c>
      <c r="AO53" s="86">
        <f t="array" ref="AO53">IFERROR(INDEX('Crown &amp; Magistrates Courts'!$B$15:$CG$71,MATCH(AO$7,'Crown &amp; Magistrates Courts'!$D$15:$D$71,0),MATCH($B53,'Crown &amp; Magistrates Courts'!$B$14:$CG$14,0),""))</f>
        <v>289397</v>
      </c>
      <c r="AP53" s="85">
        <f t="shared" ref="AP53:AW53" si="51">AP36</f>
        <v>287787.8997</v>
      </c>
      <c r="AQ53" s="85">
        <f t="shared" si="51"/>
        <v>297940.0385</v>
      </c>
      <c r="AR53" s="85">
        <f t="shared" si="51"/>
        <v>292929.4094</v>
      </c>
      <c r="AS53" s="85">
        <f t="shared" si="51"/>
        <v>290882.498</v>
      </c>
      <c r="AT53" s="85">
        <f t="shared" si="51"/>
        <v>291066.639</v>
      </c>
      <c r="AU53" s="85">
        <f t="shared" si="51"/>
        <v>291267.8564</v>
      </c>
      <c r="AV53" s="85">
        <f t="shared" si="51"/>
        <v>291303.1555</v>
      </c>
      <c r="AW53" s="85">
        <f t="shared" si="51"/>
        <v>291303.1555</v>
      </c>
    </row>
    <row r="54">
      <c r="B54" s="92" t="s">
        <v>165</v>
      </c>
      <c r="C54" s="8" t="s">
        <v>138</v>
      </c>
      <c r="D54" s="8" t="s">
        <v>166</v>
      </c>
      <c r="F54" s="8" t="s">
        <v>127</v>
      </c>
      <c r="G54" s="8" t="s">
        <v>128</v>
      </c>
      <c r="H54" s="10">
        <f t="shared" ref="H54:M54" si="52">SUMIFS($R54:$AW54,$R$5:$AW$5,H$5)</f>
        <v>21469</v>
      </c>
      <c r="I54" s="10">
        <f t="shared" si="52"/>
        <v>23318</v>
      </c>
      <c r="J54" s="10">
        <f t="shared" si="52"/>
        <v>21741</v>
      </c>
      <c r="K54" s="10">
        <f t="shared" si="52"/>
        <v>22498</v>
      </c>
      <c r="L54" s="10">
        <f t="shared" si="52"/>
        <v>21947</v>
      </c>
      <c r="M54" s="10">
        <f t="shared" si="52"/>
        <v>28522</v>
      </c>
      <c r="N54" s="56">
        <f t="shared" ref="N54:O54" si="53">N53*N110</f>
        <v>27406.37311</v>
      </c>
      <c r="O54" s="56">
        <f t="shared" si="53"/>
        <v>27406.37311</v>
      </c>
      <c r="P54" s="10"/>
      <c r="Q54" s="10"/>
      <c r="R54" s="86">
        <f t="array" ref="R54">IFERROR(INDEX('Crown &amp; Magistrates Courts'!$B$15:$CG$71,MATCH(R$7,'Crown &amp; Magistrates Courts'!$D$15:$D$71,0),MATCH($B54,'Crown &amp; Magistrates Courts'!$B$14:$CG$14,0),""))</f>
        <v>5155</v>
      </c>
      <c r="S54" s="86">
        <f t="array" ref="S54">IFERROR(INDEX('Crown &amp; Magistrates Courts'!$B$15:$CG$71,MATCH(S$7,'Crown &amp; Magistrates Courts'!$D$15:$D$71,0),MATCH($B54,'Crown &amp; Magistrates Courts'!$B$14:$CG$14,0),""))</f>
        <v>5238</v>
      </c>
      <c r="T54" s="86">
        <f t="array" ref="T54">IFERROR(INDEX('Crown &amp; Magistrates Courts'!$B$15:$CG$71,MATCH(T$7,'Crown &amp; Magistrates Courts'!$D$15:$D$71,0),MATCH($B54,'Crown &amp; Magistrates Courts'!$B$14:$CG$14,0),""))</f>
        <v>5345</v>
      </c>
      <c r="U54" s="86">
        <f t="array" ref="U54">IFERROR(INDEX('Crown &amp; Magistrates Courts'!$B$15:$CG$71,MATCH(U$7,'Crown &amp; Magistrates Courts'!$D$15:$D$71,0),MATCH($B54,'Crown &amp; Magistrates Courts'!$B$14:$CG$14,0),""))</f>
        <v>5731</v>
      </c>
      <c r="V54" s="86">
        <f t="array" ref="V54">IFERROR(INDEX('Crown &amp; Magistrates Courts'!$B$15:$CG$71,MATCH(V$7,'Crown &amp; Magistrates Courts'!$D$15:$D$71,0),MATCH($B54,'Crown &amp; Magistrates Courts'!$B$14:$CG$14,0),""))</f>
        <v>5730</v>
      </c>
      <c r="W54" s="86">
        <f t="array" ref="W54">IFERROR(INDEX('Crown &amp; Magistrates Courts'!$B$15:$CG$71,MATCH(W$7,'Crown &amp; Magistrates Courts'!$D$15:$D$71,0),MATCH($B54,'Crown &amp; Magistrates Courts'!$B$14:$CG$14,0),""))</f>
        <v>5987</v>
      </c>
      <c r="X54" s="86">
        <f t="array" ref="X54">IFERROR(INDEX('Crown &amp; Magistrates Courts'!$B$15:$CG$71,MATCH(X$7,'Crown &amp; Magistrates Courts'!$D$15:$D$71,0),MATCH($B54,'Crown &amp; Magistrates Courts'!$B$14:$CG$14,0),""))</f>
        <v>5765</v>
      </c>
      <c r="Y54" s="86">
        <f t="array" ref="Y54">IFERROR(INDEX('Crown &amp; Magistrates Courts'!$B$15:$CG$71,MATCH(Y$7,'Crown &amp; Magistrates Courts'!$D$15:$D$71,0),MATCH($B54,'Crown &amp; Magistrates Courts'!$B$14:$CG$14,0),""))</f>
        <v>5836</v>
      </c>
      <c r="Z54" s="86">
        <f t="array" ref="Z54">IFERROR(INDEX('Crown &amp; Magistrates Courts'!$B$15:$CG$71,MATCH(Z$7,'Crown &amp; Magistrates Courts'!$D$15:$D$71,0),MATCH($B54,'Crown &amp; Magistrates Courts'!$B$14:$CG$14,0),""))</f>
        <v>2940</v>
      </c>
      <c r="AA54" s="86">
        <f t="array" ref="AA54">IFERROR(INDEX('Crown &amp; Magistrates Courts'!$B$15:$CG$71,MATCH(AA$7,'Crown &amp; Magistrates Courts'!$D$15:$D$71,0),MATCH($B54,'Crown &amp; Magistrates Courts'!$B$14:$CG$14,0),""))</f>
        <v>6464</v>
      </c>
      <c r="AB54" s="86">
        <f t="array" ref="AB54">IFERROR(INDEX('Crown &amp; Magistrates Courts'!$B$15:$CG$71,MATCH(AB$7,'Crown &amp; Magistrates Courts'!$D$15:$D$71,0),MATCH($B54,'Crown &amp; Magistrates Courts'!$B$14:$CG$14,0),""))</f>
        <v>6337</v>
      </c>
      <c r="AC54" s="86">
        <f t="array" ref="AC54">IFERROR(INDEX('Crown &amp; Magistrates Courts'!$B$15:$CG$71,MATCH(AC$7,'Crown &amp; Magistrates Courts'!$D$15:$D$71,0),MATCH($B54,'Crown &amp; Magistrates Courts'!$B$14:$CG$14,0),""))</f>
        <v>6000</v>
      </c>
      <c r="AD54" s="86">
        <f t="array" ref="AD54">IFERROR(INDEX('Crown &amp; Magistrates Courts'!$B$15:$CG$71,MATCH(AD$7,'Crown &amp; Magistrates Courts'!$D$15:$D$71,0),MATCH($B54,'Crown &amp; Magistrates Courts'!$B$14:$CG$14,0),""))</f>
        <v>5995</v>
      </c>
      <c r="AE54" s="86">
        <f t="array" ref="AE54">IFERROR(INDEX('Crown &amp; Magistrates Courts'!$B$15:$CG$71,MATCH(AE$7,'Crown &amp; Magistrates Courts'!$D$15:$D$71,0),MATCH($B54,'Crown &amp; Magistrates Courts'!$B$14:$CG$14,0),""))</f>
        <v>5598</v>
      </c>
      <c r="AF54" s="86">
        <f t="array" ref="AF54">IFERROR(INDEX('Crown &amp; Magistrates Courts'!$B$15:$CG$71,MATCH(AF$7,'Crown &amp; Magistrates Courts'!$D$15:$D$71,0),MATCH($B54,'Crown &amp; Magistrates Courts'!$B$14:$CG$14,0),""))</f>
        <v>5082</v>
      </c>
      <c r="AG54" s="86">
        <f t="array" ref="AG54">IFERROR(INDEX('Crown &amp; Magistrates Courts'!$B$15:$CG$71,MATCH(AG$7,'Crown &amp; Magistrates Courts'!$D$15:$D$71,0),MATCH($B54,'Crown &amp; Magistrates Courts'!$B$14:$CG$14,0),""))</f>
        <v>5823</v>
      </c>
      <c r="AH54" s="86">
        <f t="array" ref="AH54">IFERROR(INDEX('Crown &amp; Magistrates Courts'!$B$15:$CG$71,MATCH(AH$7,'Crown &amp; Magistrates Courts'!$D$15:$D$71,0),MATCH($B54,'Crown &amp; Magistrates Courts'!$B$14:$CG$14,0),""))</f>
        <v>5441</v>
      </c>
      <c r="AI54" s="86">
        <f t="array" ref="AI54">IFERROR(INDEX('Crown &amp; Magistrates Courts'!$B$15:$CG$71,MATCH(AI$7,'Crown &amp; Magistrates Courts'!$D$15:$D$71,0),MATCH($B54,'Crown &amp; Magistrates Courts'!$B$14:$CG$14,0),""))</f>
        <v>5377</v>
      </c>
      <c r="AJ54" s="86">
        <f t="array" ref="AJ54">IFERROR(INDEX('Crown &amp; Magistrates Courts'!$B$15:$CG$71,MATCH(AJ$7,'Crown &amp; Magistrates Courts'!$D$15:$D$71,0),MATCH($B54,'Crown &amp; Magistrates Courts'!$B$14:$CG$14,0),""))</f>
        <v>5327</v>
      </c>
      <c r="AK54" s="86">
        <f t="array" ref="AK54">IFERROR(INDEX('Crown &amp; Magistrates Courts'!$B$15:$CG$71,MATCH(AK$7,'Crown &amp; Magistrates Courts'!$D$15:$D$71,0),MATCH($B54,'Crown &amp; Magistrates Courts'!$B$14:$CG$14,0),""))</f>
        <v>5802</v>
      </c>
      <c r="AL54" s="86">
        <f t="array" ref="AL54">IFERROR(INDEX('Crown &amp; Magistrates Courts'!$B$15:$CG$71,MATCH(AL$7,'Crown &amp; Magistrates Courts'!$D$15:$D$71,0),MATCH($B54,'Crown &amp; Magistrates Courts'!$B$14:$CG$14,0),""))</f>
        <v>7054</v>
      </c>
      <c r="AM54" s="86">
        <f t="array" ref="AM54">IFERROR(INDEX('Crown &amp; Magistrates Courts'!$B$15:$CG$71,MATCH(AM$7,'Crown &amp; Magistrates Courts'!$D$15:$D$71,0),MATCH($B54,'Crown &amp; Magistrates Courts'!$B$14:$CG$14,0),""))</f>
        <v>7855</v>
      </c>
      <c r="AN54" s="86">
        <f t="array" ref="AN54">IFERROR(INDEX('Crown &amp; Magistrates Courts'!$B$15:$CG$71,MATCH(AN$7,'Crown &amp; Magistrates Courts'!$D$15:$D$71,0),MATCH($B54,'Crown &amp; Magistrates Courts'!$B$14:$CG$14,0),""))</f>
        <v>7524</v>
      </c>
      <c r="AO54" s="86">
        <f t="array" ref="AO54">IFERROR(INDEX('Crown &amp; Magistrates Courts'!$B$15:$CG$71,MATCH(AO$7,'Crown &amp; Magistrates Courts'!$D$15:$D$71,0),MATCH($B54,'Crown &amp; Magistrates Courts'!$B$14:$CG$14,0),""))</f>
        <v>6089</v>
      </c>
      <c r="AP54" s="85">
        <f t="shared" ref="AP54:AW54" si="54">AP53*$N$110</f>
        <v>6768.912732</v>
      </c>
      <c r="AQ54" s="85">
        <f t="shared" si="54"/>
        <v>7007.696023</v>
      </c>
      <c r="AR54" s="85">
        <f t="shared" si="54"/>
        <v>6889.843566</v>
      </c>
      <c r="AS54" s="85">
        <f t="shared" si="54"/>
        <v>6841.699206</v>
      </c>
      <c r="AT54" s="85">
        <f t="shared" si="54"/>
        <v>6846.030292</v>
      </c>
      <c r="AU54" s="85">
        <f t="shared" si="54"/>
        <v>6850.763024</v>
      </c>
      <c r="AV54" s="85">
        <f t="shared" si="54"/>
        <v>6851.593276</v>
      </c>
      <c r="AW54" s="85">
        <f t="shared" si="54"/>
        <v>6851.593276</v>
      </c>
    </row>
    <row r="55">
      <c r="B55" s="92" t="s">
        <v>167</v>
      </c>
      <c r="C55" s="8" t="s">
        <v>138</v>
      </c>
      <c r="D55" s="8" t="s">
        <v>168</v>
      </c>
      <c r="F55" s="8" t="s">
        <v>127</v>
      </c>
      <c r="G55" s="8" t="s">
        <v>128</v>
      </c>
      <c r="H55" s="10">
        <f t="shared" ref="H55:M55" si="55">SUMIFS($R55:$AW55,$R$5:$AW$5,H$5)</f>
        <v>53094</v>
      </c>
      <c r="I55" s="10">
        <f t="shared" si="55"/>
        <v>48867</v>
      </c>
      <c r="J55" s="10">
        <f t="shared" si="55"/>
        <v>40333</v>
      </c>
      <c r="K55" s="10">
        <f t="shared" si="55"/>
        <v>49823</v>
      </c>
      <c r="L55" s="10">
        <f t="shared" si="55"/>
        <v>45347</v>
      </c>
      <c r="M55" s="10">
        <f t="shared" si="55"/>
        <v>51921</v>
      </c>
      <c r="N55" s="56">
        <f t="shared" ref="N55:O55" si="56">N37*N109</f>
        <v>54372.02117</v>
      </c>
      <c r="O55" s="56">
        <f t="shared" si="56"/>
        <v>54372.02117</v>
      </c>
      <c r="P55" s="10"/>
      <c r="Q55" s="10"/>
      <c r="R55" s="86">
        <f t="array" ref="R55">IFERROR(INDEX('Crown &amp; Magistrates Courts'!$B$15:$CG$71,MATCH(R$7,'Crown &amp; Magistrates Courts'!$D$15:$D$71,0),MATCH($B55,'Crown &amp; Magistrates Courts'!$B$14:$CG$14,0),""))</f>
        <v>13351</v>
      </c>
      <c r="S55" s="86">
        <f t="array" ref="S55">IFERROR(INDEX('Crown &amp; Magistrates Courts'!$B$15:$CG$71,MATCH(S$7,'Crown &amp; Magistrates Courts'!$D$15:$D$71,0),MATCH($B55,'Crown &amp; Magistrates Courts'!$B$14:$CG$14,0),""))</f>
        <v>13386</v>
      </c>
      <c r="T55" s="86">
        <f t="array" ref="T55">IFERROR(INDEX('Crown &amp; Magistrates Courts'!$B$15:$CG$71,MATCH(T$7,'Crown &amp; Magistrates Courts'!$D$15:$D$71,0),MATCH($B55,'Crown &amp; Magistrates Courts'!$B$14:$CG$14,0),""))</f>
        <v>13369</v>
      </c>
      <c r="U55" s="86">
        <f t="array" ref="U55">IFERROR(INDEX('Crown &amp; Magistrates Courts'!$B$15:$CG$71,MATCH(U$7,'Crown &amp; Magistrates Courts'!$D$15:$D$71,0),MATCH($B55,'Crown &amp; Magistrates Courts'!$B$14:$CG$14,0),""))</f>
        <v>12988</v>
      </c>
      <c r="V55" s="86">
        <f t="array" ref="V55">IFERROR(INDEX('Crown &amp; Magistrates Courts'!$B$15:$CG$71,MATCH(V$7,'Crown &amp; Magistrates Courts'!$D$15:$D$71,0),MATCH($B55,'Crown &amp; Magistrates Courts'!$B$14:$CG$14,0),""))</f>
        <v>12594</v>
      </c>
      <c r="W55" s="86">
        <f t="array" ref="W55">IFERROR(INDEX('Crown &amp; Magistrates Courts'!$B$15:$CG$71,MATCH(W$7,'Crown &amp; Magistrates Courts'!$D$15:$D$71,0),MATCH($B55,'Crown &amp; Magistrates Courts'!$B$14:$CG$14,0),""))</f>
        <v>12697</v>
      </c>
      <c r="X55" s="86">
        <f t="array" ref="X55">IFERROR(INDEX('Crown &amp; Magistrates Courts'!$B$15:$CG$71,MATCH(X$7,'Crown &amp; Magistrates Courts'!$D$15:$D$71,0),MATCH($B55,'Crown &amp; Magistrates Courts'!$B$14:$CG$14,0),""))</f>
        <v>11937</v>
      </c>
      <c r="Y55" s="86">
        <f t="array" ref="Y55">IFERROR(INDEX('Crown &amp; Magistrates Courts'!$B$15:$CG$71,MATCH(Y$7,'Crown &amp; Magistrates Courts'!$D$15:$D$71,0),MATCH($B55,'Crown &amp; Magistrates Courts'!$B$14:$CG$14,0),""))</f>
        <v>11639</v>
      </c>
      <c r="Z55" s="86">
        <f t="array" ref="Z55">IFERROR(INDEX('Crown &amp; Magistrates Courts'!$B$15:$CG$71,MATCH(Z$7,'Crown &amp; Magistrates Courts'!$D$15:$D$71,0),MATCH($B55,'Crown &amp; Magistrates Courts'!$B$14:$CG$14,0),""))</f>
        <v>6666</v>
      </c>
      <c r="AA55" s="86">
        <f t="array" ref="AA55">IFERROR(INDEX('Crown &amp; Magistrates Courts'!$B$15:$CG$71,MATCH(AA$7,'Crown &amp; Magistrates Courts'!$D$15:$D$71,0),MATCH($B55,'Crown &amp; Magistrates Courts'!$B$14:$CG$14,0),""))</f>
        <v>10389</v>
      </c>
      <c r="AB55" s="86">
        <f t="array" ref="AB55">IFERROR(INDEX('Crown &amp; Magistrates Courts'!$B$15:$CG$71,MATCH(AB$7,'Crown &amp; Magistrates Courts'!$D$15:$D$71,0),MATCH($B55,'Crown &amp; Magistrates Courts'!$B$14:$CG$14,0),""))</f>
        <v>11353</v>
      </c>
      <c r="AC55" s="86">
        <f t="array" ref="AC55">IFERROR(INDEX('Crown &amp; Magistrates Courts'!$B$15:$CG$71,MATCH(AC$7,'Crown &amp; Magistrates Courts'!$D$15:$D$71,0),MATCH($B55,'Crown &amp; Magistrates Courts'!$B$14:$CG$14,0),""))</f>
        <v>11925</v>
      </c>
      <c r="AD55" s="86">
        <f t="array" ref="AD55">IFERROR(INDEX('Crown &amp; Magistrates Courts'!$B$15:$CG$71,MATCH(AD$7,'Crown &amp; Magistrates Courts'!$D$15:$D$71,0),MATCH($B55,'Crown &amp; Magistrates Courts'!$B$14:$CG$14,0),""))</f>
        <v>12231</v>
      </c>
      <c r="AE55" s="86">
        <f t="array" ref="AE55">IFERROR(INDEX('Crown &amp; Magistrates Courts'!$B$15:$CG$71,MATCH(AE$7,'Crown &amp; Magistrates Courts'!$D$15:$D$71,0),MATCH($B55,'Crown &amp; Magistrates Courts'!$B$14:$CG$14,0),""))</f>
        <v>12429</v>
      </c>
      <c r="AF55" s="86">
        <f t="array" ref="AF55">IFERROR(INDEX('Crown &amp; Magistrates Courts'!$B$15:$CG$71,MATCH(AF$7,'Crown &amp; Magistrates Courts'!$D$15:$D$71,0),MATCH($B55,'Crown &amp; Magistrates Courts'!$B$14:$CG$14,0),""))</f>
        <v>12351</v>
      </c>
      <c r="AG55" s="86">
        <f t="array" ref="AG55">IFERROR(INDEX('Crown &amp; Magistrates Courts'!$B$15:$CG$71,MATCH(AG$7,'Crown &amp; Magistrates Courts'!$D$15:$D$71,0),MATCH($B55,'Crown &amp; Magistrates Courts'!$B$14:$CG$14,0),""))</f>
        <v>12812</v>
      </c>
      <c r="AH55" s="86">
        <f t="array" ref="AH55">IFERROR(INDEX('Crown &amp; Magistrates Courts'!$B$15:$CG$71,MATCH(AH$7,'Crown &amp; Magistrates Courts'!$D$15:$D$71,0),MATCH($B55,'Crown &amp; Magistrates Courts'!$B$14:$CG$14,0),""))</f>
        <v>11402</v>
      </c>
      <c r="AI55" s="86">
        <f t="array" ref="AI55">IFERROR(INDEX('Crown &amp; Magistrates Courts'!$B$15:$CG$71,MATCH(AI$7,'Crown &amp; Magistrates Courts'!$D$15:$D$71,0),MATCH($B55,'Crown &amp; Magistrates Courts'!$B$14:$CG$14,0),""))</f>
        <v>9083</v>
      </c>
      <c r="AJ55" s="86">
        <f t="array" ref="AJ55">IFERROR(INDEX('Crown &amp; Magistrates Courts'!$B$15:$CG$71,MATCH(AJ$7,'Crown &amp; Magistrates Courts'!$D$15:$D$71,0),MATCH($B55,'Crown &amp; Magistrates Courts'!$B$14:$CG$14,0),""))</f>
        <v>11957</v>
      </c>
      <c r="AK55" s="86">
        <f t="array" ref="AK55">IFERROR(INDEX('Crown &amp; Magistrates Courts'!$B$15:$CG$71,MATCH(AK$7,'Crown &amp; Magistrates Courts'!$D$15:$D$71,0),MATCH($B55,'Crown &amp; Magistrates Courts'!$B$14:$CG$14,0),""))</f>
        <v>12905</v>
      </c>
      <c r="AL55" s="86">
        <f t="array" ref="AL55">IFERROR(INDEX('Crown &amp; Magistrates Courts'!$B$15:$CG$71,MATCH(AL$7,'Crown &amp; Magistrates Courts'!$D$15:$D$71,0),MATCH($B55,'Crown &amp; Magistrates Courts'!$B$14:$CG$14,0),""))</f>
        <v>12262</v>
      </c>
      <c r="AM55" s="86">
        <f t="array" ref="AM55">IFERROR(INDEX('Crown &amp; Magistrates Courts'!$B$15:$CG$71,MATCH(AM$7,'Crown &amp; Magistrates Courts'!$D$15:$D$71,0),MATCH($B55,'Crown &amp; Magistrates Courts'!$B$14:$CG$14,0),""))</f>
        <v>12740</v>
      </c>
      <c r="AN55" s="86">
        <f t="array" ref="AN55">IFERROR(INDEX('Crown &amp; Magistrates Courts'!$B$15:$CG$71,MATCH(AN$7,'Crown &amp; Magistrates Courts'!$D$15:$D$71,0),MATCH($B55,'Crown &amp; Magistrates Courts'!$B$14:$CG$14,0),""))</f>
        <v>12794</v>
      </c>
      <c r="AO55" s="86">
        <f t="array" ref="AO55">IFERROR(INDEX('Crown &amp; Magistrates Courts'!$B$15:$CG$71,MATCH(AO$7,'Crown &amp; Magistrates Courts'!$D$15:$D$71,0),MATCH($B55,'Crown &amp; Magistrates Courts'!$B$14:$CG$14,0),""))</f>
        <v>14125</v>
      </c>
      <c r="AP55" s="85">
        <f t="shared" ref="AP55:AW55" si="57">AP234</f>
        <v>13586.78754</v>
      </c>
      <c r="AQ55" s="85">
        <f t="shared" si="57"/>
        <v>13605.38451</v>
      </c>
      <c r="AR55" s="85">
        <f t="shared" si="57"/>
        <v>13850.80946</v>
      </c>
      <c r="AS55" s="85">
        <f t="shared" si="57"/>
        <v>13254.36636</v>
      </c>
      <c r="AT55" s="85">
        <f t="shared" si="57"/>
        <v>13564.45598</v>
      </c>
      <c r="AU55" s="85">
        <f t="shared" si="57"/>
        <v>13683.61036</v>
      </c>
      <c r="AV55" s="85">
        <f t="shared" si="57"/>
        <v>13600.29336</v>
      </c>
      <c r="AW55" s="85">
        <f t="shared" si="57"/>
        <v>13571.37059</v>
      </c>
    </row>
    <row r="56">
      <c r="B56" s="77"/>
      <c r="C56" s="8" t="s">
        <v>138</v>
      </c>
      <c r="D56" s="4" t="s">
        <v>169</v>
      </c>
      <c r="F56" s="8" t="s">
        <v>127</v>
      </c>
      <c r="G56" s="8" t="s">
        <v>128</v>
      </c>
      <c r="H56" s="30">
        <f t="shared" ref="H56:O56" si="58">SUM(H57,H59)</f>
        <v>1199181</v>
      </c>
      <c r="I56" s="30">
        <f t="shared" si="58"/>
        <v>1165674</v>
      </c>
      <c r="J56" s="30">
        <f t="shared" si="58"/>
        <v>769256</v>
      </c>
      <c r="K56" s="30">
        <f t="shared" si="58"/>
        <v>1003129</v>
      </c>
      <c r="L56" s="30">
        <f t="shared" si="58"/>
        <v>1062354</v>
      </c>
      <c r="M56" s="30">
        <f t="shared" si="58"/>
        <v>1110716</v>
      </c>
      <c r="N56" s="58">
        <f t="shared" si="58"/>
        <v>1215635.236</v>
      </c>
      <c r="O56" s="58">
        <f t="shared" si="58"/>
        <v>1215635.236</v>
      </c>
      <c r="P56" s="10"/>
      <c r="Q56" s="10"/>
      <c r="R56" s="30">
        <f t="shared" ref="R56:AW56" si="59">SUM(R57,R59)</f>
        <v>307631</v>
      </c>
      <c r="S56" s="30">
        <f t="shared" si="59"/>
        <v>299513</v>
      </c>
      <c r="T56" s="30">
        <f t="shared" si="59"/>
        <v>288054</v>
      </c>
      <c r="U56" s="30">
        <f t="shared" si="59"/>
        <v>303983</v>
      </c>
      <c r="V56" s="30">
        <f t="shared" si="59"/>
        <v>298996</v>
      </c>
      <c r="W56" s="30">
        <f t="shared" si="59"/>
        <v>306130</v>
      </c>
      <c r="X56" s="30">
        <f t="shared" si="59"/>
        <v>287051</v>
      </c>
      <c r="Y56" s="30">
        <f t="shared" si="59"/>
        <v>273497</v>
      </c>
      <c r="Z56" s="30">
        <f t="shared" si="59"/>
        <v>112559</v>
      </c>
      <c r="AA56" s="30">
        <f t="shared" si="59"/>
        <v>210709</v>
      </c>
      <c r="AB56" s="30">
        <f t="shared" si="59"/>
        <v>223978</v>
      </c>
      <c r="AC56" s="30">
        <f t="shared" si="59"/>
        <v>222010</v>
      </c>
      <c r="AD56" s="30">
        <f t="shared" si="59"/>
        <v>253374</v>
      </c>
      <c r="AE56" s="30">
        <f t="shared" si="59"/>
        <v>246924</v>
      </c>
      <c r="AF56" s="30">
        <f t="shared" si="59"/>
        <v>231361</v>
      </c>
      <c r="AG56" s="30">
        <f t="shared" si="59"/>
        <v>271470</v>
      </c>
      <c r="AH56" s="30">
        <f t="shared" si="59"/>
        <v>253265</v>
      </c>
      <c r="AI56" s="30">
        <f t="shared" si="59"/>
        <v>246804</v>
      </c>
      <c r="AJ56" s="30">
        <f t="shared" si="59"/>
        <v>276018</v>
      </c>
      <c r="AK56" s="30">
        <f t="shared" si="59"/>
        <v>286267</v>
      </c>
      <c r="AL56" s="30">
        <f t="shared" si="59"/>
        <v>272805</v>
      </c>
      <c r="AM56" s="30">
        <f t="shared" si="59"/>
        <v>274575</v>
      </c>
      <c r="AN56" s="30">
        <f t="shared" si="59"/>
        <v>280024</v>
      </c>
      <c r="AO56" s="30">
        <f t="shared" si="59"/>
        <v>283312</v>
      </c>
      <c r="AP56" s="58">
        <f t="shared" si="59"/>
        <v>0</v>
      </c>
      <c r="AQ56" s="58">
        <f t="shared" si="59"/>
        <v>0</v>
      </c>
      <c r="AR56" s="58">
        <f t="shared" si="59"/>
        <v>0</v>
      </c>
      <c r="AS56" s="58">
        <f t="shared" si="59"/>
        <v>0</v>
      </c>
      <c r="AT56" s="58">
        <f t="shared" si="59"/>
        <v>0</v>
      </c>
      <c r="AU56" s="58">
        <f t="shared" si="59"/>
        <v>0</v>
      </c>
      <c r="AV56" s="58">
        <f t="shared" si="59"/>
        <v>0</v>
      </c>
      <c r="AW56" s="58">
        <f t="shared" si="59"/>
        <v>0</v>
      </c>
    </row>
    <row r="57">
      <c r="B57" s="92" t="s">
        <v>170</v>
      </c>
      <c r="C57" s="8" t="s">
        <v>138</v>
      </c>
      <c r="D57" s="97" t="s">
        <v>171</v>
      </c>
      <c r="F57" s="8" t="s">
        <v>127</v>
      </c>
      <c r="G57" s="8" t="s">
        <v>128</v>
      </c>
      <c r="H57" s="10">
        <f t="shared" ref="H57:M57" si="60">SUMIFS($R57:$AW57,$R$5:$AW$5,H$5)</f>
        <v>1123134</v>
      </c>
      <c r="I57" s="10">
        <f t="shared" si="60"/>
        <v>1092772</v>
      </c>
      <c r="J57" s="10">
        <f t="shared" si="60"/>
        <v>706837</v>
      </c>
      <c r="K57" s="10">
        <f t="shared" si="60"/>
        <v>928545</v>
      </c>
      <c r="L57" s="10">
        <f t="shared" si="60"/>
        <v>994235</v>
      </c>
      <c r="M57" s="10">
        <f t="shared" si="60"/>
        <v>1052688</v>
      </c>
      <c r="N57" s="56">
        <f t="shared" ref="N57:O57" si="61">N53*N112</f>
        <v>1137806.058</v>
      </c>
      <c r="O57" s="56">
        <f t="shared" si="61"/>
        <v>1137806.058</v>
      </c>
      <c r="P57" s="10"/>
      <c r="Q57" s="10"/>
      <c r="R57" s="86">
        <f t="array" ref="R57">IFERROR(INDEX('Crown &amp; Magistrates Courts'!$B$15:$CG$71,MATCH(R$7,'Crown &amp; Magistrates Courts'!$D$15:$D$71,0),MATCH($B57,'Crown &amp; Magistrates Courts'!$B$14:$CG$14,0),""))</f>
        <v>288809</v>
      </c>
      <c r="S57" s="86">
        <f t="array" ref="S57">IFERROR(INDEX('Crown &amp; Magistrates Courts'!$B$15:$CG$71,MATCH(S$7,'Crown &amp; Magistrates Courts'!$D$15:$D$71,0),MATCH($B57,'Crown &amp; Magistrates Courts'!$B$14:$CG$14,0),""))</f>
        <v>280404</v>
      </c>
      <c r="T57" s="86">
        <f t="array" ref="T57">IFERROR(INDEX('Crown &amp; Magistrates Courts'!$B$15:$CG$71,MATCH(T$7,'Crown &amp; Magistrates Courts'!$D$15:$D$71,0),MATCH($B57,'Crown &amp; Magistrates Courts'!$B$14:$CG$14,0),""))</f>
        <v>268947</v>
      </c>
      <c r="U57" s="86">
        <f t="array" ref="U57">IFERROR(INDEX('Crown &amp; Magistrates Courts'!$B$15:$CG$71,MATCH(U$7,'Crown &amp; Magistrates Courts'!$D$15:$D$71,0),MATCH($B57,'Crown &amp; Magistrates Courts'!$B$14:$CG$14,0),""))</f>
        <v>284974</v>
      </c>
      <c r="V57" s="86">
        <f t="array" ref="V57">IFERROR(INDEX('Crown &amp; Magistrates Courts'!$B$15:$CG$71,MATCH(V$7,'Crown &amp; Magistrates Courts'!$D$15:$D$71,0),MATCH($B57,'Crown &amp; Magistrates Courts'!$B$14:$CG$14,0),""))</f>
        <v>280380</v>
      </c>
      <c r="W57" s="86">
        <f t="array" ref="W57">IFERROR(INDEX('Crown &amp; Magistrates Courts'!$B$15:$CG$71,MATCH(W$7,'Crown &amp; Magistrates Courts'!$D$15:$D$71,0),MATCH($B57,'Crown &amp; Magistrates Courts'!$B$14:$CG$14,0),""))</f>
        <v>287164</v>
      </c>
      <c r="X57" s="86">
        <f t="array" ref="X57">IFERROR(INDEX('Crown &amp; Magistrates Courts'!$B$15:$CG$71,MATCH(X$7,'Crown &amp; Magistrates Courts'!$D$15:$D$71,0),MATCH($B57,'Crown &amp; Magistrates Courts'!$B$14:$CG$14,0),""))</f>
        <v>269244</v>
      </c>
      <c r="Y57" s="86">
        <f t="array" ref="Y57">IFERROR(INDEX('Crown &amp; Magistrates Courts'!$B$15:$CG$71,MATCH(Y$7,'Crown &amp; Magistrates Courts'!$D$15:$D$71,0),MATCH($B57,'Crown &amp; Magistrates Courts'!$B$14:$CG$14,0),""))</f>
        <v>255984</v>
      </c>
      <c r="Z57" s="86">
        <f t="array" ref="Z57">IFERROR(INDEX('Crown &amp; Magistrates Courts'!$B$15:$CG$71,MATCH(Z$7,'Crown &amp; Magistrates Courts'!$D$15:$D$71,0),MATCH($B57,'Crown &amp; Magistrates Courts'!$B$14:$CG$14,0),""))</f>
        <v>102441</v>
      </c>
      <c r="AA57" s="86">
        <f t="array" ref="AA57">IFERROR(INDEX('Crown &amp; Magistrates Courts'!$B$15:$CG$71,MATCH(AA$7,'Crown &amp; Magistrates Courts'!$D$15:$D$71,0),MATCH($B57,'Crown &amp; Magistrates Courts'!$B$14:$CG$14,0),""))</f>
        <v>194386</v>
      </c>
      <c r="AB57" s="86">
        <f t="array" ref="AB57">IFERROR(INDEX('Crown &amp; Magistrates Courts'!$B$15:$CG$71,MATCH(AB$7,'Crown &amp; Magistrates Courts'!$D$15:$D$71,0),MATCH($B57,'Crown &amp; Magistrates Courts'!$B$14:$CG$14,0),""))</f>
        <v>206375</v>
      </c>
      <c r="AC57" s="86">
        <f t="array" ref="AC57">IFERROR(INDEX('Crown &amp; Magistrates Courts'!$B$15:$CG$71,MATCH(AC$7,'Crown &amp; Magistrates Courts'!$D$15:$D$71,0),MATCH($B57,'Crown &amp; Magistrates Courts'!$B$14:$CG$14,0),""))</f>
        <v>203635</v>
      </c>
      <c r="AD57" s="86">
        <f t="array" ref="AD57">IFERROR(INDEX('Crown &amp; Magistrates Courts'!$B$15:$CG$71,MATCH(AD$7,'Crown &amp; Magistrates Courts'!$D$15:$D$71,0),MATCH($B57,'Crown &amp; Magistrates Courts'!$B$14:$CG$14,0),""))</f>
        <v>234769</v>
      </c>
      <c r="AE57" s="86">
        <f t="array" ref="AE57">IFERROR(INDEX('Crown &amp; Magistrates Courts'!$B$15:$CG$71,MATCH(AE$7,'Crown &amp; Magistrates Courts'!$D$15:$D$71,0),MATCH($B57,'Crown &amp; Magistrates Courts'!$B$14:$CG$14,0),""))</f>
        <v>228266</v>
      </c>
      <c r="AF57" s="86">
        <f t="array" ref="AF57">IFERROR(INDEX('Crown &amp; Magistrates Courts'!$B$15:$CG$71,MATCH(AF$7,'Crown &amp; Magistrates Courts'!$D$15:$D$71,0),MATCH($B57,'Crown &amp; Magistrates Courts'!$B$14:$CG$14,0),""))</f>
        <v>213045</v>
      </c>
      <c r="AG57" s="86">
        <f t="array" ref="AG57">IFERROR(INDEX('Crown &amp; Magistrates Courts'!$B$15:$CG$71,MATCH(AG$7,'Crown &amp; Magistrates Courts'!$D$15:$D$71,0),MATCH($B57,'Crown &amp; Magistrates Courts'!$B$14:$CG$14,0),""))</f>
        <v>252465</v>
      </c>
      <c r="AH57" s="86">
        <f t="array" ref="AH57">IFERROR(INDEX('Crown &amp; Magistrates Courts'!$B$15:$CG$71,MATCH(AH$7,'Crown &amp; Magistrates Courts'!$D$15:$D$71,0),MATCH($B57,'Crown &amp; Magistrates Courts'!$B$14:$CG$14,0),""))</f>
        <v>236127</v>
      </c>
      <c r="AI57" s="86">
        <f t="array" ref="AI57">IFERROR(INDEX('Crown &amp; Magistrates Courts'!$B$15:$CG$71,MATCH(AI$7,'Crown &amp; Magistrates Courts'!$D$15:$D$71,0),MATCH($B57,'Crown &amp; Magistrates Courts'!$B$14:$CG$14,0),""))</f>
        <v>232811</v>
      </c>
      <c r="AJ57" s="86">
        <f t="array" ref="AJ57">IFERROR(INDEX('Crown &amp; Magistrates Courts'!$B$15:$CG$71,MATCH(AJ$7,'Crown &amp; Magistrates Courts'!$D$15:$D$71,0),MATCH($B57,'Crown &amp; Magistrates Courts'!$B$14:$CG$14,0),""))</f>
        <v>258020</v>
      </c>
      <c r="AK57" s="86">
        <f t="array" ref="AK57">IFERROR(INDEX('Crown &amp; Magistrates Courts'!$B$15:$CG$71,MATCH(AK$7,'Crown &amp; Magistrates Courts'!$D$15:$D$71,0),MATCH($B57,'Crown &amp; Magistrates Courts'!$B$14:$CG$14,0),""))</f>
        <v>267277</v>
      </c>
      <c r="AL57" s="86">
        <f t="array" ref="AL57">IFERROR(INDEX('Crown &amp; Magistrates Courts'!$B$15:$CG$71,MATCH(AL$7,'Crown &amp; Magistrates Courts'!$D$15:$D$71,0),MATCH($B57,'Crown &amp; Magistrates Courts'!$B$14:$CG$14,0),""))</f>
        <v>254531</v>
      </c>
      <c r="AM57" s="86">
        <f t="array" ref="AM57">IFERROR(INDEX('Crown &amp; Magistrates Courts'!$B$15:$CG$71,MATCH(AM$7,'Crown &amp; Magistrates Courts'!$D$15:$D$71,0),MATCH($B57,'Crown &amp; Magistrates Courts'!$B$14:$CG$14,0),""))</f>
        <v>254785</v>
      </c>
      <c r="AN57" s="86">
        <f t="array" ref="AN57">IFERROR(INDEX('Crown &amp; Magistrates Courts'!$B$15:$CG$71,MATCH(AN$7,'Crown &amp; Magistrates Courts'!$D$15:$D$71,0),MATCH($B57,'Crown &amp; Magistrates Courts'!$B$14:$CG$14,0),""))</f>
        <v>260060</v>
      </c>
      <c r="AO57" s="86">
        <f t="array" ref="AO57">IFERROR(INDEX('Crown &amp; Magistrates Courts'!$B$15:$CG$71,MATCH(AO$7,'Crown &amp; Magistrates Courts'!$D$15:$D$71,0),MATCH($B57,'Crown &amp; Magistrates Courts'!$B$14:$CG$14,0),""))</f>
        <v>283312</v>
      </c>
      <c r="AP57" s="85"/>
      <c r="AQ57" s="85"/>
      <c r="AR57" s="85"/>
      <c r="AS57" s="85"/>
      <c r="AT57" s="85"/>
      <c r="AU57" s="85"/>
      <c r="AV57" s="85"/>
      <c r="AW57" s="85"/>
    </row>
    <row r="58">
      <c r="B58" s="92" t="s">
        <v>172</v>
      </c>
      <c r="C58" s="8" t="s">
        <v>138</v>
      </c>
      <c r="D58" s="8" t="s">
        <v>173</v>
      </c>
      <c r="F58" s="8" t="s">
        <v>127</v>
      </c>
      <c r="G58" s="8" t="s">
        <v>128</v>
      </c>
      <c r="H58" s="10">
        <f t="shared" ref="H58:M58" si="62">SUMIFS($R58:$AW58,$R$5:$AW$5,H$5)</f>
        <v>23630</v>
      </c>
      <c r="I58" s="10">
        <f t="shared" si="62"/>
        <v>24795</v>
      </c>
      <c r="J58" s="10">
        <f t="shared" si="62"/>
        <v>22784</v>
      </c>
      <c r="K58" s="10">
        <f t="shared" si="62"/>
        <v>25647</v>
      </c>
      <c r="L58" s="10">
        <f t="shared" si="62"/>
        <v>23767</v>
      </c>
      <c r="M58" s="10">
        <f t="shared" si="62"/>
        <v>28522</v>
      </c>
      <c r="N58" s="56">
        <f t="shared" ref="N58:O58" si="63">N54*N113</f>
        <v>29392.72906</v>
      </c>
      <c r="O58" s="56">
        <f t="shared" si="63"/>
        <v>29392.72906</v>
      </c>
      <c r="P58" s="10"/>
      <c r="Q58" s="10"/>
      <c r="R58" s="86">
        <f t="array" ref="R58">IFERROR(INDEX('Crown &amp; Magistrates Courts'!$B$15:$CG$71,MATCH(R$7,'Crown &amp; Magistrates Courts'!$D$15:$D$71,0),MATCH($B58,'Crown &amp; Magistrates Courts'!$B$14:$CG$14,0),""))</f>
        <v>5614</v>
      </c>
      <c r="S58" s="86">
        <f t="array" ref="S58">IFERROR(INDEX('Crown &amp; Magistrates Courts'!$B$15:$CG$71,MATCH(S$7,'Crown &amp; Magistrates Courts'!$D$15:$D$71,0),MATCH($B58,'Crown &amp; Magistrates Courts'!$B$14:$CG$14,0),""))</f>
        <v>5911</v>
      </c>
      <c r="T58" s="86">
        <f t="array" ref="T58">IFERROR(INDEX('Crown &amp; Magistrates Courts'!$B$15:$CG$71,MATCH(T$7,'Crown &amp; Magistrates Courts'!$D$15:$D$71,0),MATCH($B58,'Crown &amp; Magistrates Courts'!$B$14:$CG$14,0),""))</f>
        <v>5907</v>
      </c>
      <c r="U58" s="86">
        <f t="array" ref="U58">IFERROR(INDEX('Crown &amp; Magistrates Courts'!$B$15:$CG$71,MATCH(U$7,'Crown &amp; Magistrates Courts'!$D$15:$D$71,0),MATCH($B58,'Crown &amp; Magistrates Courts'!$B$14:$CG$14,0),""))</f>
        <v>6198</v>
      </c>
      <c r="V58" s="86">
        <f t="array" ref="V58">IFERROR(INDEX('Crown &amp; Magistrates Courts'!$B$15:$CG$71,MATCH(V$7,'Crown &amp; Magistrates Courts'!$D$15:$D$71,0),MATCH($B58,'Crown &amp; Magistrates Courts'!$B$14:$CG$14,0),""))</f>
        <v>6195</v>
      </c>
      <c r="W58" s="86">
        <f t="array" ref="W58">IFERROR(INDEX('Crown &amp; Magistrates Courts'!$B$15:$CG$71,MATCH(W$7,'Crown &amp; Magistrates Courts'!$D$15:$D$71,0),MATCH($B58,'Crown &amp; Magistrates Courts'!$B$14:$CG$14,0),""))</f>
        <v>6435</v>
      </c>
      <c r="X58" s="86">
        <f t="array" ref="X58">IFERROR(INDEX('Crown &amp; Magistrates Courts'!$B$15:$CG$71,MATCH(X$7,'Crown &amp; Magistrates Courts'!$D$15:$D$71,0),MATCH($B58,'Crown &amp; Magistrates Courts'!$B$14:$CG$14,0),""))</f>
        <v>6114</v>
      </c>
      <c r="Y58" s="86">
        <f t="array" ref="Y58">IFERROR(INDEX('Crown &amp; Magistrates Courts'!$B$15:$CG$71,MATCH(Y$7,'Crown &amp; Magistrates Courts'!$D$15:$D$71,0),MATCH($B58,'Crown &amp; Magistrates Courts'!$B$14:$CG$14,0),""))</f>
        <v>6051</v>
      </c>
      <c r="Z58" s="86">
        <f t="array" ref="Z58">IFERROR(INDEX('Crown &amp; Magistrates Courts'!$B$15:$CG$71,MATCH(Z$7,'Crown &amp; Magistrates Courts'!$D$15:$D$71,0),MATCH($B58,'Crown &amp; Magistrates Courts'!$B$14:$CG$14,0),""))</f>
        <v>3583</v>
      </c>
      <c r="AA58" s="86">
        <f t="array" ref="AA58">IFERROR(INDEX('Crown &amp; Magistrates Courts'!$B$15:$CG$71,MATCH(AA$7,'Crown &amp; Magistrates Courts'!$D$15:$D$71,0),MATCH($B58,'Crown &amp; Magistrates Courts'!$B$14:$CG$14,0),""))</f>
        <v>6082</v>
      </c>
      <c r="AB58" s="86">
        <f t="array" ref="AB58">IFERROR(INDEX('Crown &amp; Magistrates Courts'!$B$15:$CG$71,MATCH(AB$7,'Crown &amp; Magistrates Courts'!$D$15:$D$71,0),MATCH($B58,'Crown &amp; Magistrates Courts'!$B$14:$CG$14,0),""))</f>
        <v>6460</v>
      </c>
      <c r="AC58" s="86">
        <f t="array" ref="AC58">IFERROR(INDEX('Crown &amp; Magistrates Courts'!$B$15:$CG$71,MATCH(AC$7,'Crown &amp; Magistrates Courts'!$D$15:$D$71,0),MATCH($B58,'Crown &amp; Magistrates Courts'!$B$14:$CG$14,0),""))</f>
        <v>6659</v>
      </c>
      <c r="AD58" s="86">
        <f t="array" ref="AD58">IFERROR(INDEX('Crown &amp; Magistrates Courts'!$B$15:$CG$71,MATCH(AD$7,'Crown &amp; Magistrates Courts'!$D$15:$D$71,0),MATCH($B58,'Crown &amp; Magistrates Courts'!$B$14:$CG$14,0),""))</f>
        <v>6632</v>
      </c>
      <c r="AE58" s="86">
        <f t="array" ref="AE58">IFERROR(INDEX('Crown &amp; Magistrates Courts'!$B$15:$CG$71,MATCH(AE$7,'Crown &amp; Magistrates Courts'!$D$15:$D$71,0),MATCH($B58,'Crown &amp; Magistrates Courts'!$B$14:$CG$14,0),""))</f>
        <v>6442</v>
      </c>
      <c r="AF58" s="86">
        <f t="array" ref="AF58">IFERROR(INDEX('Crown &amp; Magistrates Courts'!$B$15:$CG$71,MATCH(AF$7,'Crown &amp; Magistrates Courts'!$D$15:$D$71,0),MATCH($B58,'Crown &amp; Magistrates Courts'!$B$14:$CG$14,0),""))</f>
        <v>6162</v>
      </c>
      <c r="AG58" s="86">
        <f t="array" ref="AG58">IFERROR(INDEX('Crown &amp; Magistrates Courts'!$B$15:$CG$71,MATCH(AG$7,'Crown &amp; Magistrates Courts'!$D$15:$D$71,0),MATCH($B58,'Crown &amp; Magistrates Courts'!$B$14:$CG$14,0),""))</f>
        <v>6411</v>
      </c>
      <c r="AH58" s="86">
        <f t="array" ref="AH58">IFERROR(INDEX('Crown &amp; Magistrates Courts'!$B$15:$CG$71,MATCH(AH$7,'Crown &amp; Magistrates Courts'!$D$15:$D$71,0),MATCH($B58,'Crown &amp; Magistrates Courts'!$B$14:$CG$14,0),""))</f>
        <v>5949</v>
      </c>
      <c r="AI58" s="86">
        <f t="array" ref="AI58">IFERROR(INDEX('Crown &amp; Magistrates Courts'!$B$15:$CG$71,MATCH(AI$7,'Crown &amp; Magistrates Courts'!$D$15:$D$71,0),MATCH($B58,'Crown &amp; Magistrates Courts'!$B$14:$CG$14,0),""))</f>
        <v>5197</v>
      </c>
      <c r="AJ58" s="86">
        <f t="array" ref="AJ58">IFERROR(INDEX('Crown &amp; Magistrates Courts'!$B$15:$CG$71,MATCH(AJ$7,'Crown &amp; Magistrates Courts'!$D$15:$D$71,0),MATCH($B58,'Crown &amp; Magistrates Courts'!$B$14:$CG$14,0),""))</f>
        <v>6289</v>
      </c>
      <c r="AK58" s="86">
        <f t="array" ref="AK58">IFERROR(INDEX('Crown &amp; Magistrates Courts'!$B$15:$CG$71,MATCH(AK$7,'Crown &amp; Magistrates Courts'!$D$15:$D$71,0),MATCH($B58,'Crown &amp; Magistrates Courts'!$B$14:$CG$14,0),""))</f>
        <v>6332</v>
      </c>
      <c r="AL58" s="86">
        <f t="array" ref="AL58">IFERROR(INDEX('Crown &amp; Magistrates Courts'!$B$15:$CG$71,MATCH(AL$7,'Crown &amp; Magistrates Courts'!$D$15:$D$71,0),MATCH($B58,'Crown &amp; Magistrates Courts'!$B$14:$CG$14,0),""))</f>
        <v>6193</v>
      </c>
      <c r="AM58" s="86">
        <f t="array" ref="AM58">IFERROR(INDEX('Crown &amp; Magistrates Courts'!$B$15:$CG$71,MATCH(AM$7,'Crown &amp; Magistrates Courts'!$D$15:$D$71,0),MATCH($B58,'Crown &amp; Magistrates Courts'!$B$14:$CG$14,0),""))</f>
        <v>7283</v>
      </c>
      <c r="AN58" s="86">
        <f t="array" ref="AN58">IFERROR(INDEX('Crown &amp; Magistrates Courts'!$B$15:$CG$71,MATCH(AN$7,'Crown &amp; Magistrates Courts'!$D$15:$D$71,0),MATCH($B58,'Crown &amp; Magistrates Courts'!$B$14:$CG$14,0),""))</f>
        <v>7429</v>
      </c>
      <c r="AO58" s="86">
        <f t="array" ref="AO58">IFERROR(INDEX('Crown &amp; Magistrates Courts'!$B$15:$CG$71,MATCH(AO$7,'Crown &amp; Magistrates Courts'!$D$15:$D$71,0),MATCH($B58,'Crown &amp; Magistrates Courts'!$B$14:$CG$14,0),""))</f>
        <v>7617</v>
      </c>
      <c r="AP58" s="85">
        <f t="shared" ref="AP58:AW58" si="64">AP54*$N$110</f>
        <v>159.2081517</v>
      </c>
      <c r="AQ58" s="85">
        <f t="shared" si="64"/>
        <v>164.8244519</v>
      </c>
      <c r="AR58" s="85">
        <f t="shared" si="64"/>
        <v>162.0525043</v>
      </c>
      <c r="AS58" s="85">
        <f t="shared" si="64"/>
        <v>160.9201253</v>
      </c>
      <c r="AT58" s="85">
        <f t="shared" si="64"/>
        <v>161.0219945</v>
      </c>
      <c r="AU58" s="85">
        <f t="shared" si="64"/>
        <v>161.1333107</v>
      </c>
      <c r="AV58" s="85">
        <f t="shared" si="64"/>
        <v>161.1528387</v>
      </c>
      <c r="AW58" s="85">
        <f t="shared" si="64"/>
        <v>161.1528387</v>
      </c>
    </row>
    <row r="59">
      <c r="B59" s="92" t="s">
        <v>174</v>
      </c>
      <c r="C59" s="8" t="s">
        <v>138</v>
      </c>
      <c r="D59" s="8" t="s">
        <v>175</v>
      </c>
      <c r="F59" s="8" t="s">
        <v>127</v>
      </c>
      <c r="G59" s="8" t="s">
        <v>128</v>
      </c>
      <c r="H59" s="10">
        <f t="shared" ref="H59:M59" si="65">SUMIFS($R59:$AW59,$R$5:$AW$5,H$5)</f>
        <v>76047</v>
      </c>
      <c r="I59" s="10">
        <f t="shared" si="65"/>
        <v>72902</v>
      </c>
      <c r="J59" s="10">
        <f t="shared" si="65"/>
        <v>62419</v>
      </c>
      <c r="K59" s="10">
        <f t="shared" si="65"/>
        <v>74584</v>
      </c>
      <c r="L59" s="10">
        <f t="shared" si="65"/>
        <v>68119</v>
      </c>
      <c r="M59" s="10">
        <f t="shared" si="65"/>
        <v>58028</v>
      </c>
      <c r="N59" s="56">
        <f t="shared" ref="N59:O59" si="66">N55*N114</f>
        <v>77829.17767</v>
      </c>
      <c r="O59" s="56">
        <f t="shared" si="66"/>
        <v>77829.17767</v>
      </c>
      <c r="P59" s="10"/>
      <c r="Q59" s="10"/>
      <c r="R59" s="86">
        <f t="array" ref="R59">IFERROR(INDEX('Crown &amp; Magistrates Courts'!$B$15:$CG$71,MATCH(R$7,'Crown &amp; Magistrates Courts'!$D$15:$D$71,0),MATCH($B59,'Crown &amp; Magistrates Courts'!$B$14:$CG$14,0),""))</f>
        <v>18822</v>
      </c>
      <c r="S59" s="86">
        <f t="array" ref="S59">IFERROR(INDEX('Crown &amp; Magistrates Courts'!$B$15:$CG$71,MATCH(S$7,'Crown &amp; Magistrates Courts'!$D$15:$D$71,0),MATCH($B59,'Crown &amp; Magistrates Courts'!$B$14:$CG$14,0),""))</f>
        <v>19109</v>
      </c>
      <c r="T59" s="86">
        <f t="array" ref="T59">IFERROR(INDEX('Crown &amp; Magistrates Courts'!$B$15:$CG$71,MATCH(T$7,'Crown &amp; Magistrates Courts'!$D$15:$D$71,0),MATCH($B59,'Crown &amp; Magistrates Courts'!$B$14:$CG$14,0),""))</f>
        <v>19107</v>
      </c>
      <c r="U59" s="86">
        <f t="array" ref="U59">IFERROR(INDEX('Crown &amp; Magistrates Courts'!$B$15:$CG$71,MATCH(U$7,'Crown &amp; Magistrates Courts'!$D$15:$D$71,0),MATCH($B59,'Crown &amp; Magistrates Courts'!$B$14:$CG$14,0),""))</f>
        <v>19009</v>
      </c>
      <c r="V59" s="86">
        <f t="array" ref="V59">IFERROR(INDEX('Crown &amp; Magistrates Courts'!$B$15:$CG$71,MATCH(V$7,'Crown &amp; Magistrates Courts'!$D$15:$D$71,0),MATCH($B59,'Crown &amp; Magistrates Courts'!$B$14:$CG$14,0),""))</f>
        <v>18616</v>
      </c>
      <c r="W59" s="86">
        <f t="array" ref="W59">IFERROR(INDEX('Crown &amp; Magistrates Courts'!$B$15:$CG$71,MATCH(W$7,'Crown &amp; Magistrates Courts'!$D$15:$D$71,0),MATCH($B59,'Crown &amp; Magistrates Courts'!$B$14:$CG$14,0),""))</f>
        <v>18966</v>
      </c>
      <c r="X59" s="86">
        <f t="array" ref="X59">IFERROR(INDEX('Crown &amp; Magistrates Courts'!$B$15:$CG$71,MATCH(X$7,'Crown &amp; Magistrates Courts'!$D$15:$D$71,0),MATCH($B59,'Crown &amp; Magistrates Courts'!$B$14:$CG$14,0),""))</f>
        <v>17807</v>
      </c>
      <c r="Y59" s="86">
        <f t="array" ref="Y59">IFERROR(INDEX('Crown &amp; Magistrates Courts'!$B$15:$CG$71,MATCH(Y$7,'Crown &amp; Magistrates Courts'!$D$15:$D$71,0),MATCH($B59,'Crown &amp; Magistrates Courts'!$B$14:$CG$14,0),""))</f>
        <v>17513</v>
      </c>
      <c r="Z59" s="86">
        <f t="array" ref="Z59">IFERROR(INDEX('Crown &amp; Magistrates Courts'!$B$15:$CG$71,MATCH(Z$7,'Crown &amp; Magistrates Courts'!$D$15:$D$71,0),MATCH($B59,'Crown &amp; Magistrates Courts'!$B$14:$CG$14,0),""))</f>
        <v>10118</v>
      </c>
      <c r="AA59" s="86">
        <f t="array" ref="AA59">IFERROR(INDEX('Crown &amp; Magistrates Courts'!$B$15:$CG$71,MATCH(AA$7,'Crown &amp; Magistrates Courts'!$D$15:$D$71,0),MATCH($B59,'Crown &amp; Magistrates Courts'!$B$14:$CG$14,0),""))</f>
        <v>16323</v>
      </c>
      <c r="AB59" s="86">
        <f t="array" ref="AB59">IFERROR(INDEX('Crown &amp; Magistrates Courts'!$B$15:$CG$71,MATCH(AB$7,'Crown &amp; Magistrates Courts'!$D$15:$D$71,0),MATCH($B59,'Crown &amp; Magistrates Courts'!$B$14:$CG$14,0),""))</f>
        <v>17603</v>
      </c>
      <c r="AC59" s="86">
        <f t="array" ref="AC59">IFERROR(INDEX('Crown &amp; Magistrates Courts'!$B$15:$CG$71,MATCH(AC$7,'Crown &amp; Magistrates Courts'!$D$15:$D$71,0),MATCH($B59,'Crown &amp; Magistrates Courts'!$B$14:$CG$14,0),""))</f>
        <v>18375</v>
      </c>
      <c r="AD59" s="86">
        <f t="array" ref="AD59">IFERROR(INDEX('Crown &amp; Magistrates Courts'!$B$15:$CG$71,MATCH(AD$7,'Crown &amp; Magistrates Courts'!$D$15:$D$71,0),MATCH($B59,'Crown &amp; Magistrates Courts'!$B$14:$CG$14,0),""))</f>
        <v>18605</v>
      </c>
      <c r="AE59" s="86">
        <f t="array" ref="AE59">IFERROR(INDEX('Crown &amp; Magistrates Courts'!$B$15:$CG$71,MATCH(AE$7,'Crown &amp; Magistrates Courts'!$D$15:$D$71,0),MATCH($B59,'Crown &amp; Magistrates Courts'!$B$14:$CG$14,0),""))</f>
        <v>18658</v>
      </c>
      <c r="AF59" s="86">
        <f t="array" ref="AF59">IFERROR(INDEX('Crown &amp; Magistrates Courts'!$B$15:$CG$71,MATCH(AF$7,'Crown &amp; Magistrates Courts'!$D$15:$D$71,0),MATCH($B59,'Crown &amp; Magistrates Courts'!$B$14:$CG$14,0),""))</f>
        <v>18316</v>
      </c>
      <c r="AG59" s="86">
        <f t="array" ref="AG59">IFERROR(INDEX('Crown &amp; Magistrates Courts'!$B$15:$CG$71,MATCH(AG$7,'Crown &amp; Magistrates Courts'!$D$15:$D$71,0),MATCH($B59,'Crown &amp; Magistrates Courts'!$B$14:$CG$14,0),""))</f>
        <v>19005</v>
      </c>
      <c r="AH59" s="86">
        <f t="array" ref="AH59">IFERROR(INDEX('Crown &amp; Magistrates Courts'!$B$15:$CG$71,MATCH(AH$7,'Crown &amp; Magistrates Courts'!$D$15:$D$71,0),MATCH($B59,'Crown &amp; Magistrates Courts'!$B$14:$CG$14,0),""))</f>
        <v>17138</v>
      </c>
      <c r="AI59" s="86">
        <f t="array" ref="AI59">IFERROR(INDEX('Crown &amp; Magistrates Courts'!$B$15:$CG$71,MATCH(AI$7,'Crown &amp; Magistrates Courts'!$D$15:$D$71,0),MATCH($B59,'Crown &amp; Magistrates Courts'!$B$14:$CG$14,0),""))</f>
        <v>13993</v>
      </c>
      <c r="AJ59" s="86">
        <f t="array" ref="AJ59">IFERROR(INDEX('Crown &amp; Magistrates Courts'!$B$15:$CG$71,MATCH(AJ$7,'Crown &amp; Magistrates Courts'!$D$15:$D$71,0),MATCH($B59,'Crown &amp; Magistrates Courts'!$B$14:$CG$14,0),""))</f>
        <v>17998</v>
      </c>
      <c r="AK59" s="86">
        <f t="array" ref="AK59">IFERROR(INDEX('Crown &amp; Magistrates Courts'!$B$15:$CG$71,MATCH(AK$7,'Crown &amp; Magistrates Courts'!$D$15:$D$71,0),MATCH($B59,'Crown &amp; Magistrates Courts'!$B$14:$CG$14,0),""))</f>
        <v>18990</v>
      </c>
      <c r="AL59" s="86">
        <f t="array" ref="AL59">IFERROR(INDEX('Crown &amp; Magistrates Courts'!$B$15:$CG$71,MATCH(AL$7,'Crown &amp; Magistrates Courts'!$D$15:$D$71,0),MATCH($B59,'Crown &amp; Magistrates Courts'!$B$14:$CG$14,0),""))</f>
        <v>18274</v>
      </c>
      <c r="AM59" s="86">
        <f t="array" ref="AM59">IFERROR(INDEX('Crown &amp; Magistrates Courts'!$B$15:$CG$71,MATCH(AM$7,'Crown &amp; Magistrates Courts'!$D$15:$D$71,0),MATCH($B59,'Crown &amp; Magistrates Courts'!$B$14:$CG$14,0),""))</f>
        <v>19790</v>
      </c>
      <c r="AN59" s="86">
        <f t="array" ref="AN59">IFERROR(INDEX('Crown &amp; Magistrates Courts'!$B$15:$CG$71,MATCH(AN$7,'Crown &amp; Magistrates Courts'!$D$15:$D$71,0),MATCH($B59,'Crown &amp; Magistrates Courts'!$B$14:$CG$14,0),""))</f>
        <v>19964</v>
      </c>
      <c r="AO59" s="86" t="str">
        <f t="array" ref="AO59">IFERROR(INDEX('Crown &amp; Magistrates Courts'!$B$15:$CG$71,MATCH(AO$7,'Crown &amp; Magistrates Courts'!$D$15:$D$71,0),MATCH($B59,'Crown &amp; Magistrates Courts'!$B$14:$CG$14,0),""))</f>
        <v/>
      </c>
      <c r="AP59" s="85"/>
      <c r="AQ59" s="85"/>
      <c r="AR59" s="85"/>
      <c r="AS59" s="85"/>
      <c r="AT59" s="85"/>
      <c r="AU59" s="85"/>
      <c r="AV59" s="85"/>
      <c r="AW59" s="85"/>
    </row>
    <row r="60">
      <c r="B60" s="77"/>
      <c r="C60" s="8" t="s">
        <v>138</v>
      </c>
      <c r="D60" s="4" t="s">
        <v>176</v>
      </c>
      <c r="F60" s="8" t="s">
        <v>127</v>
      </c>
      <c r="G60" s="8" t="s">
        <v>128</v>
      </c>
      <c r="H60" s="30">
        <f t="shared" ref="H60:O60" si="67">SUM(H61:H62)</f>
        <v>81672</v>
      </c>
      <c r="I60" s="30">
        <f t="shared" si="67"/>
        <v>75227</v>
      </c>
      <c r="J60" s="30">
        <f t="shared" si="67"/>
        <v>58992</v>
      </c>
      <c r="K60" s="30">
        <f t="shared" si="67"/>
        <v>65173</v>
      </c>
      <c r="L60" s="30">
        <f t="shared" si="67"/>
        <v>65798</v>
      </c>
      <c r="M60" s="30">
        <f t="shared" si="67"/>
        <v>72713</v>
      </c>
      <c r="N60" s="58">
        <f t="shared" si="67"/>
        <v>79845.14435</v>
      </c>
      <c r="O60" s="58">
        <f t="shared" si="67"/>
        <v>79845.14435</v>
      </c>
      <c r="P60" s="86" t="s">
        <v>177</v>
      </c>
      <c r="Q60" s="10"/>
      <c r="R60" s="30">
        <f t="shared" ref="R60:AW60" si="68">SUM(R61:R62)</f>
        <v>20774</v>
      </c>
      <c r="S60" s="30">
        <f t="shared" si="68"/>
        <v>20646</v>
      </c>
      <c r="T60" s="30">
        <f t="shared" si="68"/>
        <v>20368</v>
      </c>
      <c r="U60" s="30">
        <f t="shared" si="68"/>
        <v>19884</v>
      </c>
      <c r="V60" s="30">
        <f t="shared" si="68"/>
        <v>19405</v>
      </c>
      <c r="W60" s="30">
        <f t="shared" si="68"/>
        <v>19596</v>
      </c>
      <c r="X60" s="30">
        <f t="shared" si="68"/>
        <v>18330</v>
      </c>
      <c r="Y60" s="30">
        <f t="shared" si="68"/>
        <v>17896</v>
      </c>
      <c r="Z60" s="30">
        <f t="shared" si="68"/>
        <v>11506</v>
      </c>
      <c r="AA60" s="30">
        <f t="shared" si="68"/>
        <v>15501</v>
      </c>
      <c r="AB60" s="30">
        <f t="shared" si="68"/>
        <v>16044</v>
      </c>
      <c r="AC60" s="30">
        <f t="shared" si="68"/>
        <v>15941</v>
      </c>
      <c r="AD60" s="30">
        <f t="shared" si="68"/>
        <v>15849</v>
      </c>
      <c r="AE60" s="30">
        <f t="shared" si="68"/>
        <v>15868</v>
      </c>
      <c r="AF60" s="30">
        <f t="shared" si="68"/>
        <v>16557</v>
      </c>
      <c r="AG60" s="30">
        <f t="shared" si="68"/>
        <v>16899</v>
      </c>
      <c r="AH60" s="30">
        <f t="shared" si="68"/>
        <v>15965</v>
      </c>
      <c r="AI60" s="30">
        <f t="shared" si="68"/>
        <v>14643</v>
      </c>
      <c r="AJ60" s="30">
        <f t="shared" si="68"/>
        <v>17328</v>
      </c>
      <c r="AK60" s="30">
        <f t="shared" si="68"/>
        <v>17862</v>
      </c>
      <c r="AL60" s="30">
        <f t="shared" si="68"/>
        <v>17049</v>
      </c>
      <c r="AM60" s="30">
        <f t="shared" si="68"/>
        <v>18743</v>
      </c>
      <c r="AN60" s="30">
        <f t="shared" si="68"/>
        <v>18091</v>
      </c>
      <c r="AO60" s="30">
        <f t="shared" si="68"/>
        <v>18830</v>
      </c>
      <c r="AP60" s="58">
        <f t="shared" si="68"/>
        <v>19995.42119</v>
      </c>
      <c r="AQ60" s="58">
        <f t="shared" si="68"/>
        <v>20301.13681</v>
      </c>
      <c r="AR60" s="58">
        <f t="shared" si="68"/>
        <v>20371.11689</v>
      </c>
      <c r="AS60" s="58">
        <f t="shared" si="68"/>
        <v>19795.31886</v>
      </c>
      <c r="AT60" s="58">
        <f t="shared" si="68"/>
        <v>20069.57248</v>
      </c>
      <c r="AU60" s="58">
        <f t="shared" si="68"/>
        <v>20178.67788</v>
      </c>
      <c r="AV60" s="58">
        <f t="shared" si="68"/>
        <v>20107.40769</v>
      </c>
      <c r="AW60" s="58">
        <f t="shared" si="68"/>
        <v>20082.31735</v>
      </c>
    </row>
    <row r="61">
      <c r="B61" s="92" t="s">
        <v>178</v>
      </c>
      <c r="C61" s="8" t="s">
        <v>138</v>
      </c>
      <c r="F61" s="8" t="s">
        <v>127</v>
      </c>
      <c r="G61" s="8" t="s">
        <v>128</v>
      </c>
      <c r="H61" s="10">
        <f t="shared" ref="H61:M61" si="69">SUMIFS($R61:$AW61,$R$5:$AW$5,H$5)</f>
        <v>35112</v>
      </c>
      <c r="I61" s="10">
        <f t="shared" si="69"/>
        <v>31420</v>
      </c>
      <c r="J61" s="10">
        <f t="shared" si="69"/>
        <v>23129</v>
      </c>
      <c r="K61" s="10">
        <f t="shared" si="69"/>
        <v>23466</v>
      </c>
      <c r="L61" s="10">
        <f t="shared" si="69"/>
        <v>26969</v>
      </c>
      <c r="M61" s="10">
        <f t="shared" si="69"/>
        <v>28630</v>
      </c>
      <c r="N61" s="56">
        <f t="shared" ref="N61:O61" si="70">N53*N128</f>
        <v>32677.69983</v>
      </c>
      <c r="O61" s="56">
        <f t="shared" si="70"/>
        <v>32677.69983</v>
      </c>
      <c r="P61" s="10"/>
      <c r="Q61" s="10"/>
      <c r="R61" s="86">
        <f t="array" ref="R61">IFERROR(INDEX('Crown &amp; Magistrates Courts'!$B$15:$CG$71,MATCH(R$7,'Crown &amp; Magistrates Courts'!$D$15:$D$71,0),MATCH($B61,'Crown &amp; Magistrates Courts'!$B$14:$CG$14,0),""))</f>
        <v>9262</v>
      </c>
      <c r="S61" s="86">
        <f t="array" ref="S61">IFERROR(INDEX('Crown &amp; Magistrates Courts'!$B$15:$CG$71,MATCH(S$7,'Crown &amp; Magistrates Courts'!$D$15:$D$71,0),MATCH($B61,'Crown &amp; Magistrates Courts'!$B$14:$CG$14,0),""))</f>
        <v>8892</v>
      </c>
      <c r="T61" s="86">
        <f t="array" ref="T61">IFERROR(INDEX('Crown &amp; Magistrates Courts'!$B$15:$CG$71,MATCH(T$7,'Crown &amp; Magistrates Courts'!$D$15:$D$71,0),MATCH($B61,'Crown &amp; Magistrates Courts'!$B$14:$CG$14,0),""))</f>
        <v>8565</v>
      </c>
      <c r="U61" s="86">
        <f t="array" ref="U61">IFERROR(INDEX('Crown &amp; Magistrates Courts'!$B$15:$CG$71,MATCH(U$7,'Crown &amp; Magistrates Courts'!$D$15:$D$71,0),MATCH($B61,'Crown &amp; Magistrates Courts'!$B$14:$CG$14,0),""))</f>
        <v>8393</v>
      </c>
      <c r="V61" s="86">
        <f t="array" ref="V61">IFERROR(INDEX('Crown &amp; Magistrates Courts'!$B$15:$CG$71,MATCH(V$7,'Crown &amp; Magistrates Courts'!$D$15:$D$71,0),MATCH($B61,'Crown &amp; Magistrates Courts'!$B$14:$CG$14,0),""))</f>
        <v>8151</v>
      </c>
      <c r="W61" s="86">
        <f t="array" ref="W61">IFERROR(INDEX('Crown &amp; Magistrates Courts'!$B$15:$CG$71,MATCH(W$7,'Crown &amp; Magistrates Courts'!$D$15:$D$71,0),MATCH($B61,'Crown &amp; Magistrates Courts'!$B$14:$CG$14,0),""))</f>
        <v>8174</v>
      </c>
      <c r="X61" s="86">
        <f t="array" ref="X61">IFERROR(INDEX('Crown &amp; Magistrates Courts'!$B$15:$CG$71,MATCH(X$7,'Crown &amp; Magistrates Courts'!$D$15:$D$71,0),MATCH($B61,'Crown &amp; Magistrates Courts'!$B$14:$CG$14,0),""))</f>
        <v>7524</v>
      </c>
      <c r="Y61" s="86">
        <f t="array" ref="Y61">IFERROR(INDEX('Crown &amp; Magistrates Courts'!$B$15:$CG$71,MATCH(Y$7,'Crown &amp; Magistrates Courts'!$D$15:$D$71,0),MATCH($B61,'Crown &amp; Magistrates Courts'!$B$14:$CG$14,0),""))</f>
        <v>7571</v>
      </c>
      <c r="Z61" s="86">
        <f t="array" ref="Z61">IFERROR(INDEX('Crown &amp; Magistrates Courts'!$B$15:$CG$71,MATCH(Z$7,'Crown &amp; Magistrates Courts'!$D$15:$D$71,0),MATCH($B61,'Crown &amp; Magistrates Courts'!$B$14:$CG$14,0),""))</f>
        <v>4970</v>
      </c>
      <c r="AA61" s="86">
        <f t="array" ref="AA61">IFERROR(INDEX('Crown &amp; Magistrates Courts'!$B$15:$CG$71,MATCH(AA$7,'Crown &amp; Magistrates Courts'!$D$15:$D$71,0),MATCH($B61,'Crown &amp; Magistrates Courts'!$B$14:$CG$14,0),""))</f>
        <v>6300</v>
      </c>
      <c r="AB61" s="86">
        <f t="array" ref="AB61">IFERROR(INDEX('Crown &amp; Magistrates Courts'!$B$15:$CG$71,MATCH(AB$7,'Crown &amp; Magistrates Courts'!$D$15:$D$71,0),MATCH($B61,'Crown &amp; Magistrates Courts'!$B$14:$CG$14,0),""))</f>
        <v>6246</v>
      </c>
      <c r="AC61" s="86">
        <f t="array" ref="AC61">IFERROR(INDEX('Crown &amp; Magistrates Courts'!$B$15:$CG$71,MATCH(AC$7,'Crown &amp; Magistrates Courts'!$D$15:$D$71,0),MATCH($B61,'Crown &amp; Magistrates Courts'!$B$14:$CG$14,0),""))</f>
        <v>5613</v>
      </c>
      <c r="AD61" s="86">
        <f t="array" ref="AD61">IFERROR(INDEX('Crown &amp; Magistrates Courts'!$B$15:$CG$71,MATCH(AD$7,'Crown &amp; Magistrates Courts'!$D$15:$D$71,0),MATCH($B61,'Crown &amp; Magistrates Courts'!$B$14:$CG$14,0),""))</f>
        <v>5675</v>
      </c>
      <c r="AE61" s="86">
        <f t="array" ref="AE61">IFERROR(INDEX('Crown &amp; Magistrates Courts'!$B$15:$CG$71,MATCH(AE$7,'Crown &amp; Magistrates Courts'!$D$15:$D$71,0),MATCH($B61,'Crown &amp; Magistrates Courts'!$B$14:$CG$14,0),""))</f>
        <v>5709</v>
      </c>
      <c r="AF61" s="86">
        <f t="array" ref="AF61">IFERROR(INDEX('Crown &amp; Magistrates Courts'!$B$15:$CG$71,MATCH(AF$7,'Crown &amp; Magistrates Courts'!$D$15:$D$71,0),MATCH($B61,'Crown &amp; Magistrates Courts'!$B$14:$CG$14,0),""))</f>
        <v>6035</v>
      </c>
      <c r="AG61" s="86">
        <f t="array" ref="AG61">IFERROR(INDEX('Crown &amp; Magistrates Courts'!$B$15:$CG$71,MATCH(AG$7,'Crown &amp; Magistrates Courts'!$D$15:$D$71,0),MATCH($B61,'Crown &amp; Magistrates Courts'!$B$14:$CG$14,0),""))</f>
        <v>6047</v>
      </c>
      <c r="AH61" s="86">
        <f t="array" ref="AH61">IFERROR(INDEX('Crown &amp; Magistrates Courts'!$B$15:$CG$71,MATCH(AH$7,'Crown &amp; Magistrates Courts'!$D$15:$D$71,0),MATCH($B61,'Crown &amp; Magistrates Courts'!$B$14:$CG$14,0),""))</f>
        <v>6259</v>
      </c>
      <c r="AI61" s="86">
        <f t="array" ref="AI61">IFERROR(INDEX('Crown &amp; Magistrates Courts'!$B$15:$CG$71,MATCH(AI$7,'Crown &amp; Magistrates Courts'!$D$15:$D$71,0),MATCH($B61,'Crown &amp; Magistrates Courts'!$B$14:$CG$14,0),""))</f>
        <v>6880</v>
      </c>
      <c r="AJ61" s="86">
        <f t="array" ref="AJ61">IFERROR(INDEX('Crown &amp; Magistrates Courts'!$B$15:$CG$71,MATCH(AJ$7,'Crown &amp; Magistrates Courts'!$D$15:$D$71,0),MATCH($B61,'Crown &amp; Magistrates Courts'!$B$14:$CG$14,0),""))</f>
        <v>6851</v>
      </c>
      <c r="AK61" s="86">
        <f t="array" ref="AK61">IFERROR(INDEX('Crown &amp; Magistrates Courts'!$B$15:$CG$71,MATCH(AK$7,'Crown &amp; Magistrates Courts'!$D$15:$D$71,0),MATCH($B61,'Crown &amp; Magistrates Courts'!$B$14:$CG$14,0),""))</f>
        <v>6979</v>
      </c>
      <c r="AL61" s="86">
        <f t="array" ref="AL61">IFERROR(INDEX('Crown &amp; Magistrates Courts'!$B$15:$CG$71,MATCH(AL$7,'Crown &amp; Magistrates Courts'!$D$15:$D$71,0),MATCH($B61,'Crown &amp; Magistrates Courts'!$B$14:$CG$14,0),""))</f>
        <v>6445</v>
      </c>
      <c r="AM61" s="86">
        <f t="array" ref="AM61">IFERROR(INDEX('Crown &amp; Magistrates Courts'!$B$15:$CG$71,MATCH(AM$7,'Crown &amp; Magistrates Courts'!$D$15:$D$71,0),MATCH($B61,'Crown &amp; Magistrates Courts'!$B$14:$CG$14,0),""))</f>
        <v>7439</v>
      </c>
      <c r="AN61" s="86">
        <f t="array" ref="AN61">IFERROR(INDEX('Crown &amp; Magistrates Courts'!$B$15:$CG$71,MATCH(AN$7,'Crown &amp; Magistrates Courts'!$D$15:$D$71,0),MATCH($B61,'Crown &amp; Magistrates Courts'!$B$14:$CG$14,0),""))</f>
        <v>7050</v>
      </c>
      <c r="AO61" s="86">
        <f t="array" ref="AO61">IFERROR(INDEX('Crown &amp; Magistrates Courts'!$B$15:$CG$71,MATCH(AO$7,'Crown &amp; Magistrates Courts'!$D$15:$D$71,0),MATCH($B61,'Crown &amp; Magistrates Courts'!$B$14:$CG$14,0),""))</f>
        <v>7696</v>
      </c>
      <c r="AP61" s="85">
        <f t="shared" ref="AP61:AW61" si="71">AP53*$N$128</f>
        <v>8070.841682</v>
      </c>
      <c r="AQ61" s="85">
        <f t="shared" si="71"/>
        <v>8355.55242</v>
      </c>
      <c r="AR61" s="85">
        <f t="shared" si="71"/>
        <v>8215.032286</v>
      </c>
      <c r="AS61" s="85">
        <f t="shared" si="71"/>
        <v>8157.627866</v>
      </c>
      <c r="AT61" s="85">
        <f t="shared" si="71"/>
        <v>8162.791991</v>
      </c>
      <c r="AU61" s="85">
        <f t="shared" si="71"/>
        <v>8168.435014</v>
      </c>
      <c r="AV61" s="85">
        <f t="shared" si="71"/>
        <v>8169.424957</v>
      </c>
      <c r="AW61" s="85">
        <f t="shared" si="71"/>
        <v>8169.424957</v>
      </c>
    </row>
    <row r="62">
      <c r="B62" s="92" t="s">
        <v>180</v>
      </c>
      <c r="C62" s="8" t="s">
        <v>138</v>
      </c>
      <c r="D62" s="8" t="s">
        <v>179</v>
      </c>
      <c r="F62" s="8" t="s">
        <v>127</v>
      </c>
      <c r="G62" s="8" t="s">
        <v>128</v>
      </c>
      <c r="H62" s="10">
        <f t="shared" ref="H62:M62" si="72">SUMIFS($R62:$AW62,$R$5:$AW$5,H$5)</f>
        <v>46560</v>
      </c>
      <c r="I62" s="10">
        <f t="shared" si="72"/>
        <v>43807</v>
      </c>
      <c r="J62" s="10">
        <f t="shared" si="72"/>
        <v>35863</v>
      </c>
      <c r="K62" s="10">
        <f t="shared" si="72"/>
        <v>41707</v>
      </c>
      <c r="L62" s="10">
        <f t="shared" si="72"/>
        <v>38829</v>
      </c>
      <c r="M62" s="10">
        <f t="shared" si="72"/>
        <v>44083</v>
      </c>
      <c r="N62" s="56">
        <f t="shared" ref="N62:O62" si="73">N55*N129</f>
        <v>47167.44452</v>
      </c>
      <c r="O62" s="56">
        <f t="shared" si="73"/>
        <v>47167.44452</v>
      </c>
      <c r="Q62" s="10"/>
      <c r="R62" s="86">
        <f t="array" ref="R62">IFERROR(INDEX('Crown &amp; Magistrates Courts'!$B$15:$CG$71,MATCH(R$7,'Crown &amp; Magistrates Courts'!$D$15:$D$71,0),MATCH($B62,'Crown &amp; Magistrates Courts'!$B$14:$CG$14,0),""))</f>
        <v>11512</v>
      </c>
      <c r="S62" s="86">
        <f t="array" ref="S62">IFERROR(INDEX('Crown &amp; Magistrates Courts'!$B$15:$CG$71,MATCH(S$7,'Crown &amp; Magistrates Courts'!$D$15:$D$71,0),MATCH($B62,'Crown &amp; Magistrates Courts'!$B$14:$CG$14,0),""))</f>
        <v>11754</v>
      </c>
      <c r="T62" s="86">
        <f t="array" ref="T62">IFERROR(INDEX('Crown &amp; Magistrates Courts'!$B$15:$CG$71,MATCH(T$7,'Crown &amp; Magistrates Courts'!$D$15:$D$71,0),MATCH($B62,'Crown &amp; Magistrates Courts'!$B$14:$CG$14,0),""))</f>
        <v>11803</v>
      </c>
      <c r="U62" s="86">
        <f t="array" ref="U62">IFERROR(INDEX('Crown &amp; Magistrates Courts'!$B$15:$CG$71,MATCH(U$7,'Crown &amp; Magistrates Courts'!$D$15:$D$71,0),MATCH($B62,'Crown &amp; Magistrates Courts'!$B$14:$CG$14,0),""))</f>
        <v>11491</v>
      </c>
      <c r="V62" s="86">
        <f t="array" ref="V62">IFERROR(INDEX('Crown &amp; Magistrates Courts'!$B$15:$CG$71,MATCH(V$7,'Crown &amp; Magistrates Courts'!$D$15:$D$71,0),MATCH($B62,'Crown &amp; Magistrates Courts'!$B$14:$CG$14,0),""))</f>
        <v>11254</v>
      </c>
      <c r="W62" s="86">
        <f t="array" ref="W62">IFERROR(INDEX('Crown &amp; Magistrates Courts'!$B$15:$CG$71,MATCH(W$7,'Crown &amp; Magistrates Courts'!$D$15:$D$71,0),MATCH($B62,'Crown &amp; Magistrates Courts'!$B$14:$CG$14,0),""))</f>
        <v>11422</v>
      </c>
      <c r="X62" s="86">
        <f t="array" ref="X62">IFERROR(INDEX('Crown &amp; Magistrates Courts'!$B$15:$CG$71,MATCH(X$7,'Crown &amp; Magistrates Courts'!$D$15:$D$71,0),MATCH($B62,'Crown &amp; Magistrates Courts'!$B$14:$CG$14,0),""))</f>
        <v>10806</v>
      </c>
      <c r="Y62" s="86">
        <f t="array" ref="Y62">IFERROR(INDEX('Crown &amp; Magistrates Courts'!$B$15:$CG$71,MATCH(Y$7,'Crown &amp; Magistrates Courts'!$D$15:$D$71,0),MATCH($B62,'Crown &amp; Magistrates Courts'!$B$14:$CG$14,0),""))</f>
        <v>10325</v>
      </c>
      <c r="Z62" s="86">
        <f t="array" ref="Z62">IFERROR(INDEX('Crown &amp; Magistrates Courts'!$B$15:$CG$71,MATCH(Z$7,'Crown &amp; Magistrates Courts'!$D$15:$D$71,0),MATCH($B62,'Crown &amp; Magistrates Courts'!$B$14:$CG$14,0),""))</f>
        <v>6536</v>
      </c>
      <c r="AA62" s="86">
        <f t="array" ref="AA62">IFERROR(INDEX('Crown &amp; Magistrates Courts'!$B$15:$CG$71,MATCH(AA$7,'Crown &amp; Magistrates Courts'!$D$15:$D$71,0),MATCH($B62,'Crown &amp; Magistrates Courts'!$B$14:$CG$14,0),""))</f>
        <v>9201</v>
      </c>
      <c r="AB62" s="86">
        <f t="array" ref="AB62">IFERROR(INDEX('Crown &amp; Magistrates Courts'!$B$15:$CG$71,MATCH(AB$7,'Crown &amp; Magistrates Courts'!$D$15:$D$71,0),MATCH($B62,'Crown &amp; Magistrates Courts'!$B$14:$CG$14,0),""))</f>
        <v>9798</v>
      </c>
      <c r="AC62" s="86">
        <f t="array" ref="AC62">IFERROR(INDEX('Crown &amp; Magistrates Courts'!$B$15:$CG$71,MATCH(AC$7,'Crown &amp; Magistrates Courts'!$D$15:$D$71,0),MATCH($B62,'Crown &amp; Magistrates Courts'!$B$14:$CG$14,0),""))</f>
        <v>10328</v>
      </c>
      <c r="AD62" s="86">
        <f t="array" ref="AD62">IFERROR(INDEX('Crown &amp; Magistrates Courts'!$B$15:$CG$71,MATCH(AD$7,'Crown &amp; Magistrates Courts'!$D$15:$D$71,0),MATCH($B62,'Crown &amp; Magistrates Courts'!$B$14:$CG$14,0),""))</f>
        <v>10174</v>
      </c>
      <c r="AE62" s="86">
        <f t="array" ref="AE62">IFERROR(INDEX('Crown &amp; Magistrates Courts'!$B$15:$CG$71,MATCH(AE$7,'Crown &amp; Magistrates Courts'!$D$15:$D$71,0),MATCH($B62,'Crown &amp; Magistrates Courts'!$B$14:$CG$14,0),""))</f>
        <v>10159</v>
      </c>
      <c r="AF62" s="86">
        <f t="array" ref="AF62">IFERROR(INDEX('Crown &amp; Magistrates Courts'!$B$15:$CG$71,MATCH(AF$7,'Crown &amp; Magistrates Courts'!$D$15:$D$71,0),MATCH($B62,'Crown &amp; Magistrates Courts'!$B$14:$CG$14,0),""))</f>
        <v>10522</v>
      </c>
      <c r="AG62" s="86">
        <f t="array" ref="AG62">IFERROR(INDEX('Crown &amp; Magistrates Courts'!$B$15:$CG$71,MATCH(AG$7,'Crown &amp; Magistrates Courts'!$D$15:$D$71,0),MATCH($B62,'Crown &amp; Magistrates Courts'!$B$14:$CG$14,0),""))</f>
        <v>10852</v>
      </c>
      <c r="AH62" s="86">
        <f t="array" ref="AH62">IFERROR(INDEX('Crown &amp; Magistrates Courts'!$B$15:$CG$71,MATCH(AH$7,'Crown &amp; Magistrates Courts'!$D$15:$D$71,0),MATCH($B62,'Crown &amp; Magistrates Courts'!$B$14:$CG$14,0),""))</f>
        <v>9706</v>
      </c>
      <c r="AI62" s="86">
        <f t="array" ref="AI62">IFERROR(INDEX('Crown &amp; Magistrates Courts'!$B$15:$CG$71,MATCH(AI$7,'Crown &amp; Magistrates Courts'!$D$15:$D$71,0),MATCH($B62,'Crown &amp; Magistrates Courts'!$B$14:$CG$14,0),""))</f>
        <v>7763</v>
      </c>
      <c r="AJ62" s="86">
        <f t="array" ref="AJ62">IFERROR(INDEX('Crown &amp; Magistrates Courts'!$B$15:$CG$71,MATCH(AJ$7,'Crown &amp; Magistrates Courts'!$D$15:$D$71,0),MATCH($B62,'Crown &amp; Magistrates Courts'!$B$14:$CG$14,0),""))</f>
        <v>10477</v>
      </c>
      <c r="AK62" s="86">
        <f t="array" ref="AK62">IFERROR(INDEX('Crown &amp; Magistrates Courts'!$B$15:$CG$71,MATCH(AK$7,'Crown &amp; Magistrates Courts'!$D$15:$D$71,0),MATCH($B62,'Crown &amp; Magistrates Courts'!$B$14:$CG$14,0),""))</f>
        <v>10883</v>
      </c>
      <c r="AL62" s="86">
        <f t="array" ref="AL62">IFERROR(INDEX('Crown &amp; Magistrates Courts'!$B$15:$CG$71,MATCH(AL$7,'Crown &amp; Magistrates Courts'!$D$15:$D$71,0),MATCH($B62,'Crown &amp; Magistrates Courts'!$B$14:$CG$14,0),""))</f>
        <v>10604</v>
      </c>
      <c r="AM62" s="86">
        <f t="array" ref="AM62">IFERROR(INDEX('Crown &amp; Magistrates Courts'!$B$15:$CG$71,MATCH(AM$7,'Crown &amp; Magistrates Courts'!$D$15:$D$71,0),MATCH($B62,'Crown &amp; Magistrates Courts'!$B$14:$CG$14,0),""))</f>
        <v>11304</v>
      </c>
      <c r="AN62" s="86">
        <f t="array" ref="AN62">IFERROR(INDEX('Crown &amp; Magistrates Courts'!$B$15:$CG$71,MATCH(AN$7,'Crown &amp; Magistrates Courts'!$D$15:$D$71,0),MATCH($B62,'Crown &amp; Magistrates Courts'!$B$14:$CG$14,0),""))</f>
        <v>11041</v>
      </c>
      <c r="AO62" s="86">
        <f t="array" ref="AO62">IFERROR(INDEX('Crown &amp; Magistrates Courts'!$B$15:$CG$71,MATCH(AO$7,'Crown &amp; Magistrates Courts'!$D$15:$D$71,0),MATCH($B62,'Crown &amp; Magistrates Courts'!$B$14:$CG$14,0),""))</f>
        <v>11134</v>
      </c>
      <c r="AP62" s="85">
        <f t="shared" ref="AP62:AW62" si="74">(AP55+AP58)*$N$129</f>
        <v>11924.57951</v>
      </c>
      <c r="AQ62" s="85">
        <f t="shared" si="74"/>
        <v>11945.58439</v>
      </c>
      <c r="AR62" s="85">
        <f t="shared" si="74"/>
        <v>12156.0846</v>
      </c>
      <c r="AS62" s="85">
        <f t="shared" si="74"/>
        <v>11637.691</v>
      </c>
      <c r="AT62" s="85">
        <f t="shared" si="74"/>
        <v>11906.78049</v>
      </c>
      <c r="AU62" s="85">
        <f t="shared" si="74"/>
        <v>12010.24286</v>
      </c>
      <c r="AV62" s="85">
        <f t="shared" si="74"/>
        <v>11937.98273</v>
      </c>
      <c r="AW62" s="85">
        <f t="shared" si="74"/>
        <v>11912.89239</v>
      </c>
    </row>
    <row r="63">
      <c r="B63" s="77"/>
      <c r="C63" s="8"/>
      <c r="D63" s="4" t="s">
        <v>182</v>
      </c>
      <c r="F63" s="8"/>
      <c r="G63" s="8" t="s">
        <v>128</v>
      </c>
      <c r="H63" s="30">
        <f>'Crown &amp; Magistrates Courts'!CG89</f>
        <v>18.4</v>
      </c>
      <c r="I63" s="30">
        <f>'Crown &amp; Magistrates Courts'!CG90</f>
        <v>18.7</v>
      </c>
      <c r="J63" s="30">
        <f>'Crown &amp; Magistrates Courts'!CG91</f>
        <v>17.2</v>
      </c>
      <c r="K63" s="30">
        <f>'Crown &amp; Magistrates Courts'!CG92</f>
        <v>21.3</v>
      </c>
      <c r="L63" s="30">
        <f>'Crown &amp; Magistrates Courts'!CG93</f>
        <v>20.3</v>
      </c>
      <c r="M63" s="30">
        <f>'Crown &amp; Magistrates Courts'!CG94</f>
        <v>20.6</v>
      </c>
      <c r="N63" s="58" t="str">
        <f>'Crown &amp; Magistrates Courts'!CG95</f>
        <v/>
      </c>
      <c r="O63" s="58" t="str">
        <f>'Crown &amp; Magistrates Courts'!CH95</f>
        <v/>
      </c>
      <c r="P63" s="10"/>
      <c r="Q63" s="10"/>
      <c r="R63" s="84" t="s">
        <v>129</v>
      </c>
      <c r="S63" s="84" t="s">
        <v>129</v>
      </c>
      <c r="T63" s="84" t="s">
        <v>129</v>
      </c>
      <c r="U63" s="84" t="s">
        <v>129</v>
      </c>
      <c r="V63" s="84" t="s">
        <v>129</v>
      </c>
      <c r="W63" s="84" t="s">
        <v>129</v>
      </c>
      <c r="X63" s="84" t="s">
        <v>129</v>
      </c>
      <c r="Y63" s="84" t="s">
        <v>129</v>
      </c>
      <c r="Z63" s="84" t="s">
        <v>129</v>
      </c>
      <c r="AA63" s="84" t="s">
        <v>129</v>
      </c>
      <c r="AB63" s="84" t="s">
        <v>129</v>
      </c>
      <c r="AC63" s="84" t="s">
        <v>129</v>
      </c>
      <c r="AD63" s="84" t="s">
        <v>129</v>
      </c>
      <c r="AE63" s="84" t="s">
        <v>129</v>
      </c>
      <c r="AF63" s="84" t="s">
        <v>129</v>
      </c>
      <c r="AG63" s="84" t="s">
        <v>129</v>
      </c>
      <c r="AH63" s="84" t="s">
        <v>129</v>
      </c>
      <c r="AI63" s="84" t="s">
        <v>129</v>
      </c>
      <c r="AJ63" s="84" t="s">
        <v>129</v>
      </c>
      <c r="AK63" s="84" t="s">
        <v>129</v>
      </c>
      <c r="AL63" s="84" t="s">
        <v>129</v>
      </c>
      <c r="AM63" s="84" t="s">
        <v>129</v>
      </c>
      <c r="AN63" s="84" t="s">
        <v>129</v>
      </c>
      <c r="AO63" s="84" t="s">
        <v>129</v>
      </c>
      <c r="AP63" s="84" t="s">
        <v>129</v>
      </c>
      <c r="AQ63" s="84" t="s">
        <v>129</v>
      </c>
      <c r="AR63" s="84" t="s">
        <v>129</v>
      </c>
      <c r="AS63" s="84" t="s">
        <v>129</v>
      </c>
      <c r="AT63" s="84" t="s">
        <v>129</v>
      </c>
      <c r="AU63" s="84" t="s">
        <v>129</v>
      </c>
      <c r="AV63" s="84" t="s">
        <v>129</v>
      </c>
      <c r="AW63" s="84" t="s">
        <v>129</v>
      </c>
    </row>
    <row r="64">
      <c r="B64" s="77"/>
      <c r="C64" s="8"/>
      <c r="D64" s="4"/>
      <c r="F64" s="8"/>
      <c r="H64" s="10"/>
      <c r="I64" s="10"/>
      <c r="J64" s="10"/>
      <c r="K64" s="10"/>
      <c r="L64" s="10"/>
      <c r="M64" s="10"/>
      <c r="N64" s="56"/>
      <c r="O64" s="56"/>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row>
    <row r="65">
      <c r="B65" s="77"/>
      <c r="C65" s="8" t="s">
        <v>183</v>
      </c>
      <c r="D65" s="4" t="s">
        <v>184</v>
      </c>
      <c r="F65" s="8" t="s">
        <v>127</v>
      </c>
      <c r="H65" s="10">
        <f>'Copy of Q4_1'!H9</f>
        <v>111726</v>
      </c>
      <c r="I65" s="10">
        <f>'Copy of Q4_1'!I9</f>
        <v>104132</v>
      </c>
      <c r="J65" s="10">
        <f>'Copy of Q4_1'!J9</f>
        <v>94964</v>
      </c>
      <c r="K65" s="10">
        <f>'Copy of Q4_1'!K9</f>
        <v>92538</v>
      </c>
      <c r="L65" s="10">
        <f>'Copy of Q4_1'!L9</f>
        <v>95940</v>
      </c>
      <c r="M65" s="10">
        <f>'Copy of Q4_1'!M9</f>
        <v>113785</v>
      </c>
      <c r="N65" s="56">
        <f t="shared" ref="N65:O65" si="75">N53*N68</f>
        <v>101384.6702</v>
      </c>
      <c r="O65" s="56">
        <f t="shared" si="75"/>
        <v>101384.6702</v>
      </c>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row>
    <row r="66">
      <c r="B66" s="77"/>
      <c r="C66" s="8" t="s">
        <v>183</v>
      </c>
      <c r="D66" s="4" t="s">
        <v>185</v>
      </c>
      <c r="F66" s="8" t="s">
        <v>127</v>
      </c>
      <c r="H66" s="10">
        <f>'Copy of Q4_2'!H9</f>
        <v>46822</v>
      </c>
      <c r="I66" s="10">
        <f>'Copy of Q4_2'!I9</f>
        <v>46056</v>
      </c>
      <c r="J66" s="10">
        <f>'Copy of Q4_2'!J9</f>
        <v>42634</v>
      </c>
      <c r="K66" s="10">
        <f>'Copy of Q4_2'!K9</f>
        <v>39903</v>
      </c>
      <c r="L66" s="10">
        <f>'Copy of Q4_2'!L9</f>
        <v>46079</v>
      </c>
      <c r="M66" s="10">
        <f>'Copy of Q4_2'!M9</f>
        <v>61613</v>
      </c>
      <c r="N66" s="56">
        <f t="shared" ref="N66:O66" si="76">N53*N69</f>
        <v>46731.21478</v>
      </c>
      <c r="O66" s="56">
        <f t="shared" si="76"/>
        <v>46731.21478</v>
      </c>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row>
    <row r="67">
      <c r="B67" s="77"/>
      <c r="C67" s="8" t="s">
        <v>183</v>
      </c>
      <c r="D67" s="4" t="s">
        <v>186</v>
      </c>
      <c r="F67" s="8" t="s">
        <v>127</v>
      </c>
      <c r="H67" s="10">
        <f>'Copy of Q4_3'!H9</f>
        <v>46458</v>
      </c>
      <c r="I67" s="10">
        <f>'Copy of Q4_3'!I9</f>
        <v>43574</v>
      </c>
      <c r="J67" s="10">
        <f>'Copy of Q4_3'!J9</f>
        <v>37742</v>
      </c>
      <c r="K67" s="10">
        <f>'Copy of Q4_3'!K9</f>
        <v>43113</v>
      </c>
      <c r="L67" s="10">
        <f>'Copy of Q4_3'!L9</f>
        <v>41882</v>
      </c>
      <c r="M67" s="10">
        <f>'Copy of Q4_3'!M9</f>
        <v>50541</v>
      </c>
      <c r="N67" s="56">
        <f t="shared" ref="N67:O67" si="77">N59*N70</f>
        <v>39816.0725</v>
      </c>
      <c r="O67" s="56">
        <f t="shared" si="77"/>
        <v>39816.0725</v>
      </c>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row>
    <row r="68">
      <c r="B68" s="77"/>
      <c r="C68" s="8" t="s">
        <v>183</v>
      </c>
      <c r="D68" s="4" t="s">
        <v>187</v>
      </c>
      <c r="F68" s="8" t="s">
        <v>127</v>
      </c>
      <c r="H68" s="51">
        <f>'Copy of Q4_1'!S9</f>
        <v>0.08299731083</v>
      </c>
      <c r="I68" s="51">
        <f>'Copy of Q4_1'!T9</f>
        <v>0.07894110423</v>
      </c>
      <c r="J68" s="51">
        <f>'Copy of Q4_1'!U9</f>
        <v>0.1081250946</v>
      </c>
      <c r="K68" s="51">
        <f>'Copy of Q4_1'!V9</f>
        <v>0.08284712343</v>
      </c>
      <c r="L68" s="51">
        <f>'Copy of Q4_1'!W9</f>
        <v>0.08043920443</v>
      </c>
      <c r="M68" s="51">
        <f>'Copy of Q4_1'!X9</f>
        <v>0.08870769068</v>
      </c>
      <c r="N68" s="98">
        <f t="shared" ref="N68:N70" si="78">AVERAGE(H68:M68)</f>
        <v>0.08700958804</v>
      </c>
      <c r="O68" s="98">
        <f t="shared" ref="O68:O70" si="79">N68</f>
        <v>0.08700958804</v>
      </c>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row>
    <row r="69">
      <c r="B69" s="77"/>
      <c r="C69" s="8" t="s">
        <v>183</v>
      </c>
      <c r="D69" s="4" t="s">
        <v>188</v>
      </c>
      <c r="F69" s="8" t="s">
        <v>127</v>
      </c>
      <c r="H69" s="51">
        <f>'Copy of Q4_2'!S9</f>
        <v>0.0347824149</v>
      </c>
      <c r="I69" s="51">
        <f>'Copy of Q4_2'!T9</f>
        <v>0.03491444989</v>
      </c>
      <c r="J69" s="51">
        <f>'Copy of Q4_2'!U9</f>
        <v>0.04854266127</v>
      </c>
      <c r="K69" s="51">
        <f>'Copy of Q4_2'!V9</f>
        <v>0.03572422968</v>
      </c>
      <c r="L69" s="51">
        <f>'Copy of Q4_2'!W9</f>
        <v>0.03863412655</v>
      </c>
      <c r="M69" s="51">
        <f>'Copy of Q4_2'!X9</f>
        <v>0.04803398467</v>
      </c>
      <c r="N69" s="98">
        <f t="shared" si="78"/>
        <v>0.04010531116</v>
      </c>
      <c r="O69" s="98">
        <f t="shared" si="79"/>
        <v>0.04010531116</v>
      </c>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row>
    <row r="70">
      <c r="B70" s="77"/>
      <c r="C70" s="8" t="s">
        <v>183</v>
      </c>
      <c r="D70" s="4" t="s">
        <v>189</v>
      </c>
      <c r="F70" s="8" t="s">
        <v>127</v>
      </c>
      <c r="H70" s="51">
        <f>'Copy of Q4_3'!S9</f>
        <v>0.5164467468</v>
      </c>
      <c r="I70" s="51">
        <f>'Copy of Q4_3'!T9</f>
        <v>0.5151504404</v>
      </c>
      <c r="J70" s="51">
        <f>'Copy of Q4_3'!U9</f>
        <v>0.5246826908</v>
      </c>
      <c r="K70" s="51">
        <f>'Copy of Q4_3'!V9</f>
        <v>0.4844701652</v>
      </c>
      <c r="L70" s="51">
        <f>'Copy of Q4_3'!W9</f>
        <v>0.5078883863</v>
      </c>
      <c r="M70" s="51">
        <f>'Copy of Q4_3'!X9</f>
        <v>0.5208586681</v>
      </c>
      <c r="N70" s="98">
        <f t="shared" si="78"/>
        <v>0.5115828496</v>
      </c>
      <c r="O70" s="98">
        <f t="shared" si="79"/>
        <v>0.5115828496</v>
      </c>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row>
    <row r="71">
      <c r="B71" s="77"/>
      <c r="C71" s="8"/>
      <c r="D71" s="4"/>
      <c r="F71" s="8"/>
      <c r="H71" s="10"/>
      <c r="I71" s="10"/>
      <c r="J71" s="10"/>
      <c r="K71" s="10"/>
      <c r="L71" s="10"/>
      <c r="M71" s="10"/>
      <c r="N71" s="56"/>
      <c r="O71" s="56"/>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row>
    <row r="72">
      <c r="B72" s="77"/>
      <c r="C72" s="8" t="s">
        <v>183</v>
      </c>
      <c r="D72" s="4" t="s">
        <v>190</v>
      </c>
      <c r="F72" s="8"/>
      <c r="G72" s="8" t="s">
        <v>191</v>
      </c>
      <c r="H72" s="90">
        <f t="shared" ref="H72:M72" si="80">SUMIFS($R72:$AW72,$R$5:$AW$5,H$5)</f>
        <v>7080</v>
      </c>
      <c r="I72" s="10">
        <f t="shared" si="80"/>
        <v>29846</v>
      </c>
      <c r="J72" s="10">
        <f t="shared" si="80"/>
        <v>28490</v>
      </c>
      <c r="K72" s="10">
        <f t="shared" si="80"/>
        <v>28342</v>
      </c>
      <c r="L72" s="10">
        <f t="shared" si="80"/>
        <v>32551</v>
      </c>
      <c r="M72" s="10">
        <f t="shared" si="80"/>
        <v>37174</v>
      </c>
      <c r="N72" s="56">
        <f t="shared" ref="N72:O72" si="81">N32*N90</f>
        <v>35680.82486</v>
      </c>
      <c r="O72" s="56">
        <f t="shared" si="81"/>
        <v>35680.82486</v>
      </c>
      <c r="P72" s="10"/>
      <c r="Q72" s="10"/>
      <c r="R72" s="90">
        <f>SUMIFS('Prison Receptions - true'!$C$7:$C$29,'Prison Receptions - true'!$H$7:$H$29,R$7)</f>
        <v>0</v>
      </c>
      <c r="S72" s="90">
        <f>SUMIFS('Prison Receptions - true'!$C$7:$C$29,'Prison Receptions - true'!$H$7:$H$29,S$7)</f>
        <v>0</v>
      </c>
      <c r="T72" s="90">
        <f>SUMIFS('Prison Receptions - true'!$C$7:$C$29,'Prison Receptions - true'!$H$7:$H$29,T$7)</f>
        <v>0</v>
      </c>
      <c r="U72" s="10">
        <f>SUMIFS('Prison Receptions - true'!$C$7:$C$29,'Prison Receptions - true'!$H$7:$H$29,U$7)</f>
        <v>7080</v>
      </c>
      <c r="V72" s="10">
        <f>SUMIFS('Prison Receptions - true'!$C$7:$C$29,'Prison Receptions - true'!$H$7:$H$29,V$7)</f>
        <v>7465</v>
      </c>
      <c r="W72" s="10">
        <f>SUMIFS('Prison Receptions - true'!$C$7:$C$29,'Prison Receptions - true'!$H$7:$H$29,W$7)</f>
        <v>7649</v>
      </c>
      <c r="X72" s="10">
        <f>SUMIFS('Prison Receptions - true'!$C$7:$C$29,'Prison Receptions - true'!$H$7:$H$29,X$7)</f>
        <v>7376</v>
      </c>
      <c r="Y72" s="10">
        <f>SUMIFS('Prison Receptions - true'!$C$7:$C$29,'Prison Receptions - true'!$H$7:$H$29,Y$7)</f>
        <v>7356</v>
      </c>
      <c r="Z72" s="10">
        <f>SUMIFS('Prison Receptions - true'!$C$7:$C$29,'Prison Receptions - true'!$H$7:$H$29,Z$7)</f>
        <v>7176</v>
      </c>
      <c r="AA72" s="10">
        <f>SUMIFS('Prison Receptions - true'!$C$7:$C$29,'Prison Receptions - true'!$H$7:$H$29,AA$7)</f>
        <v>7737</v>
      </c>
      <c r="AB72" s="10">
        <f>SUMIFS('Prison Receptions - true'!$C$7:$C$29,'Prison Receptions - true'!$H$7:$H$29,AB$7)</f>
        <v>7003</v>
      </c>
      <c r="AC72" s="10">
        <f>SUMIFS('Prison Receptions - true'!$C$7:$C$29,'Prison Receptions - true'!$H$7:$H$29,AC$7)</f>
        <v>6574</v>
      </c>
      <c r="AD72" s="10">
        <f>SUMIFS('Prison Receptions - true'!$C$7:$C$29,'Prison Receptions - true'!$H$7:$H$29,AD$7)</f>
        <v>7035</v>
      </c>
      <c r="AE72" s="10">
        <f>SUMIFS('Prison Receptions - true'!$C$7:$C$29,'Prison Receptions - true'!$H$7:$H$29,AE$7)</f>
        <v>6986</v>
      </c>
      <c r="AF72" s="10">
        <f>SUMIFS('Prison Receptions - true'!$C$7:$C$29,'Prison Receptions - true'!$H$7:$H$29,AF$7)</f>
        <v>7065</v>
      </c>
      <c r="AG72" s="10">
        <f>SUMIFS('Prison Receptions - true'!$C$7:$C$29,'Prison Receptions - true'!$H$7:$H$29,AG$7)</f>
        <v>7256</v>
      </c>
      <c r="AH72" s="10">
        <f>SUMIFS('Prison Receptions - true'!$C$7:$C$29,'Prison Receptions - true'!$H$7:$H$29,AH$7)</f>
        <v>7713</v>
      </c>
      <c r="AI72" s="10">
        <f>SUMIFS('Prison Receptions - true'!$C$7:$C$29,'Prison Receptions - true'!$H$7:$H$29,AI$7)</f>
        <v>8005</v>
      </c>
      <c r="AJ72" s="10">
        <f>SUMIFS('Prison Receptions - true'!$C$7:$C$29,'Prison Receptions - true'!$H$7:$H$29,AJ$7)</f>
        <v>8203</v>
      </c>
      <c r="AK72" s="10">
        <f>SUMIFS('Prison Receptions - true'!$C$7:$C$29,'Prison Receptions - true'!$H$7:$H$29,AK$7)</f>
        <v>8630</v>
      </c>
      <c r="AL72" s="10">
        <f>SUMIFS('Prison Receptions - true'!$C$7:$C$29,'Prison Receptions - true'!$H$7:$H$29,AL$7)</f>
        <v>9133</v>
      </c>
      <c r="AM72" s="10">
        <f>SUMIFS('Prison Receptions - true'!$C$7:$C$29,'Prison Receptions - true'!$H$7:$H$29,AM$7)</f>
        <v>9660</v>
      </c>
      <c r="AN72" s="10">
        <f>SUMIFS('Prison Receptions - true'!$C$7:$C$29,'Prison Receptions - true'!$H$7:$H$29,AN$7)</f>
        <v>8989</v>
      </c>
      <c r="AO72" s="10">
        <f>SUMIFS('Prison Receptions - true'!$C$7:$C$29,'Prison Receptions - true'!$H$7:$H$29,AO$7)</f>
        <v>9392</v>
      </c>
      <c r="AP72" s="56">
        <f t="shared" ref="AP72:AW72" si="82">(AP53*$N$69+AP55*$N$70)/2</f>
        <v>9246.295376</v>
      </c>
      <c r="AQ72" s="56">
        <f t="shared" si="82"/>
        <v>9454.629665</v>
      </c>
      <c r="AR72" s="56">
        <f t="shared" si="82"/>
        <v>9416.930842</v>
      </c>
      <c r="AS72" s="56">
        <f t="shared" si="82"/>
        <v>9223.319804</v>
      </c>
      <c r="AT72" s="56">
        <f t="shared" si="82"/>
        <v>9306.330584</v>
      </c>
      <c r="AU72" s="56">
        <f t="shared" si="82"/>
        <v>9340.844198</v>
      </c>
      <c r="AV72" s="56">
        <f t="shared" si="82"/>
        <v>9320.240262</v>
      </c>
      <c r="AW72" s="56">
        <f t="shared" si="82"/>
        <v>9312.842068</v>
      </c>
    </row>
    <row r="73">
      <c r="B73" s="77"/>
      <c r="C73" s="8" t="s">
        <v>183</v>
      </c>
      <c r="D73" s="4" t="s">
        <v>192</v>
      </c>
      <c r="F73" s="8" t="s">
        <v>193</v>
      </c>
      <c r="G73" s="8" t="s">
        <v>128</v>
      </c>
      <c r="H73" s="10">
        <f t="shared" ref="H73:M73" si="83">SUMIFS($R73:$AW73,$R$5:$AW$5,H$5,$R$6:$AW$6,"4")</f>
        <v>8957</v>
      </c>
      <c r="I73" s="10">
        <f t="shared" si="83"/>
        <v>10043</v>
      </c>
      <c r="J73" s="10">
        <f t="shared" si="83"/>
        <v>12262</v>
      </c>
      <c r="K73" s="10">
        <f t="shared" si="83"/>
        <v>12747</v>
      </c>
      <c r="L73" s="10">
        <f t="shared" si="83"/>
        <v>14591</v>
      </c>
      <c r="M73" s="10">
        <f t="shared" si="83"/>
        <v>16458</v>
      </c>
      <c r="N73" s="56">
        <f t="shared" ref="N73:O73" si="84">M73+M72-M74</f>
        <v>15710.8744</v>
      </c>
      <c r="O73" s="56">
        <f t="shared" si="84"/>
        <v>15192.037</v>
      </c>
      <c r="P73" s="10"/>
      <c r="Q73" s="10"/>
      <c r="R73" s="10">
        <f t="array" ref="R73">IFERROR(INDEX(Prisons!$E$12:$E$48,MATCH(R$9,Prisons!$C$12:$C$48,0)),"")</f>
        <v>9285</v>
      </c>
      <c r="S73" s="10">
        <f t="array" ref="S73">IFERROR(INDEX(Prisons!$E$12:$E$48,MATCH(S$9,Prisons!$C$12:$C$48,0)),"")</f>
        <v>9571</v>
      </c>
      <c r="T73" s="10">
        <f t="array" ref="T73">IFERROR(INDEX(Prisons!$E$12:$E$48,MATCH(T$9,Prisons!$C$12:$C$48,0)),"")</f>
        <v>8788</v>
      </c>
      <c r="U73" s="10">
        <f t="array" ref="U73">IFERROR(INDEX(Prisons!$E$12:$E$48,MATCH(U$9,Prisons!$C$12:$C$48,0)),"")</f>
        <v>8957</v>
      </c>
      <c r="V73" s="10">
        <f t="array" ref="V73">IFERROR(INDEX(Prisons!$E$12:$E$48,MATCH(V$9,Prisons!$C$12:$C$48,0)),"")</f>
        <v>9145</v>
      </c>
      <c r="W73" s="10">
        <f t="array" ref="W73">IFERROR(INDEX(Prisons!$E$12:$E$48,MATCH(W$9,Prisons!$C$12:$C$48,0)),"")</f>
        <v>9602</v>
      </c>
      <c r="X73" s="10">
        <f t="array" ref="X73">IFERROR(INDEX(Prisons!$E$12:$E$48,MATCH(X$9,Prisons!$C$12:$C$48,0)),"")</f>
        <v>9708</v>
      </c>
      <c r="Y73" s="10">
        <f t="array" ref="Y73">IFERROR(INDEX(Prisons!$E$12:$E$48,MATCH(Y$9,Prisons!$C$12:$C$48,0)),"")</f>
        <v>10043</v>
      </c>
      <c r="Z73" s="10">
        <f t="array" ref="Z73">IFERROR(INDEX(Prisons!$E$12:$E$48,MATCH(Z$9,Prisons!$C$12:$C$48,0)),"")</f>
        <v>11388</v>
      </c>
      <c r="AA73" s="10">
        <f t="array" ref="AA73">IFERROR(INDEX(Prisons!$E$12:$E$48,MATCH(AA$9,Prisons!$C$12:$C$48,0)),"")</f>
        <v>12274</v>
      </c>
      <c r="AB73" s="10">
        <f t="array" ref="AB73">IFERROR(INDEX(Prisons!$E$12:$E$48,MATCH(AB$9,Prisons!$C$12:$C$48,0)),"")</f>
        <v>12066</v>
      </c>
      <c r="AC73" s="10">
        <f t="array" ref="AC73">IFERROR(INDEX(Prisons!$E$12:$E$48,MATCH(AC$9,Prisons!$C$12:$C$48,0)),"")</f>
        <v>12262</v>
      </c>
      <c r="AD73" s="10">
        <f t="array" ref="AD73">IFERROR(INDEX(Prisons!$E$12:$E$48,MATCH(AD$9,Prisons!$C$12:$C$48,0)),"")</f>
        <v>12727</v>
      </c>
      <c r="AE73" s="10">
        <f t="array" ref="AE73">IFERROR(INDEX(Prisons!$E$12:$E$48,MATCH(AE$9,Prisons!$C$12:$C$48,0)),"")</f>
        <v>12990</v>
      </c>
      <c r="AF73" s="10">
        <f t="array" ref="AF73">IFERROR(INDEX(Prisons!$E$12:$E$48,MATCH(AF$9,Prisons!$C$12:$C$48,0)),"")</f>
        <v>12780</v>
      </c>
      <c r="AG73" s="10">
        <f t="array" ref="AG73">IFERROR(INDEX(Prisons!$E$12:$E$48,MATCH(AG$9,Prisons!$C$12:$C$48,0)),"")</f>
        <v>12747</v>
      </c>
      <c r="AH73" s="10">
        <f t="array" ref="AH73">IFERROR(INDEX(Prisons!$E$12:$E$48,MATCH(AH$9,Prisons!$C$12:$C$48,0)),"")</f>
        <v>13409</v>
      </c>
      <c r="AI73" s="10">
        <f t="array" ref="AI73">IFERROR(INDEX(Prisons!$E$12:$E$48,MATCH(AI$9,Prisons!$C$12:$C$48,0)),"")</f>
        <v>14507</v>
      </c>
      <c r="AJ73" s="10">
        <f t="array" ref="AJ73">IFERROR(INDEX(Prisons!$E$12:$E$48,MATCH(AJ$9,Prisons!$C$12:$C$48,0)),"")</f>
        <v>14143</v>
      </c>
      <c r="AK73" s="10">
        <f t="array" ref="AK73">IFERROR(INDEX(Prisons!$E$12:$E$48,MATCH(AK$9,Prisons!$C$12:$C$48,0)),"")</f>
        <v>14591</v>
      </c>
      <c r="AL73" s="10">
        <f t="array" ref="AL73">IFERROR(INDEX(Prisons!$E$12:$E$48,MATCH(AL$9,Prisons!$C$12:$C$48,0)),"")</f>
        <v>15523</v>
      </c>
      <c r="AM73" s="10">
        <f t="array" ref="AM73">IFERROR(INDEX(Prisons!$E$12:$E$48,MATCH(AM$9,Prisons!$C$12:$C$48,0)),"")</f>
        <v>16196</v>
      </c>
      <c r="AN73" s="10">
        <f t="array" ref="AN73">IFERROR(INDEX(Prisons!$E$12:$E$48,MATCH(AN$9,Prisons!$C$12:$C$48,0)),"")</f>
        <v>16005</v>
      </c>
      <c r="AO73" s="10">
        <f t="array" ref="AO73">IFERROR(INDEX(Prisons!$E$12:$E$48,MATCH(AO$9,Prisons!$C$12:$C$48,0)),"")</f>
        <v>16458</v>
      </c>
      <c r="AP73" s="56">
        <f t="array" ref="AP73">IFERROR(INDEX(Prisons!$E$12:$E$48,MATCH(AP$9,Prisons!$C$12:$C$48,0)),"")</f>
        <v>17070</v>
      </c>
      <c r="AQ73" s="56">
        <f t="array" ref="AQ73">IFERROR(INDEX(Prisons!$E$12:$E$48,MATCH(AQ$9,Prisons!$C$12:$C$48,0)),"")</f>
        <v>17662</v>
      </c>
      <c r="AR73" s="56">
        <f t="shared" ref="AR73:AW73" si="85">AQ72-AQ74+AQ73</f>
        <v>16942.80963</v>
      </c>
      <c r="AS73" s="56">
        <f t="shared" si="85"/>
        <v>16600.19478</v>
      </c>
      <c r="AT73" s="56">
        <f t="shared" si="85"/>
        <v>16261.3249</v>
      </c>
      <c r="AU73" s="56">
        <f t="shared" si="85"/>
        <v>16200.6646</v>
      </c>
      <c r="AV73" s="56">
        <f t="shared" si="85"/>
        <v>16209.45999</v>
      </c>
      <c r="AW73" s="56">
        <f t="shared" si="85"/>
        <v>16192.58505</v>
      </c>
    </row>
    <row r="74">
      <c r="B74" s="77"/>
      <c r="C74" s="8" t="s">
        <v>183</v>
      </c>
      <c r="D74" s="99" t="s">
        <v>194</v>
      </c>
      <c r="F74" s="8" t="s">
        <v>195</v>
      </c>
      <c r="H74" s="90">
        <f t="shared" ref="H74:L74" si="86">H73-I73+H72</f>
        <v>5994</v>
      </c>
      <c r="I74" s="90">
        <f t="shared" si="86"/>
        <v>27627</v>
      </c>
      <c r="J74" s="90">
        <f t="shared" si="86"/>
        <v>28005</v>
      </c>
      <c r="K74" s="90">
        <f t="shared" si="86"/>
        <v>26498</v>
      </c>
      <c r="L74" s="90">
        <f t="shared" si="86"/>
        <v>30684</v>
      </c>
      <c r="M74" s="90">
        <f t="shared" ref="M74:O74" si="87">M73*M91</f>
        <v>37921.1256</v>
      </c>
      <c r="N74" s="56">
        <f t="shared" si="87"/>
        <v>36199.66225</v>
      </c>
      <c r="O74" s="56">
        <f t="shared" si="87"/>
        <v>35004.20119</v>
      </c>
      <c r="P74" s="10"/>
      <c r="Q74" s="10"/>
      <c r="R74" s="90">
        <f t="shared" ref="R74:AW74" si="88">R73*R91/4</f>
        <v>5348.427075</v>
      </c>
      <c r="S74" s="90">
        <f t="shared" si="88"/>
        <v>5513.171302</v>
      </c>
      <c r="T74" s="90">
        <f t="shared" si="88"/>
        <v>5062.140779</v>
      </c>
      <c r="U74" s="90">
        <f t="shared" si="88"/>
        <v>5159.489641</v>
      </c>
      <c r="V74" s="90">
        <f t="shared" si="88"/>
        <v>5267.783048</v>
      </c>
      <c r="W74" s="90">
        <f t="shared" si="88"/>
        <v>5531.028193</v>
      </c>
      <c r="X74" s="90">
        <f t="shared" si="88"/>
        <v>5592.087242</v>
      </c>
      <c r="Y74" s="90">
        <f t="shared" si="88"/>
        <v>5785.056878</v>
      </c>
      <c r="Z74" s="90">
        <f t="shared" si="88"/>
        <v>6559.815566</v>
      </c>
      <c r="AA74" s="90">
        <f t="shared" si="88"/>
        <v>7070.177051</v>
      </c>
      <c r="AB74" s="90">
        <f t="shared" si="88"/>
        <v>6950.363068</v>
      </c>
      <c r="AC74" s="90">
        <f t="shared" si="88"/>
        <v>7063.264706</v>
      </c>
      <c r="AD74" s="90">
        <f t="shared" si="88"/>
        <v>7331.118081</v>
      </c>
      <c r="AE74" s="90">
        <f t="shared" si="88"/>
        <v>7482.613646</v>
      </c>
      <c r="AF74" s="90">
        <f t="shared" si="88"/>
        <v>7361.647606</v>
      </c>
      <c r="AG74" s="90">
        <f t="shared" si="88"/>
        <v>7342.638657</v>
      </c>
      <c r="AH74" s="90">
        <f t="shared" si="88"/>
        <v>7723.969699</v>
      </c>
      <c r="AI74" s="90">
        <f t="shared" si="88"/>
        <v>8356.449282</v>
      </c>
      <c r="AJ74" s="90">
        <f t="shared" si="88"/>
        <v>8146.774812</v>
      </c>
      <c r="AK74" s="90">
        <f t="shared" si="88"/>
        <v>8404.835698</v>
      </c>
      <c r="AL74" s="90">
        <f t="shared" si="88"/>
        <v>8941.694506</v>
      </c>
      <c r="AM74" s="90">
        <f t="shared" si="88"/>
        <v>9329.361864</v>
      </c>
      <c r="AN74" s="90">
        <f t="shared" si="88"/>
        <v>9219.34037</v>
      </c>
      <c r="AO74" s="90">
        <f t="shared" si="88"/>
        <v>9480.281401</v>
      </c>
      <c r="AP74" s="90">
        <f t="shared" si="88"/>
        <v>9832.811004</v>
      </c>
      <c r="AQ74" s="90">
        <f t="shared" si="88"/>
        <v>10173.82003</v>
      </c>
      <c r="AR74" s="90">
        <f t="shared" si="88"/>
        <v>9759.545694</v>
      </c>
      <c r="AS74" s="90">
        <f t="shared" si="88"/>
        <v>9562.189684</v>
      </c>
      <c r="AT74" s="90">
        <f t="shared" si="88"/>
        <v>9366.990886</v>
      </c>
      <c r="AU74" s="90">
        <f t="shared" si="88"/>
        <v>9332.048807</v>
      </c>
      <c r="AV74" s="90">
        <f t="shared" si="88"/>
        <v>9337.115205</v>
      </c>
      <c r="AW74" s="90">
        <f t="shared" si="88"/>
        <v>9327.394753</v>
      </c>
    </row>
    <row r="75">
      <c r="B75" s="77"/>
      <c r="C75" s="8"/>
      <c r="D75" s="4"/>
      <c r="F75" s="8"/>
      <c r="H75" s="10"/>
      <c r="I75" s="10"/>
      <c r="J75" s="10"/>
      <c r="K75" s="10"/>
      <c r="L75" s="10"/>
      <c r="M75" s="10"/>
      <c r="N75" s="56"/>
      <c r="O75" s="56"/>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56"/>
      <c r="AQ75" s="56"/>
      <c r="AR75" s="56"/>
      <c r="AS75" s="56"/>
      <c r="AT75" s="56"/>
      <c r="AU75" s="56"/>
      <c r="AV75" s="56"/>
      <c r="AW75" s="56"/>
    </row>
    <row r="76">
      <c r="A76" s="59"/>
      <c r="B76" s="94"/>
      <c r="C76" s="4" t="s">
        <v>183</v>
      </c>
      <c r="D76" s="4" t="s">
        <v>196</v>
      </c>
      <c r="E76" s="59"/>
      <c r="F76" s="4" t="s">
        <v>197</v>
      </c>
      <c r="G76" s="4" t="s">
        <v>191</v>
      </c>
      <c r="H76" s="96">
        <f t="shared" ref="H76:O76" si="89">SUM(H77:H78)</f>
        <v>19686</v>
      </c>
      <c r="I76" s="30">
        <f t="shared" si="89"/>
        <v>78876</v>
      </c>
      <c r="J76" s="30">
        <f t="shared" si="89"/>
        <v>60405</v>
      </c>
      <c r="K76" s="30">
        <f t="shared" si="89"/>
        <v>64309</v>
      </c>
      <c r="L76" s="30">
        <f t="shared" si="89"/>
        <v>66948</v>
      </c>
      <c r="M76" s="30">
        <f t="shared" si="89"/>
        <v>73927</v>
      </c>
      <c r="N76" s="58">
        <f t="shared" si="89"/>
        <v>62307.69945</v>
      </c>
      <c r="O76" s="58">
        <f t="shared" si="89"/>
        <v>62307.69945</v>
      </c>
      <c r="P76" s="100"/>
      <c r="Q76" s="30"/>
      <c r="R76" s="30">
        <f t="array" ref="R76">INDEX(Prison_Admissions_Quarterly!$C$8:$C$65,MATCH(R$7,Prison_Admissions_Quarterly!$G$8:$G$67,0))</f>
        <v>19330</v>
      </c>
      <c r="S76" s="30">
        <f t="array" ref="S76">INDEX(Prison_Admissions_Quarterly!$C$8:$C$65,MATCH(S$7,Prison_Admissions_Quarterly!$G$8:$G$67,0))</f>
        <v>18974</v>
      </c>
      <c r="T76" s="30">
        <f t="array" ref="T76">INDEX(Prison_Admissions_Quarterly!$C$8:$C$65,MATCH(T$7,Prison_Admissions_Quarterly!$G$8:$G$67,0))</f>
        <v>18219</v>
      </c>
      <c r="U76" s="30">
        <f t="array" ref="U76">INDEX(Prison_Admissions_Quarterly!$C$8:$C$65,MATCH(U$7,Prison_Admissions_Quarterly!$G$8:$G$67,0))</f>
        <v>17690</v>
      </c>
      <c r="V76" s="30">
        <f t="array" ref="V76">INDEX(Prison_Admissions_Quarterly!$C$8:$C$65,MATCH(V$7,Prison_Admissions_Quarterly!$G$8:$G$67,0))</f>
        <v>18370</v>
      </c>
      <c r="W76" s="30">
        <f t="array" ref="W76">INDEX(Prison_Admissions_Quarterly!$C$8:$C$65,MATCH(W$7,Prison_Admissions_Quarterly!$G$8:$G$67,0))</f>
        <v>18806</v>
      </c>
      <c r="X76" s="30">
        <f t="array" ref="X76">INDEX(Prison_Admissions_Quarterly!$C$8:$C$65,MATCH(X$7,Prison_Admissions_Quarterly!$G$8:$G$67,0))</f>
        <v>17306</v>
      </c>
      <c r="Y76" s="30">
        <f t="array" ref="Y76">INDEX(Prison_Admissions_Quarterly!$C$8:$C$65,MATCH(Y$7,Prison_Admissions_Quarterly!$G$8:$G$67,0))</f>
        <v>17092</v>
      </c>
      <c r="Z76" s="30">
        <f t="array" ref="Z76">INDEX(Prison_Admissions_Quarterly!$C$8:$C$65,MATCH(Z$7,Prison_Admissions_Quarterly!$G$8:$G$67,0))</f>
        <v>12608</v>
      </c>
      <c r="AA76" s="30">
        <f t="array" ref="AA76">INDEX(Prison_Admissions_Quarterly!$C$8:$C$65,MATCH(AA$7,Prison_Admissions_Quarterly!$G$8:$G$67,0))</f>
        <v>15242</v>
      </c>
      <c r="AB76" s="30">
        <f t="array" ref="AB76">INDEX(Prison_Admissions_Quarterly!$C$8:$C$65,MATCH(AB$7,Prison_Admissions_Quarterly!$G$8:$G$67,0))</f>
        <v>14634</v>
      </c>
      <c r="AC76" s="30">
        <f t="array" ref="AC76">INDEX(Prison_Admissions_Quarterly!$C$8:$C$65,MATCH(AC$7,Prison_Admissions_Quarterly!$G$8:$G$67,0))</f>
        <v>14131</v>
      </c>
      <c r="AD76" s="30">
        <f t="array" ref="AD76">INDEX(Prison_Admissions_Quarterly!$C$8:$C$65,MATCH(AD$7,Prison_Admissions_Quarterly!$G$8:$G$67,0))</f>
        <v>15206</v>
      </c>
      <c r="AE76" s="30">
        <f t="array" ref="AE76">INDEX(Prison_Admissions_Quarterly!$C$8:$C$65,MATCH(AE$7,Prison_Admissions_Quarterly!$G$8:$G$67,0))</f>
        <v>15103</v>
      </c>
      <c r="AF76" s="30">
        <f t="array" ref="AF76">INDEX(Prison_Admissions_Quarterly!$C$8:$C$65,MATCH(AF$7,Prison_Admissions_Quarterly!$G$8:$G$67,0))</f>
        <v>15000</v>
      </c>
      <c r="AG76" s="30">
        <f t="array" ref="AG76">INDEX(Prison_Admissions_Quarterly!$C$8:$C$65,MATCH(AG$7,Prison_Admissions_Quarterly!$G$8:$G$67,0))</f>
        <v>15354</v>
      </c>
      <c r="AH76" s="30">
        <f t="array" ref="AH76">INDEX(Prison_Admissions_Quarterly!$C$8:$C$65,MATCH(AH$7,Prison_Admissions_Quarterly!$G$8:$G$67,0))</f>
        <v>15941</v>
      </c>
      <c r="AI76" s="30">
        <f t="array" ref="AI76">INDEX(Prison_Admissions_Quarterly!$C$8:$C$65,MATCH(AI$7,Prison_Admissions_Quarterly!$G$8:$G$67,0))</f>
        <v>15810</v>
      </c>
      <c r="AJ76" s="30">
        <f t="array" ref="AJ76">INDEX(Prison_Admissions_Quarterly!$C$8:$C$65,MATCH(AJ$7,Prison_Admissions_Quarterly!$G$8:$G$67,0))</f>
        <v>16411</v>
      </c>
      <c r="AK76" s="30">
        <f t="array" ref="AK76">INDEX(Prison_Admissions_Quarterly!$C$8:$C$65,MATCH(AK$7,Prison_Admissions_Quarterly!$G$8:$G$67,0))</f>
        <v>17128</v>
      </c>
      <c r="AL76" s="30">
        <f t="array" ref="AL76">INDEX(Prison_Admissions_Quarterly!$C$8:$C$65,MATCH(AL$7,Prison_Admissions_Quarterly!$G$8:$G$67,0))</f>
        <v>17430</v>
      </c>
      <c r="AM76" s="30">
        <f t="array" ref="AM76">INDEX(Prison_Admissions_Quarterly!$C$8:$C$65,MATCH(AM$7,Prison_Admissions_Quarterly!$G$8:$G$67,0))</f>
        <v>19028</v>
      </c>
      <c r="AN76" s="30">
        <f t="array" ref="AN76">INDEX(Prison_Admissions_Quarterly!$C$8:$C$65,MATCH(AN$7,Prison_Admissions_Quarterly!$G$8:$G$67,0))</f>
        <v>17242</v>
      </c>
      <c r="AO76" s="30">
        <f t="array" ref="AO76">INDEX(Prison_Admissions_Quarterly!$C$8:$C$65,MATCH(AO$7,Prison_Admissions_Quarterly!$G$8:$G$67,0))</f>
        <v>18344</v>
      </c>
      <c r="AP76" s="58">
        <f t="shared" ref="AP76:AW76" si="90">SUM(AP77:AP78)</f>
        <v>20445.18633</v>
      </c>
      <c r="AQ76" s="58">
        <f t="shared" si="90"/>
        <v>20648.1391</v>
      </c>
      <c r="AR76" s="58">
        <f t="shared" si="90"/>
        <v>20694.59616</v>
      </c>
      <c r="AS76" s="58">
        <f t="shared" si="90"/>
        <v>20312.34614</v>
      </c>
      <c r="AT76" s="58">
        <f t="shared" si="90"/>
        <v>20494.4125</v>
      </c>
      <c r="AU76" s="58">
        <f t="shared" si="90"/>
        <v>20566.84335</v>
      </c>
      <c r="AV76" s="58">
        <f t="shared" si="90"/>
        <v>20519.52983</v>
      </c>
      <c r="AW76" s="58">
        <f t="shared" si="90"/>
        <v>20502.87332</v>
      </c>
    </row>
    <row r="77">
      <c r="B77" s="77"/>
      <c r="C77" s="8"/>
      <c r="D77" s="8" t="s">
        <v>198</v>
      </c>
      <c r="F77" s="8"/>
      <c r="G77" s="8" t="s">
        <v>191</v>
      </c>
      <c r="H77" s="90">
        <f t="shared" ref="H77:M77" si="91">SUMIFS($R77:$AW77,$R$5:$AW$5,H$5)</f>
        <v>13705</v>
      </c>
      <c r="I77" s="10">
        <f t="shared" si="91"/>
        <v>53323</v>
      </c>
      <c r="J77" s="10">
        <f t="shared" si="91"/>
        <v>37911</v>
      </c>
      <c r="K77" s="10">
        <f t="shared" si="91"/>
        <v>43051</v>
      </c>
      <c r="L77" s="10">
        <f t="shared" si="91"/>
        <v>43659</v>
      </c>
      <c r="M77" s="10">
        <f t="shared" si="91"/>
        <v>46808</v>
      </c>
      <c r="N77" s="56">
        <f t="shared" ref="N77:O77" si="92">N$60*N$89*N$92</f>
        <v>35188.69945</v>
      </c>
      <c r="O77" s="56">
        <f t="shared" si="92"/>
        <v>35188.69945</v>
      </c>
      <c r="P77" s="10"/>
      <c r="Q77" s="10"/>
      <c r="R77" s="90">
        <f>SUMIFS('Prison Receptions - true'!$D$7:$D$29,'Prison Receptions - true'!$H$7:$H$29,R$7)</f>
        <v>0</v>
      </c>
      <c r="S77" s="90">
        <f>SUMIFS('Prison Receptions - true'!$D$7:$D$29,'Prison Receptions - true'!$H$7:$H$29,S$7)</f>
        <v>0</v>
      </c>
      <c r="T77" s="90">
        <f>SUMIFS('Prison Receptions - true'!$D$7:$D$29,'Prison Receptions - true'!$H$7:$H$29,T$7)</f>
        <v>0</v>
      </c>
      <c r="U77" s="10">
        <f>SUMIFS('Prison Receptions - true'!$D$7:$D$29,'Prison Receptions - true'!$H$7:$H$29,U$7)</f>
        <v>13705</v>
      </c>
      <c r="V77" s="10">
        <f>SUMIFS('Prison Receptions - true'!$D$7:$D$29,'Prison Receptions - true'!$H$7:$H$29,V$7)</f>
        <v>13904</v>
      </c>
      <c r="W77" s="10">
        <f>SUMIFS('Prison Receptions - true'!$D$7:$D$29,'Prison Receptions - true'!$H$7:$H$29,W$7)</f>
        <v>14022</v>
      </c>
      <c r="X77" s="10">
        <f>SUMIFS('Prison Receptions - true'!$D$7:$D$29,'Prison Receptions - true'!$H$7:$H$29,X$7)</f>
        <v>12870</v>
      </c>
      <c r="Y77" s="10">
        <f>SUMIFS('Prison Receptions - true'!$D$7:$D$29,'Prison Receptions - true'!$H$7:$H$29,Y$7)</f>
        <v>12527</v>
      </c>
      <c r="Z77" s="10">
        <f>SUMIFS('Prison Receptions - true'!$D$7:$D$29,'Prison Receptions - true'!$H$7:$H$29,Z$7)</f>
        <v>7576</v>
      </c>
      <c r="AA77" s="10">
        <f>SUMIFS('Prison Receptions - true'!$D$7:$D$29,'Prison Receptions - true'!$H$7:$H$29,AA$7)</f>
        <v>9901</v>
      </c>
      <c r="AB77" s="10">
        <f>SUMIFS('Prison Receptions - true'!$D$7:$D$29,'Prison Receptions - true'!$H$7:$H$29,AB$7)</f>
        <v>10280</v>
      </c>
      <c r="AC77" s="10">
        <f>SUMIFS('Prison Receptions - true'!$D$7:$D$29,'Prison Receptions - true'!$H$7:$H$29,AC$7)</f>
        <v>10154</v>
      </c>
      <c r="AD77" s="10">
        <f>SUMIFS('Prison Receptions - true'!$D$7:$D$29,'Prison Receptions - true'!$H$7:$H$29,AD$7)</f>
        <v>10564</v>
      </c>
      <c r="AE77" s="10">
        <f>SUMIFS('Prison Receptions - true'!$D$7:$D$29,'Prison Receptions - true'!$H$7:$H$29,AE$7)</f>
        <v>10481</v>
      </c>
      <c r="AF77" s="10">
        <f>SUMIFS('Prison Receptions - true'!$D$7:$D$29,'Prison Receptions - true'!$H$7:$H$29,AF$7)</f>
        <v>10941</v>
      </c>
      <c r="AG77" s="10">
        <f>SUMIFS('Prison Receptions - true'!$D$7:$D$29,'Prison Receptions - true'!$H$7:$H$29,AG$7)</f>
        <v>11065</v>
      </c>
      <c r="AH77" s="10">
        <f>SUMIFS('Prison Receptions - true'!$D$7:$D$29,'Prison Receptions - true'!$H$7:$H$29,AH$7)</f>
        <v>10751</v>
      </c>
      <c r="AI77" s="10">
        <f>SUMIFS('Prison Receptions - true'!$D$7:$D$29,'Prison Receptions - true'!$H$7:$H$29,AI$7)</f>
        <v>9750</v>
      </c>
      <c r="AJ77" s="10">
        <f>SUMIFS('Prison Receptions - true'!$D$7:$D$29,'Prison Receptions - true'!$H$7:$H$29,AJ$7)</f>
        <v>11421</v>
      </c>
      <c r="AK77" s="10">
        <f>SUMIFS('Prison Receptions - true'!$D$7:$D$29,'Prison Receptions - true'!$H$7:$H$29,AK$7)</f>
        <v>11737</v>
      </c>
      <c r="AL77" s="10">
        <f>SUMIFS('Prison Receptions - true'!$D$7:$D$29,'Prison Receptions - true'!$H$7:$H$29,AL$7)</f>
        <v>11146</v>
      </c>
      <c r="AM77" s="10">
        <f>SUMIFS('Prison Receptions - true'!$D$7:$D$29,'Prison Receptions - true'!$H$7:$H$29,AM$7)</f>
        <v>12303</v>
      </c>
      <c r="AN77" s="10">
        <f>SUMIFS('Prison Receptions - true'!$D$7:$D$29,'Prison Receptions - true'!$H$7:$H$29,AN$7)</f>
        <v>11333</v>
      </c>
      <c r="AO77" s="10">
        <f>SUMIFS('Prison Receptions - true'!$D$7:$D$29,'Prison Receptions - true'!$H$7:$H$29,AO$7)</f>
        <v>12026</v>
      </c>
      <c r="AP77" s="56">
        <f t="shared" ref="AP77:AW77" si="93">AP60*$N$89</f>
        <v>13274.18633</v>
      </c>
      <c r="AQ77" s="56">
        <f t="shared" si="93"/>
        <v>13477.1391</v>
      </c>
      <c r="AR77" s="56">
        <f t="shared" si="93"/>
        <v>13523.59616</v>
      </c>
      <c r="AS77" s="56">
        <f t="shared" si="93"/>
        <v>13141.34614</v>
      </c>
      <c r="AT77" s="56">
        <f t="shared" si="93"/>
        <v>13323.4125</v>
      </c>
      <c r="AU77" s="56">
        <f t="shared" si="93"/>
        <v>13395.84335</v>
      </c>
      <c r="AV77" s="56">
        <f t="shared" si="93"/>
        <v>13348.52983</v>
      </c>
      <c r="AW77" s="56">
        <f t="shared" si="93"/>
        <v>13331.87332</v>
      </c>
    </row>
    <row r="78">
      <c r="B78" s="77"/>
      <c r="C78" s="8"/>
      <c r="D78" s="8" t="s">
        <v>199</v>
      </c>
      <c r="F78" s="8"/>
      <c r="G78" s="8" t="s">
        <v>191</v>
      </c>
      <c r="H78" s="90">
        <f t="shared" ref="H78:M78" si="94">SUMIFS($R78:$AW78,$R$5:$AW$5,H$5)</f>
        <v>5981</v>
      </c>
      <c r="I78" s="10">
        <f t="shared" si="94"/>
        <v>25553</v>
      </c>
      <c r="J78" s="10">
        <f t="shared" si="94"/>
        <v>22494</v>
      </c>
      <c r="K78" s="10">
        <f t="shared" si="94"/>
        <v>21258</v>
      </c>
      <c r="L78" s="10">
        <f t="shared" si="94"/>
        <v>23289</v>
      </c>
      <c r="M78" s="10">
        <f t="shared" si="94"/>
        <v>27119</v>
      </c>
      <c r="N78" s="56">
        <f t="shared" ref="N78:O78" si="95">M78</f>
        <v>27119</v>
      </c>
      <c r="O78" s="56">
        <f t="shared" si="95"/>
        <v>27119</v>
      </c>
      <c r="P78" s="10"/>
      <c r="Q78" s="10"/>
      <c r="R78" s="90">
        <f>SUMIFS('Prison Receptions - true'!$E$7:$E$29,'Prison Receptions - true'!$H$7:$H$29,R$7)</f>
        <v>0</v>
      </c>
      <c r="S78" s="90">
        <f>SUMIFS('Prison Receptions - true'!$E$7:$E$29,'Prison Receptions - true'!$H$7:$H$29,S$7)</f>
        <v>0</v>
      </c>
      <c r="T78" s="90">
        <f>SUMIFS('Prison Receptions - true'!$E$7:$E$29,'Prison Receptions - true'!$H$7:$H$29,T$7)</f>
        <v>0</v>
      </c>
      <c r="U78" s="10">
        <f>SUMIFS('Prison Receptions - true'!$E$7:$E$29,'Prison Receptions - true'!$H$7:$H$29,U$7)</f>
        <v>5981</v>
      </c>
      <c r="V78" s="10">
        <f>SUMIFS('Prison Receptions - true'!$E$7:$E$29,'Prison Receptions - true'!$H$7:$H$29,V$7)</f>
        <v>6159</v>
      </c>
      <c r="W78" s="10">
        <f>SUMIFS('Prison Receptions - true'!$E$7:$E$29,'Prison Receptions - true'!$H$7:$H$29,W$7)</f>
        <v>6535</v>
      </c>
      <c r="X78" s="10">
        <f>SUMIFS('Prison Receptions - true'!$E$7:$E$29,'Prison Receptions - true'!$H$7:$H$29,X$7)</f>
        <v>6365</v>
      </c>
      <c r="Y78" s="10">
        <f>SUMIFS('Prison Receptions - true'!$E$7:$E$29,'Prison Receptions - true'!$H$7:$H$29,Y$7)</f>
        <v>6494</v>
      </c>
      <c r="Z78" s="10">
        <f>SUMIFS('Prison Receptions - true'!$E$7:$E$29,'Prison Receptions - true'!$H$7:$H$29,Z$7)</f>
        <v>5900</v>
      </c>
      <c r="AA78" s="10">
        <f>SUMIFS('Prison Receptions - true'!$E$7:$E$29,'Prison Receptions - true'!$H$7:$H$29,AA$7)</f>
        <v>5809</v>
      </c>
      <c r="AB78" s="10">
        <f>SUMIFS('Prison Receptions - true'!$E$7:$E$29,'Prison Receptions - true'!$H$7:$H$29,AB$7)</f>
        <v>5408</v>
      </c>
      <c r="AC78" s="10">
        <f>SUMIFS('Prison Receptions - true'!$E$7:$E$29,'Prison Receptions - true'!$H$7:$H$29,AC$7)</f>
        <v>5377</v>
      </c>
      <c r="AD78" s="10">
        <f>SUMIFS('Prison Receptions - true'!$E$7:$E$29,'Prison Receptions - true'!$H$7:$H$29,AD$7)</f>
        <v>5071</v>
      </c>
      <c r="AE78" s="10">
        <f>SUMIFS('Prison Receptions - true'!$E$7:$E$29,'Prison Receptions - true'!$H$7:$H$29,AE$7)</f>
        <v>5367</v>
      </c>
      <c r="AF78" s="10">
        <f>SUMIFS('Prison Receptions - true'!$E$7:$E$29,'Prison Receptions - true'!$H$7:$H$29,AF$7)</f>
        <v>5399</v>
      </c>
      <c r="AG78" s="10">
        <f>SUMIFS('Prison Receptions - true'!$E$7:$E$29,'Prison Receptions - true'!$H$7:$H$29,AG$7)</f>
        <v>5421</v>
      </c>
      <c r="AH78" s="10">
        <f>SUMIFS('Prison Receptions - true'!$E$7:$E$29,'Prison Receptions - true'!$H$7:$H$29,AH$7)</f>
        <v>5330</v>
      </c>
      <c r="AI78" s="10">
        <f>SUMIFS('Prison Receptions - true'!$E$7:$E$29,'Prison Receptions - true'!$H$7:$H$29,AI$7)</f>
        <v>5753</v>
      </c>
      <c r="AJ78" s="10">
        <f>SUMIFS('Prison Receptions - true'!$E$7:$E$29,'Prison Receptions - true'!$H$7:$H$29,AJ$7)</f>
        <v>5781</v>
      </c>
      <c r="AK78" s="10">
        <f>SUMIFS('Prison Receptions - true'!$E$7:$E$29,'Prison Receptions - true'!$H$7:$H$29,AK$7)</f>
        <v>6425</v>
      </c>
      <c r="AL78" s="10">
        <f>SUMIFS('Prison Receptions - true'!$E$7:$E$29,'Prison Receptions - true'!$H$7:$H$29,AL$7)</f>
        <v>6382</v>
      </c>
      <c r="AM78" s="10">
        <f>SUMIFS('Prison Receptions - true'!$E$7:$E$29,'Prison Receptions - true'!$H$7:$H$29,AM$7)</f>
        <v>6830</v>
      </c>
      <c r="AN78" s="10">
        <f>SUMIFS('Prison Receptions - true'!$E$7:$E$29,'Prison Receptions - true'!$H$7:$H$29,AN$7)</f>
        <v>6736</v>
      </c>
      <c r="AO78" s="10">
        <f>SUMIFS('Prison Receptions - true'!$E$7:$E$29,'Prison Receptions - true'!$H$7:$H$29,AO$7)</f>
        <v>7171</v>
      </c>
      <c r="AP78" s="90">
        <f t="shared" ref="AP78:AW78" si="96">AO78</f>
        <v>7171</v>
      </c>
      <c r="AQ78" s="90">
        <f t="shared" si="96"/>
        <v>7171</v>
      </c>
      <c r="AR78" s="90">
        <f t="shared" si="96"/>
        <v>7171</v>
      </c>
      <c r="AS78" s="90">
        <f t="shared" si="96"/>
        <v>7171</v>
      </c>
      <c r="AT78" s="90">
        <f t="shared" si="96"/>
        <v>7171</v>
      </c>
      <c r="AU78" s="90">
        <f t="shared" si="96"/>
        <v>7171</v>
      </c>
      <c r="AV78" s="90">
        <f t="shared" si="96"/>
        <v>7171</v>
      </c>
      <c r="AW78" s="90">
        <f t="shared" si="96"/>
        <v>7171</v>
      </c>
    </row>
    <row r="79">
      <c r="B79" s="77"/>
      <c r="C79" s="8"/>
      <c r="D79" s="8" t="s">
        <v>200</v>
      </c>
      <c r="F79" s="8"/>
      <c r="G79" s="8"/>
      <c r="H79" s="10">
        <f t="shared" ref="H79:O79" si="97">SUMIFS($R79:$AW79,$R$5:$AW$5,H$5)</f>
        <v>74213</v>
      </c>
      <c r="I79" s="10">
        <f t="shared" si="97"/>
        <v>71574</v>
      </c>
      <c r="J79" s="10">
        <f t="shared" si="97"/>
        <v>56615</v>
      </c>
      <c r="K79" s="10">
        <f t="shared" si="97"/>
        <v>60663</v>
      </c>
      <c r="L79" s="10">
        <f t="shared" si="97"/>
        <v>65290</v>
      </c>
      <c r="M79" s="10">
        <f t="shared" si="97"/>
        <v>72044</v>
      </c>
      <c r="N79" s="56">
        <f t="shared" si="97"/>
        <v>0</v>
      </c>
      <c r="O79" s="56">
        <f t="shared" si="97"/>
        <v>0</v>
      </c>
      <c r="P79" s="86" t="s">
        <v>201</v>
      </c>
      <c r="Q79" s="10"/>
      <c r="R79" s="10">
        <f t="array" ref="R79">INDEX(Prison_Admissions_Quarterly!$C$8:$C$65,MATCH(R$7,Prison_Admissions_Quarterly!$G$8:$G$67,0))</f>
        <v>19330</v>
      </c>
      <c r="S79" s="10">
        <f t="array" ref="S79">INDEX(Prison_Admissions_Quarterly!$C$8:$C$65,MATCH(S$7,Prison_Admissions_Quarterly!$G$8:$G$67,0))</f>
        <v>18974</v>
      </c>
      <c r="T79" s="10">
        <f t="array" ref="T79">INDEX(Prison_Admissions_Quarterly!$C$8:$C$65,MATCH(T$7,Prison_Admissions_Quarterly!$G$8:$G$67,0))</f>
        <v>18219</v>
      </c>
      <c r="U79" s="10">
        <f t="array" ref="U79">INDEX(Prison_Admissions_Quarterly!$C$8:$C$65,MATCH(U$7,Prison_Admissions_Quarterly!$G$8:$G$67,0))</f>
        <v>17690</v>
      </c>
      <c r="V79" s="10">
        <f t="array" ref="V79">INDEX(Prison_Admissions_Quarterly!$C$8:$C$65,MATCH(V$7,Prison_Admissions_Quarterly!$G$8:$G$67,0))</f>
        <v>18370</v>
      </c>
      <c r="W79" s="10">
        <f t="array" ref="W79">INDEX(Prison_Admissions_Quarterly!$C$8:$C$65,MATCH(W$7,Prison_Admissions_Quarterly!$G$8:$G$67,0))</f>
        <v>18806</v>
      </c>
      <c r="X79" s="10">
        <f t="array" ref="X79">INDEX(Prison_Admissions_Quarterly!$C$8:$C$65,MATCH(X$7,Prison_Admissions_Quarterly!$G$8:$G$67,0))</f>
        <v>17306</v>
      </c>
      <c r="Y79" s="10">
        <f t="array" ref="Y79">INDEX(Prison_Admissions_Quarterly!$C$8:$C$65,MATCH(Y$7,Prison_Admissions_Quarterly!$G$8:$G$67,0))</f>
        <v>17092</v>
      </c>
      <c r="Z79" s="10">
        <f t="array" ref="Z79">INDEX(Prison_Admissions_Quarterly!$C$8:$C$65,MATCH(Z$7,Prison_Admissions_Quarterly!$G$8:$G$67,0))</f>
        <v>12608</v>
      </c>
      <c r="AA79" s="10">
        <f t="array" ref="AA79">INDEX(Prison_Admissions_Quarterly!$C$8:$C$65,MATCH(AA$7,Prison_Admissions_Quarterly!$G$8:$G$67,0))</f>
        <v>15242</v>
      </c>
      <c r="AB79" s="10">
        <f t="array" ref="AB79">INDEX(Prison_Admissions_Quarterly!$C$8:$C$65,MATCH(AB$7,Prison_Admissions_Quarterly!$G$8:$G$67,0))</f>
        <v>14634</v>
      </c>
      <c r="AC79" s="10">
        <f t="array" ref="AC79">INDEX(Prison_Admissions_Quarterly!$C$8:$C$65,MATCH(AC$7,Prison_Admissions_Quarterly!$G$8:$G$67,0))</f>
        <v>14131</v>
      </c>
      <c r="AD79" s="10">
        <f t="array" ref="AD79">INDEX(Prison_Admissions_Quarterly!$C$8:$C$65,MATCH(AD$7,Prison_Admissions_Quarterly!$G$8:$G$67,0))</f>
        <v>15206</v>
      </c>
      <c r="AE79" s="10">
        <f t="array" ref="AE79">INDEX(Prison_Admissions_Quarterly!$C$8:$C$65,MATCH(AE$7,Prison_Admissions_Quarterly!$G$8:$G$67,0))</f>
        <v>15103</v>
      </c>
      <c r="AF79" s="10">
        <f t="array" ref="AF79">INDEX(Prison_Admissions_Quarterly!$C$8:$C$65,MATCH(AF$7,Prison_Admissions_Quarterly!$G$8:$G$67,0))</f>
        <v>15000</v>
      </c>
      <c r="AG79" s="10">
        <f t="array" ref="AG79">INDEX(Prison_Admissions_Quarterly!$C$8:$C$65,MATCH(AG$7,Prison_Admissions_Quarterly!$G$8:$G$67,0))</f>
        <v>15354</v>
      </c>
      <c r="AH79" s="10">
        <f t="array" ref="AH79">INDEX(Prison_Admissions_Quarterly!$C$8:$C$65,MATCH(AH$7,Prison_Admissions_Quarterly!$G$8:$G$67,0))</f>
        <v>15941</v>
      </c>
      <c r="AI79" s="10">
        <f t="array" ref="AI79">INDEX(Prison_Admissions_Quarterly!$C$8:$C$65,MATCH(AI$7,Prison_Admissions_Quarterly!$G$8:$G$67,0))</f>
        <v>15810</v>
      </c>
      <c r="AJ79" s="10">
        <f t="array" ref="AJ79">INDEX(Prison_Admissions_Quarterly!$C$8:$C$65,MATCH(AJ$7,Prison_Admissions_Quarterly!$G$8:$G$67,0))</f>
        <v>16411</v>
      </c>
      <c r="AK79" s="10">
        <f t="array" ref="AK79">INDEX(Prison_Admissions_Quarterly!$C$8:$C$65,MATCH(AK$7,Prison_Admissions_Quarterly!$G$8:$G$67,0))</f>
        <v>17128</v>
      </c>
      <c r="AL79" s="10">
        <f t="array" ref="AL79">INDEX(Prison_Admissions_Quarterly!$C$8:$C$65,MATCH(AL$7,Prison_Admissions_Quarterly!$G$8:$G$67,0))</f>
        <v>17430</v>
      </c>
      <c r="AM79" s="10">
        <f t="array" ref="AM79">INDEX(Prison_Admissions_Quarterly!$C$8:$C$65,MATCH(AM$7,Prison_Admissions_Quarterly!$G$8:$G$67,0))</f>
        <v>19028</v>
      </c>
      <c r="AN79" s="10">
        <f t="array" ref="AN79">INDEX(Prison_Admissions_Quarterly!$C$8:$C$65,MATCH(AN$7,Prison_Admissions_Quarterly!$G$8:$G$67,0))</f>
        <v>17242</v>
      </c>
      <c r="AO79" s="10">
        <f t="array" ref="AO79">INDEX(Prison_Admissions_Quarterly!$C$8:$C$65,MATCH(AO$7,Prison_Admissions_Quarterly!$G$8:$G$67,0))</f>
        <v>18344</v>
      </c>
      <c r="AP79" s="56"/>
      <c r="AQ79" s="56"/>
      <c r="AR79" s="56"/>
      <c r="AS79" s="56"/>
      <c r="AT79" s="56"/>
      <c r="AU79" s="56"/>
      <c r="AV79" s="56"/>
      <c r="AW79" s="56"/>
    </row>
    <row r="80">
      <c r="B80" s="77"/>
      <c r="C80" s="8" t="s">
        <v>183</v>
      </c>
      <c r="D80" s="4" t="s">
        <v>202</v>
      </c>
      <c r="F80" s="8" t="s">
        <v>193</v>
      </c>
      <c r="G80" s="8" t="s">
        <v>128</v>
      </c>
      <c r="H80" s="90">
        <f t="shared" ref="H80:M80" si="98">SUMIFS($R80:$AW80,$R$5:$AW$5,H$5,$R$6:$AW$6,"4")</f>
        <v>73677</v>
      </c>
      <c r="I80" s="90">
        <f t="shared" si="98"/>
        <v>72947</v>
      </c>
      <c r="J80" s="90">
        <f t="shared" si="98"/>
        <v>65796</v>
      </c>
      <c r="K80" s="90">
        <f t="shared" si="98"/>
        <v>67026</v>
      </c>
      <c r="L80" s="90">
        <f t="shared" si="98"/>
        <v>69781</v>
      </c>
      <c r="M80" s="90">
        <f t="shared" si="98"/>
        <v>71411</v>
      </c>
      <c r="N80" s="56">
        <f t="shared" ref="N80:O80" si="99">M80+N76-N81</f>
        <v>47692.80528</v>
      </c>
      <c r="O80" s="56">
        <f t="shared" si="99"/>
        <v>52546.94408</v>
      </c>
      <c r="P80" s="10"/>
      <c r="Q80" s="10"/>
      <c r="R80" s="10">
        <f t="array" ref="R80">IFERROR(INDEX(Prisons!$I$12:$I$48,MATCH(R$9,Prisons!$C$12:$C$48,0)),"")</f>
        <v>73488</v>
      </c>
      <c r="S80" s="10">
        <f t="array" ref="S80">IFERROR(INDEX(Prisons!$I$12:$I$48,MATCH(S$9,Prisons!$C$12:$C$48,0)),"")</f>
        <v>73434</v>
      </c>
      <c r="T80" s="10">
        <f t="array" ref="T80">IFERROR(INDEX(Prisons!$I$12:$I$48,MATCH(T$9,Prisons!$C$12:$C$48,0)),"")</f>
        <v>73448</v>
      </c>
      <c r="U80" s="10">
        <f t="array" ref="U80">IFERROR(INDEX(Prisons!$I$12:$I$48,MATCH(U$9,Prisons!$C$12:$C$48,0)),"")</f>
        <v>73677</v>
      </c>
      <c r="V80" s="10">
        <f t="array" ref="V80">IFERROR(INDEX(Prisons!$I$12:$I$48,MATCH(V$9,Prisons!$C$12:$C$48,0)),"")</f>
        <v>73565</v>
      </c>
      <c r="W80" s="10">
        <f t="array" ref="W80">IFERROR(INDEX(Prisons!$I$12:$I$48,MATCH(W$9,Prisons!$C$12:$C$48,0)),"")</f>
        <v>74208</v>
      </c>
      <c r="X80" s="10">
        <f t="array" ref="X80">IFERROR(INDEX(Prisons!$I$12:$I$48,MATCH(X$9,Prisons!$C$12:$C$48,0)),"")</f>
        <v>73160</v>
      </c>
      <c r="Y80" s="10">
        <f t="array" ref="Y80">IFERROR(INDEX(Prisons!$I$12:$I$48,MATCH(Y$9,Prisons!$C$12:$C$48,0)),"")</f>
        <v>72947</v>
      </c>
      <c r="Z80" s="10">
        <f t="array" ref="Z80">IFERROR(INDEX(Prisons!$I$12:$I$48,MATCH(Z$9,Prisons!$C$12:$C$48,0)),"")</f>
        <v>68126</v>
      </c>
      <c r="AA80" s="10">
        <f t="array" ref="AA80">IFERROR(INDEX(Prisons!$I$12:$I$48,MATCH(AA$9,Prisons!$C$12:$C$48,0)),"")</f>
        <v>66961</v>
      </c>
      <c r="AB80" s="10">
        <f t="array" ref="AB80">IFERROR(INDEX(Prisons!$I$12:$I$48,MATCH(AB$9,Prisons!$C$12:$C$48,0)),"")</f>
        <v>66114</v>
      </c>
      <c r="AC80" s="10">
        <f t="array" ref="AC80">IFERROR(INDEX(Prisons!$I$12:$I$48,MATCH(AC$9,Prisons!$C$12:$C$48,0)),"")</f>
        <v>65796</v>
      </c>
      <c r="AD80" s="10">
        <f t="array" ref="AD80">IFERROR(INDEX(Prisons!$I$12:$I$48,MATCH(AD$9,Prisons!$C$12:$C$48,0)),"")</f>
        <v>65597</v>
      </c>
      <c r="AE80" s="10">
        <f t="array" ref="AE80">IFERROR(INDEX(Prisons!$I$12:$I$48,MATCH(AE$9,Prisons!$C$12:$C$48,0)),"")</f>
        <v>65766</v>
      </c>
      <c r="AF80" s="10">
        <f t="array" ref="AF80">IFERROR(INDEX(Prisons!$I$12:$I$48,MATCH(AF$9,Prisons!$C$12:$C$48,0)),"")</f>
        <v>66312</v>
      </c>
      <c r="AG80" s="10">
        <f t="array" ref="AG80">IFERROR(INDEX(Prisons!$I$12:$I$48,MATCH(AG$9,Prisons!$C$12:$C$48,0)),"")</f>
        <v>67026</v>
      </c>
      <c r="AH80" s="10">
        <f t="array" ref="AH80">IFERROR(INDEX(Prisons!$I$12:$I$48,MATCH(AH$9,Prisons!$C$12:$C$48,0)),"")</f>
        <v>67250</v>
      </c>
      <c r="AI80" s="10">
        <f t="array" ref="AI80">IFERROR(INDEX(Prisons!$I$12:$I$48,MATCH(AI$9,Prisons!$C$12:$C$48,0)),"")</f>
        <v>66802</v>
      </c>
      <c r="AJ80" s="10">
        <f t="array" ref="AJ80">IFERROR(INDEX(Prisons!$I$12:$I$48,MATCH(AJ$9,Prisons!$C$12:$C$48,0)),"")</f>
        <v>67663</v>
      </c>
      <c r="AK80" s="10">
        <f t="array" ref="AK80">IFERROR(INDEX(Prisons!$I$12:$I$48,MATCH(AK$9,Prisons!$C$12:$C$48,0)),"")</f>
        <v>69781</v>
      </c>
      <c r="AL80" s="10">
        <f t="array" ref="AL80">IFERROR(INDEX(Prisons!$I$12:$I$48,MATCH(AL$9,Prisons!$C$12:$C$48,0)),"")</f>
        <v>70328</v>
      </c>
      <c r="AM80" s="10">
        <f t="array" ref="AM80">IFERROR(INDEX(Prisons!$I$12:$I$48,MATCH(AM$9,Prisons!$C$12:$C$48,0)),"")</f>
        <v>71380</v>
      </c>
      <c r="AN80" s="10">
        <f t="array" ref="AN80">IFERROR(INDEX(Prisons!$I$12:$I$48,MATCH(AN$9,Prisons!$C$12:$C$48,0)),"")</f>
        <v>71484</v>
      </c>
      <c r="AO80" s="10">
        <f t="array" ref="AO80">IFERROR(INDEX(Prisons!$I$12:$I$48,MATCH(AO$9,Prisons!$C$12:$C$48,0)),"")</f>
        <v>71411</v>
      </c>
      <c r="AP80" s="56">
        <f t="shared" ref="AP80:AW80" si="100">AO76-AO81+AO80</f>
        <v>74642</v>
      </c>
      <c r="AQ80" s="56">
        <f t="shared" si="100"/>
        <v>73580.71278</v>
      </c>
      <c r="AR80" s="56">
        <f t="shared" si="100"/>
        <v>71749.31514</v>
      </c>
      <c r="AS80" s="56">
        <f t="shared" si="100"/>
        <v>70283.99683</v>
      </c>
      <c r="AT80" s="56">
        <f t="shared" si="100"/>
        <v>68987.98084</v>
      </c>
      <c r="AU80" s="56">
        <f t="shared" si="100"/>
        <v>68315.33339</v>
      </c>
      <c r="AV80" s="56">
        <f t="shared" si="100"/>
        <v>68105.43107</v>
      </c>
      <c r="AW80" s="56">
        <f t="shared" si="100"/>
        <v>68050.79292</v>
      </c>
    </row>
    <row r="81">
      <c r="A81" s="59"/>
      <c r="B81" s="94"/>
      <c r="C81" s="4" t="s">
        <v>183</v>
      </c>
      <c r="D81" s="4" t="s">
        <v>203</v>
      </c>
      <c r="E81" s="59"/>
      <c r="F81" s="4" t="s">
        <v>195</v>
      </c>
      <c r="G81" s="4" t="s">
        <v>191</v>
      </c>
      <c r="H81" s="96">
        <f t="shared" ref="H81:O81" si="101">SUM(H82:H83)</f>
        <v>117503</v>
      </c>
      <c r="I81" s="30">
        <f t="shared" si="101"/>
        <v>110178</v>
      </c>
      <c r="J81" s="30">
        <f t="shared" si="101"/>
        <v>88911</v>
      </c>
      <c r="K81" s="30">
        <f t="shared" si="101"/>
        <v>84605</v>
      </c>
      <c r="L81" s="30">
        <f t="shared" si="101"/>
        <v>79612</v>
      </c>
      <c r="M81" s="30">
        <f t="shared" si="101"/>
        <v>58294</v>
      </c>
      <c r="N81" s="58">
        <f t="shared" si="101"/>
        <v>86025.89417</v>
      </c>
      <c r="O81" s="58">
        <f t="shared" si="101"/>
        <v>57453.56065</v>
      </c>
      <c r="P81" s="30"/>
      <c r="Q81" s="30"/>
      <c r="R81" s="30">
        <f t="shared" ref="R81:AW81" si="102">SUM(R82:R83)</f>
        <v>30577</v>
      </c>
      <c r="S81" s="30">
        <f t="shared" si="102"/>
        <v>29736</v>
      </c>
      <c r="T81" s="30">
        <f t="shared" si="102"/>
        <v>29844</v>
      </c>
      <c r="U81" s="30">
        <f t="shared" si="102"/>
        <v>27346</v>
      </c>
      <c r="V81" s="30">
        <f t="shared" si="102"/>
        <v>27855</v>
      </c>
      <c r="W81" s="30">
        <f t="shared" si="102"/>
        <v>27829</v>
      </c>
      <c r="X81" s="30">
        <f t="shared" si="102"/>
        <v>28153</v>
      </c>
      <c r="Y81" s="30">
        <f t="shared" si="102"/>
        <v>26341</v>
      </c>
      <c r="Z81" s="30">
        <f t="shared" si="102"/>
        <v>23873</v>
      </c>
      <c r="AA81" s="30">
        <f t="shared" si="102"/>
        <v>22095</v>
      </c>
      <c r="AB81" s="30">
        <f t="shared" si="102"/>
        <v>22346</v>
      </c>
      <c r="AC81" s="30">
        <f t="shared" si="102"/>
        <v>20597</v>
      </c>
      <c r="AD81" s="30">
        <f t="shared" si="102"/>
        <v>20812</v>
      </c>
      <c r="AE81" s="30">
        <f t="shared" si="102"/>
        <v>21125</v>
      </c>
      <c r="AF81" s="30">
        <f t="shared" si="102"/>
        <v>21844</v>
      </c>
      <c r="AG81" s="30">
        <f t="shared" si="102"/>
        <v>20824</v>
      </c>
      <c r="AH81" s="30">
        <f t="shared" si="102"/>
        <v>21248</v>
      </c>
      <c r="AI81" s="30">
        <f t="shared" si="102"/>
        <v>22155</v>
      </c>
      <c r="AJ81" s="30">
        <f t="shared" si="102"/>
        <v>22336</v>
      </c>
      <c r="AK81" s="30">
        <f t="shared" si="102"/>
        <v>13873</v>
      </c>
      <c r="AL81" s="30">
        <f t="shared" si="102"/>
        <v>14318</v>
      </c>
      <c r="AM81" s="30">
        <f t="shared" si="102"/>
        <v>14134</v>
      </c>
      <c r="AN81" s="30">
        <f t="shared" si="102"/>
        <v>14729</v>
      </c>
      <c r="AO81" s="30">
        <f t="shared" si="102"/>
        <v>15113</v>
      </c>
      <c r="AP81" s="58">
        <f t="shared" si="102"/>
        <v>21506.47354</v>
      </c>
      <c r="AQ81" s="58">
        <f t="shared" si="102"/>
        <v>22479.53674</v>
      </c>
      <c r="AR81" s="58">
        <f t="shared" si="102"/>
        <v>22159.91448</v>
      </c>
      <c r="AS81" s="58">
        <f t="shared" si="102"/>
        <v>21608.36213</v>
      </c>
      <c r="AT81" s="58">
        <f t="shared" si="102"/>
        <v>21167.05995</v>
      </c>
      <c r="AU81" s="58">
        <f t="shared" si="102"/>
        <v>20776.74566</v>
      </c>
      <c r="AV81" s="58">
        <f t="shared" si="102"/>
        <v>20574.16798</v>
      </c>
      <c r="AW81" s="58">
        <f t="shared" si="102"/>
        <v>20510.95281</v>
      </c>
    </row>
    <row r="82">
      <c r="B82" s="73"/>
      <c r="C82" s="8"/>
      <c r="D82" s="8" t="s">
        <v>204</v>
      </c>
      <c r="G82" s="8" t="s">
        <v>191</v>
      </c>
      <c r="H82" s="90">
        <f t="shared" ref="H82:M82" si="103">SUMIFS($R82:$AW82,$R$5:$AW$5,H$5)</f>
        <v>67153</v>
      </c>
      <c r="I82" s="10">
        <f t="shared" si="103"/>
        <v>62059</v>
      </c>
      <c r="J82" s="10">
        <f t="shared" si="103"/>
        <v>49951</v>
      </c>
      <c r="K82" s="10">
        <f t="shared" si="103"/>
        <v>46919</v>
      </c>
      <c r="L82" s="10">
        <f t="shared" si="103"/>
        <v>47367</v>
      </c>
      <c r="M82" s="10">
        <f t="shared" si="103"/>
        <v>50536</v>
      </c>
      <c r="N82" s="56">
        <f t="shared" ref="N82:O82" si="104">M$80*$N$93</f>
        <v>52430.98029</v>
      </c>
      <c r="O82" s="56">
        <f t="shared" si="104"/>
        <v>35016.74159</v>
      </c>
      <c r="P82" s="8" t="s">
        <v>205</v>
      </c>
      <c r="R82" s="60">
        <f>SUMIFS('Prison Releases - true'!$B$4:$B$29,'Prison Releases - true'!$F$4:$F$29,R$7)</f>
        <v>17369</v>
      </c>
      <c r="S82" s="60">
        <f>SUMIFS('Prison Releases - true'!$B$4:$B$29,'Prison Releases - true'!$F$4:$F$29,S$7)</f>
        <v>17136</v>
      </c>
      <c r="T82" s="60">
        <f>SUMIFS('Prison Releases - true'!$B$4:$B$29,'Prison Releases - true'!$F$4:$F$29,T$7)</f>
        <v>17215</v>
      </c>
      <c r="U82" s="60">
        <f>SUMIFS('Prison Releases - true'!$B$4:$B$29,'Prison Releases - true'!$F$4:$F$29,U$7)</f>
        <v>15433</v>
      </c>
      <c r="V82" s="60">
        <f>SUMIFS('Prison Releases - true'!$B$4:$B$29,'Prison Releases - true'!$F$4:$F$29,V$7)</f>
        <v>15708</v>
      </c>
      <c r="W82" s="60">
        <f>SUMIFS('Prison Releases - true'!$B$4:$B$29,'Prison Releases - true'!$F$4:$F$29,W$7)</f>
        <v>15699</v>
      </c>
      <c r="X82" s="60">
        <f>SUMIFS('Prison Releases - true'!$B$4:$B$29,'Prison Releases - true'!$F$4:$F$29,X$7)</f>
        <v>15931</v>
      </c>
      <c r="Y82" s="60">
        <f>SUMIFS('Prison Releases - true'!$B$4:$B$29,'Prison Releases - true'!$F$4:$F$29,Y$7)</f>
        <v>14721</v>
      </c>
      <c r="Z82" s="60">
        <f>SUMIFS('Prison Releases - true'!$B$4:$B$29,'Prison Releases - true'!$F$4:$F$29,Z$7)</f>
        <v>13290</v>
      </c>
      <c r="AA82" s="60">
        <f>SUMIFS('Prison Releases - true'!$B$4:$B$29,'Prison Releases - true'!$F$4:$F$29,AA$7)</f>
        <v>12526</v>
      </c>
      <c r="AB82" s="60">
        <f>SUMIFS('Prison Releases - true'!$B$4:$B$29,'Prison Releases - true'!$F$4:$F$29,AB$7)</f>
        <v>12716</v>
      </c>
      <c r="AC82" s="60">
        <f>SUMIFS('Prison Releases - true'!$B$4:$B$29,'Prison Releases - true'!$F$4:$F$29,AC$7)</f>
        <v>11419</v>
      </c>
      <c r="AD82" s="60">
        <f>SUMIFS('Prison Releases - true'!$B$4:$B$29,'Prison Releases - true'!$F$4:$F$29,AD$7)</f>
        <v>11623</v>
      </c>
      <c r="AE82" s="60">
        <f>SUMIFS('Prison Releases - true'!$B$4:$B$29,'Prison Releases - true'!$F$4:$F$29,AE$7)</f>
        <v>11750</v>
      </c>
      <c r="AF82" s="60">
        <f>SUMIFS('Prison Releases - true'!$B$4:$B$29,'Prison Releases - true'!$F$4:$F$29,AF$7)</f>
        <v>12222</v>
      </c>
      <c r="AG82" s="60">
        <f>SUMIFS('Prison Releases - true'!$B$4:$B$29,'Prison Releases - true'!$F$4:$F$29,AG$7)</f>
        <v>11324</v>
      </c>
      <c r="AH82" s="60">
        <f>SUMIFS('Prison Releases - true'!$B$4:$B$29,'Prison Releases - true'!$F$4:$F$29,AH$7)</f>
        <v>11478</v>
      </c>
      <c r="AI82" s="60">
        <f>SUMIFS('Prison Releases - true'!$B$4:$B$29,'Prison Releases - true'!$F$4:$F$29,AI$7)</f>
        <v>11999</v>
      </c>
      <c r="AJ82" s="60">
        <f>SUMIFS('Prison Releases - true'!$B$4:$B$29,'Prison Releases - true'!$F$4:$F$29,AJ$7)</f>
        <v>12003</v>
      </c>
      <c r="AK82" s="60">
        <f>SUMIFS('Prison Releases - true'!$B$4:$B$29,'Prison Releases - true'!$F$4:$F$29,AK$7)</f>
        <v>11887</v>
      </c>
      <c r="AL82" s="60">
        <f>SUMIFS('Prison Releases - true'!$B$4:$B$29,'Prison Releases - true'!$F$4:$F$29,AL$7)</f>
        <v>12132</v>
      </c>
      <c r="AM82" s="60">
        <f>SUMIFS('Prison Releases - true'!$B$4:$B$29,'Prison Releases - true'!$F$4:$F$29,AM$7)</f>
        <v>12351</v>
      </c>
      <c r="AN82" s="60">
        <f>SUMIFS('Prison Releases - true'!$B$4:$B$29,'Prison Releases - true'!$F$4:$F$29,AN$7)</f>
        <v>12764</v>
      </c>
      <c r="AO82" s="60">
        <f>SUMIFS('Prison Releases - true'!$B$4:$B$29,'Prison Releases - true'!$F$4:$F$29,AO$7)</f>
        <v>13289</v>
      </c>
      <c r="AP82" s="56">
        <f t="shared" ref="AP82:AW82" si="105">AO$80*$N$93/4</f>
        <v>13107.74507</v>
      </c>
      <c r="AQ82" s="56">
        <f t="shared" si="105"/>
        <v>13700.80671</v>
      </c>
      <c r="AR82" s="56">
        <f t="shared" si="105"/>
        <v>13506.00363</v>
      </c>
      <c r="AS82" s="56">
        <f t="shared" si="105"/>
        <v>13169.84403</v>
      </c>
      <c r="AT82" s="56">
        <f t="shared" si="105"/>
        <v>12900.8796</v>
      </c>
      <c r="AU82" s="56">
        <f t="shared" si="105"/>
        <v>12662.99122</v>
      </c>
      <c r="AV82" s="56">
        <f t="shared" si="105"/>
        <v>12539.52437</v>
      </c>
      <c r="AW82" s="56">
        <f t="shared" si="105"/>
        <v>12500.99604</v>
      </c>
    </row>
    <row r="83">
      <c r="B83" s="73"/>
      <c r="C83" s="8"/>
      <c r="D83" s="8" t="s">
        <v>206</v>
      </c>
      <c r="G83" s="8" t="s">
        <v>191</v>
      </c>
      <c r="H83" s="90">
        <f t="shared" ref="H83:M83" si="106">SUMIFS($R83:$AW83,$R$5:$AW$5,H$5)</f>
        <v>50350</v>
      </c>
      <c r="I83" s="10">
        <f t="shared" si="106"/>
        <v>48119</v>
      </c>
      <c r="J83" s="10">
        <f t="shared" si="106"/>
        <v>38960</v>
      </c>
      <c r="K83" s="10">
        <f t="shared" si="106"/>
        <v>37686</v>
      </c>
      <c r="L83" s="10">
        <f t="shared" si="106"/>
        <v>32245</v>
      </c>
      <c r="M83" s="10">
        <f t="shared" si="106"/>
        <v>7758</v>
      </c>
      <c r="N83" s="56">
        <f t="shared" ref="N83:O83" si="107">M$80*$N$94</f>
        <v>33594.91388</v>
      </c>
      <c r="O83" s="56">
        <f t="shared" si="107"/>
        <v>22436.81906</v>
      </c>
      <c r="R83" s="60">
        <f>SUMIFS('Prison Releases - true'!$C$4:$C$29,'Prison Releases - true'!$F$4:$F$29,R$7)</f>
        <v>13208</v>
      </c>
      <c r="S83" s="60">
        <f>SUMIFS('Prison Releases - true'!$C$4:$C$29,'Prison Releases - true'!$F$4:$F$29,S$7)</f>
        <v>12600</v>
      </c>
      <c r="T83" s="60">
        <f>SUMIFS('Prison Releases - true'!$C$4:$C$29,'Prison Releases - true'!$F$4:$F$29,T$7)</f>
        <v>12629</v>
      </c>
      <c r="U83" s="60">
        <f>SUMIFS('Prison Releases - true'!$C$4:$C$29,'Prison Releases - true'!$F$4:$F$29,U$7)</f>
        <v>11913</v>
      </c>
      <c r="V83" s="60">
        <f>SUMIFS('Prison Releases - true'!$C$4:$C$29,'Prison Releases - true'!$F$4:$F$29,V$7)</f>
        <v>12147</v>
      </c>
      <c r="W83" s="60">
        <f>SUMIFS('Prison Releases - true'!$C$4:$C$29,'Prison Releases - true'!$F$4:$F$29,W$7)</f>
        <v>12130</v>
      </c>
      <c r="X83" s="60">
        <f>SUMIFS('Prison Releases - true'!$C$4:$C$29,'Prison Releases - true'!$F$4:$F$29,X$7)</f>
        <v>12222</v>
      </c>
      <c r="Y83" s="60">
        <f>SUMIFS('Prison Releases - true'!$C$4:$C$29,'Prison Releases - true'!$F$4:$F$29,Y$7)</f>
        <v>11620</v>
      </c>
      <c r="Z83" s="60">
        <f>SUMIFS('Prison Releases - true'!$C$4:$C$29,'Prison Releases - true'!$F$4:$F$29,Z$7)</f>
        <v>10583</v>
      </c>
      <c r="AA83" s="60">
        <f>SUMIFS('Prison Releases - true'!$C$4:$C$29,'Prison Releases - true'!$F$4:$F$29,AA$7)</f>
        <v>9569</v>
      </c>
      <c r="AB83" s="60">
        <f>SUMIFS('Prison Releases - true'!$C$4:$C$29,'Prison Releases - true'!$F$4:$F$29,AB$7)</f>
        <v>9630</v>
      </c>
      <c r="AC83" s="60">
        <f>SUMIFS('Prison Releases - true'!$C$4:$C$29,'Prison Releases - true'!$F$4:$F$29,AC$7)</f>
        <v>9178</v>
      </c>
      <c r="AD83" s="60">
        <f>SUMIFS('Prison Releases - true'!$C$4:$C$29,'Prison Releases - true'!$F$4:$F$29,AD$7)</f>
        <v>9189</v>
      </c>
      <c r="AE83" s="60">
        <f>SUMIFS('Prison Releases - true'!$C$4:$C$29,'Prison Releases - true'!$F$4:$F$29,AE$7)</f>
        <v>9375</v>
      </c>
      <c r="AF83" s="60">
        <f>SUMIFS('Prison Releases - true'!$C$4:$C$29,'Prison Releases - true'!$F$4:$F$29,AF$7)</f>
        <v>9622</v>
      </c>
      <c r="AG83" s="60">
        <f>SUMIFS('Prison Releases - true'!$C$4:$C$29,'Prison Releases - true'!$F$4:$F$29,AG$7)</f>
        <v>9500</v>
      </c>
      <c r="AH83" s="60">
        <f>SUMIFS('Prison Releases - true'!$C$4:$C$29,'Prison Releases - true'!$F$4:$F$29,AH$7)</f>
        <v>9770</v>
      </c>
      <c r="AI83" s="60">
        <f>SUMIFS('Prison Releases - true'!$C$4:$C$29,'Prison Releases - true'!$F$4:$F$29,AI$7)</f>
        <v>10156</v>
      </c>
      <c r="AJ83" s="60">
        <f>SUMIFS('Prison Releases - true'!$C$4:$C$29,'Prison Releases - true'!$F$4:$F$29,AJ$7)</f>
        <v>10333</v>
      </c>
      <c r="AK83" s="60">
        <f>SUMIFS('Prison Releases - true'!$C$4:$C$29,'Prison Releases - true'!$F$4:$F$29,AK$7)</f>
        <v>1986</v>
      </c>
      <c r="AL83" s="60">
        <f>SUMIFS('Prison Releases - true'!$C$4:$C$29,'Prison Releases - true'!$F$4:$F$29,AL$7)</f>
        <v>2186</v>
      </c>
      <c r="AM83" s="60">
        <f>SUMIFS('Prison Releases - true'!$C$4:$C$29,'Prison Releases - true'!$F$4:$F$29,AM$7)</f>
        <v>1783</v>
      </c>
      <c r="AN83" s="60">
        <f>SUMIFS('Prison Releases - true'!$C$4:$C$29,'Prison Releases - true'!$F$4:$F$29,AN$7)</f>
        <v>1965</v>
      </c>
      <c r="AO83" s="60">
        <f>SUMIFS('Prison Releases - true'!$C$4:$C$29,'Prison Releases - true'!$F$4:$F$29,AO$7)</f>
        <v>1824</v>
      </c>
      <c r="AP83" s="56">
        <f t="shared" ref="AP83:AW83" si="108">AO$80*$N$94/4</f>
        <v>8398.72847</v>
      </c>
      <c r="AQ83" s="56">
        <f t="shared" si="108"/>
        <v>8778.730034</v>
      </c>
      <c r="AR83" s="56">
        <f t="shared" si="108"/>
        <v>8653.910844</v>
      </c>
      <c r="AS83" s="56">
        <f t="shared" si="108"/>
        <v>8438.518096</v>
      </c>
      <c r="AT83" s="56">
        <f t="shared" si="108"/>
        <v>8266.180352</v>
      </c>
      <c r="AU83" s="56">
        <f t="shared" si="108"/>
        <v>8113.754446</v>
      </c>
      <c r="AV83" s="56">
        <f t="shared" si="108"/>
        <v>8034.643618</v>
      </c>
      <c r="AW83" s="56">
        <f t="shared" si="108"/>
        <v>8009.95677</v>
      </c>
    </row>
    <row r="84">
      <c r="B84" s="73"/>
      <c r="C84" s="8"/>
      <c r="D84" s="4" t="s">
        <v>207</v>
      </c>
      <c r="H84" s="10">
        <f t="shared" ref="H84:O84" si="109">H76-H81</f>
        <v>-97817</v>
      </c>
      <c r="I84" s="10">
        <f t="shared" si="109"/>
        <v>-31302</v>
      </c>
      <c r="J84" s="10">
        <f t="shared" si="109"/>
        <v>-28506</v>
      </c>
      <c r="K84" s="10">
        <f t="shared" si="109"/>
        <v>-20296</v>
      </c>
      <c r="L84" s="10">
        <f t="shared" si="109"/>
        <v>-12664</v>
      </c>
      <c r="M84" s="10">
        <f t="shared" si="109"/>
        <v>15633</v>
      </c>
      <c r="N84" s="56">
        <f t="shared" si="109"/>
        <v>-23718.19472</v>
      </c>
      <c r="O84" s="56">
        <f t="shared" si="109"/>
        <v>4854.138796</v>
      </c>
      <c r="AP84" s="54"/>
      <c r="AQ84" s="54"/>
      <c r="AR84" s="54"/>
      <c r="AS84" s="54"/>
      <c r="AT84" s="54"/>
      <c r="AU84" s="54"/>
      <c r="AV84" s="54"/>
      <c r="AW84" s="54"/>
    </row>
    <row r="85">
      <c r="B85" s="73"/>
      <c r="C85" s="8"/>
      <c r="D85" s="4" t="s">
        <v>208</v>
      </c>
      <c r="I85" s="10">
        <f t="shared" ref="I85:O85" si="110">I80-H80</f>
        <v>-730</v>
      </c>
      <c r="J85" s="10">
        <f t="shared" si="110"/>
        <v>-7151</v>
      </c>
      <c r="K85" s="10">
        <f t="shared" si="110"/>
        <v>1230</v>
      </c>
      <c r="L85" s="10">
        <f t="shared" si="110"/>
        <v>2755</v>
      </c>
      <c r="M85" s="10">
        <f t="shared" si="110"/>
        <v>1630</v>
      </c>
      <c r="N85" s="56">
        <f t="shared" si="110"/>
        <v>-23718.19472</v>
      </c>
      <c r="O85" s="56">
        <f t="shared" si="110"/>
        <v>4854.138796</v>
      </c>
      <c r="AP85" s="54"/>
      <c r="AQ85" s="54"/>
      <c r="AR85" s="54"/>
      <c r="AS85" s="54"/>
      <c r="AT85" s="54"/>
      <c r="AU85" s="54"/>
      <c r="AV85" s="54"/>
      <c r="AW85" s="54"/>
    </row>
    <row r="86">
      <c r="B86" s="73"/>
      <c r="C86" s="8"/>
      <c r="D86" s="4"/>
      <c r="N86" s="54"/>
      <c r="O86" s="54"/>
      <c r="AP86" s="54"/>
      <c r="AQ86" s="54"/>
      <c r="AR86" s="54"/>
      <c r="AS86" s="54"/>
      <c r="AT86" s="54"/>
      <c r="AU86" s="54"/>
      <c r="AV86" s="54"/>
      <c r="AW86" s="54"/>
    </row>
    <row r="87">
      <c r="B87" s="73"/>
      <c r="C87" s="8" t="s">
        <v>183</v>
      </c>
      <c r="D87" s="4" t="s">
        <v>34</v>
      </c>
      <c r="F87" s="8" t="s">
        <v>193</v>
      </c>
      <c r="G87" s="8" t="s">
        <v>128</v>
      </c>
      <c r="H87" s="10">
        <f t="shared" ref="H87:M87" si="111">SUMIFS($R87:$AW87,$R$5:$AW$5,H$5,$R$6:$AW$6,"4")</f>
        <v>82634</v>
      </c>
      <c r="I87" s="10">
        <f t="shared" si="111"/>
        <v>82990</v>
      </c>
      <c r="J87" s="10">
        <f t="shared" si="111"/>
        <v>78058</v>
      </c>
      <c r="K87" s="10">
        <f t="shared" si="111"/>
        <v>79773</v>
      </c>
      <c r="L87" s="10">
        <f t="shared" si="111"/>
        <v>84372</v>
      </c>
      <c r="M87" s="10">
        <f t="shared" si="111"/>
        <v>87869</v>
      </c>
      <c r="N87" s="56">
        <f t="shared" ref="N87:O87" si="112">N80+N73</f>
        <v>63403.67968</v>
      </c>
      <c r="O87" s="56">
        <f t="shared" si="112"/>
        <v>67738.98108</v>
      </c>
      <c r="R87" s="10">
        <f t="shared" ref="R87:AW87" si="113">SUM(R80,R73,)</f>
        <v>82773</v>
      </c>
      <c r="S87" s="10">
        <f t="shared" si="113"/>
        <v>83005</v>
      </c>
      <c r="T87" s="10">
        <f t="shared" si="113"/>
        <v>82236</v>
      </c>
      <c r="U87" s="10">
        <f t="shared" si="113"/>
        <v>82634</v>
      </c>
      <c r="V87" s="10">
        <f t="shared" si="113"/>
        <v>82710</v>
      </c>
      <c r="W87" s="10">
        <f t="shared" si="113"/>
        <v>83810</v>
      </c>
      <c r="X87" s="10">
        <f t="shared" si="113"/>
        <v>82868</v>
      </c>
      <c r="Y87" s="10">
        <f t="shared" si="113"/>
        <v>82990</v>
      </c>
      <c r="Z87" s="10">
        <f t="shared" si="113"/>
        <v>79514</v>
      </c>
      <c r="AA87" s="10">
        <f t="shared" si="113"/>
        <v>79235</v>
      </c>
      <c r="AB87" s="10">
        <f t="shared" si="113"/>
        <v>78180</v>
      </c>
      <c r="AC87" s="10">
        <f t="shared" si="113"/>
        <v>78058</v>
      </c>
      <c r="AD87" s="10">
        <f t="shared" si="113"/>
        <v>78324</v>
      </c>
      <c r="AE87" s="10">
        <f t="shared" si="113"/>
        <v>78756</v>
      </c>
      <c r="AF87" s="10">
        <f t="shared" si="113"/>
        <v>79092</v>
      </c>
      <c r="AG87" s="10">
        <f t="shared" si="113"/>
        <v>79773</v>
      </c>
      <c r="AH87" s="10">
        <f t="shared" si="113"/>
        <v>80659</v>
      </c>
      <c r="AI87" s="10">
        <f t="shared" si="113"/>
        <v>81309</v>
      </c>
      <c r="AJ87" s="10">
        <f t="shared" si="113"/>
        <v>81806</v>
      </c>
      <c r="AK87" s="10">
        <f t="shared" si="113"/>
        <v>84372</v>
      </c>
      <c r="AL87" s="10">
        <f t="shared" si="113"/>
        <v>85851</v>
      </c>
      <c r="AM87" s="10">
        <f t="shared" si="113"/>
        <v>87576</v>
      </c>
      <c r="AN87" s="10">
        <f t="shared" si="113"/>
        <v>87489</v>
      </c>
      <c r="AO87" s="10">
        <f t="shared" si="113"/>
        <v>87869</v>
      </c>
      <c r="AP87" s="56">
        <f t="shared" si="113"/>
        <v>91712</v>
      </c>
      <c r="AQ87" s="56">
        <f t="shared" si="113"/>
        <v>91242.71278</v>
      </c>
      <c r="AR87" s="56">
        <f t="shared" si="113"/>
        <v>88692.12477</v>
      </c>
      <c r="AS87" s="56">
        <f t="shared" si="113"/>
        <v>86884.19161</v>
      </c>
      <c r="AT87" s="56">
        <f t="shared" si="113"/>
        <v>85249.30574</v>
      </c>
      <c r="AU87" s="56">
        <f t="shared" si="113"/>
        <v>84515.99799</v>
      </c>
      <c r="AV87" s="56">
        <f t="shared" si="113"/>
        <v>84314.89106</v>
      </c>
      <c r="AW87" s="56">
        <f t="shared" si="113"/>
        <v>84243.37797</v>
      </c>
    </row>
    <row r="88">
      <c r="B88" s="61"/>
      <c r="C88" s="4"/>
      <c r="D88" s="55" t="s">
        <v>209</v>
      </c>
    </row>
    <row r="89">
      <c r="B89" s="61"/>
      <c r="C89" s="4"/>
      <c r="D89" s="4" t="s">
        <v>210</v>
      </c>
      <c r="H89" s="51">
        <f t="shared" ref="H89:M89" si="114">SUM(H77)/H60</f>
        <v>0.1678053678</v>
      </c>
      <c r="I89" s="51">
        <f t="shared" si="114"/>
        <v>0.7088279474</v>
      </c>
      <c r="J89" s="51">
        <f t="shared" si="114"/>
        <v>0.6426464605</v>
      </c>
      <c r="K89" s="51">
        <f t="shared" si="114"/>
        <v>0.6605649579</v>
      </c>
      <c r="L89" s="51">
        <f t="shared" si="114"/>
        <v>0.6635308064</v>
      </c>
      <c r="M89" s="51">
        <f t="shared" si="114"/>
        <v>0.6437363333</v>
      </c>
      <c r="N89" s="98">
        <f t="shared" ref="N89:N90" si="116">AVERAGE(I89:M89)</f>
        <v>0.6638613011</v>
      </c>
      <c r="O89" s="98">
        <f t="shared" ref="O89:O94" si="117">N89</f>
        <v>0.6638613011</v>
      </c>
    </row>
    <row r="90">
      <c r="B90" s="61"/>
      <c r="C90" s="4"/>
      <c r="D90" s="8" t="s">
        <v>211</v>
      </c>
      <c r="H90" s="51">
        <f t="shared" ref="H90:M90" si="115">H72/H32</f>
        <v>0.005259482669</v>
      </c>
      <c r="I90" s="51">
        <f t="shared" si="115"/>
        <v>0.02262586138</v>
      </c>
      <c r="J90" s="51">
        <f t="shared" si="115"/>
        <v>0.0324383654</v>
      </c>
      <c r="K90" s="51">
        <f t="shared" si="115"/>
        <v>0.02536989181</v>
      </c>
      <c r="L90" s="51">
        <f t="shared" si="115"/>
        <v>0.02726945245</v>
      </c>
      <c r="M90" s="51">
        <f t="shared" si="115"/>
        <v>0.02898114596</v>
      </c>
      <c r="N90" s="98">
        <f t="shared" si="116"/>
        <v>0.0273369434</v>
      </c>
      <c r="O90" s="98">
        <f t="shared" si="117"/>
        <v>0.0273369434</v>
      </c>
    </row>
    <row r="91">
      <c r="B91" s="61"/>
      <c r="C91" s="4"/>
      <c r="D91" s="8" t="s">
        <v>212</v>
      </c>
      <c r="H91" s="51">
        <f t="shared" ref="H91:L91" si="118">H74/H73</f>
        <v>0.6691972759</v>
      </c>
      <c r="I91" s="51">
        <f t="shared" si="118"/>
        <v>2.750871254</v>
      </c>
      <c r="J91" s="51">
        <f t="shared" si="118"/>
        <v>2.283885174</v>
      </c>
      <c r="K91" s="51">
        <f t="shared" si="118"/>
        <v>2.078763631</v>
      </c>
      <c r="L91" s="51">
        <f t="shared" si="118"/>
        <v>2.102940169</v>
      </c>
      <c r="M91" s="101">
        <f>N91</f>
        <v>2.304115057</v>
      </c>
      <c r="N91" s="98">
        <f>AVERAGE(I91:L91)</f>
        <v>2.304115057</v>
      </c>
      <c r="O91" s="98">
        <f t="shared" si="117"/>
        <v>2.304115057</v>
      </c>
      <c r="R91" s="52">
        <f>O91</f>
        <v>2.304115057</v>
      </c>
      <c r="S91" s="52">
        <f t="shared" ref="S91:AW91" si="119">R91</f>
        <v>2.304115057</v>
      </c>
      <c r="T91" s="52">
        <f t="shared" si="119"/>
        <v>2.304115057</v>
      </c>
      <c r="U91" s="52">
        <f t="shared" si="119"/>
        <v>2.304115057</v>
      </c>
      <c r="V91" s="52">
        <f t="shared" si="119"/>
        <v>2.304115057</v>
      </c>
      <c r="W91" s="52">
        <f t="shared" si="119"/>
        <v>2.304115057</v>
      </c>
      <c r="X91" s="52">
        <f t="shared" si="119"/>
        <v>2.304115057</v>
      </c>
      <c r="Y91" s="52">
        <f t="shared" si="119"/>
        <v>2.304115057</v>
      </c>
      <c r="Z91" s="52">
        <f t="shared" si="119"/>
        <v>2.304115057</v>
      </c>
      <c r="AA91" s="52">
        <f t="shared" si="119"/>
        <v>2.304115057</v>
      </c>
      <c r="AB91" s="52">
        <f t="shared" si="119"/>
        <v>2.304115057</v>
      </c>
      <c r="AC91" s="52">
        <f t="shared" si="119"/>
        <v>2.304115057</v>
      </c>
      <c r="AD91" s="52">
        <f t="shared" si="119"/>
        <v>2.304115057</v>
      </c>
      <c r="AE91" s="52">
        <f t="shared" si="119"/>
        <v>2.304115057</v>
      </c>
      <c r="AF91" s="52">
        <f t="shared" si="119"/>
        <v>2.304115057</v>
      </c>
      <c r="AG91" s="52">
        <f t="shared" si="119"/>
        <v>2.304115057</v>
      </c>
      <c r="AH91" s="52">
        <f t="shared" si="119"/>
        <v>2.304115057</v>
      </c>
      <c r="AI91" s="52">
        <f t="shared" si="119"/>
        <v>2.304115057</v>
      </c>
      <c r="AJ91" s="52">
        <f t="shared" si="119"/>
        <v>2.304115057</v>
      </c>
      <c r="AK91" s="52">
        <f t="shared" si="119"/>
        <v>2.304115057</v>
      </c>
      <c r="AL91" s="52">
        <f t="shared" si="119"/>
        <v>2.304115057</v>
      </c>
      <c r="AM91" s="52">
        <f t="shared" si="119"/>
        <v>2.304115057</v>
      </c>
      <c r="AN91" s="52">
        <f t="shared" si="119"/>
        <v>2.304115057</v>
      </c>
      <c r="AO91" s="52">
        <f t="shared" si="119"/>
        <v>2.304115057</v>
      </c>
      <c r="AP91" s="52">
        <f t="shared" si="119"/>
        <v>2.304115057</v>
      </c>
      <c r="AQ91" s="52">
        <f t="shared" si="119"/>
        <v>2.304115057</v>
      </c>
      <c r="AR91" s="52">
        <f t="shared" si="119"/>
        <v>2.304115057</v>
      </c>
      <c r="AS91" s="52">
        <f t="shared" si="119"/>
        <v>2.304115057</v>
      </c>
      <c r="AT91" s="52">
        <f t="shared" si="119"/>
        <v>2.304115057</v>
      </c>
      <c r="AU91" s="52">
        <f t="shared" si="119"/>
        <v>2.304115057</v>
      </c>
      <c r="AV91" s="52">
        <f t="shared" si="119"/>
        <v>2.304115057</v>
      </c>
      <c r="AW91" s="52">
        <f t="shared" si="119"/>
        <v>2.304115057</v>
      </c>
    </row>
    <row r="92">
      <c r="B92" s="61"/>
      <c r="C92" s="4"/>
      <c r="D92" s="8" t="s">
        <v>213</v>
      </c>
      <c r="H92" s="51">
        <f t="shared" ref="H92:M92" si="120">H77/H60</f>
        <v>0.1678053678</v>
      </c>
      <c r="I92" s="51">
        <f t="shared" si="120"/>
        <v>0.7088279474</v>
      </c>
      <c r="J92" s="51">
        <f t="shared" si="120"/>
        <v>0.6426464605</v>
      </c>
      <c r="K92" s="51">
        <f t="shared" si="120"/>
        <v>0.6605649579</v>
      </c>
      <c r="L92" s="51">
        <f t="shared" si="120"/>
        <v>0.6635308064</v>
      </c>
      <c r="M92" s="51">
        <f t="shared" si="120"/>
        <v>0.6437363333</v>
      </c>
      <c r="N92" s="98">
        <f t="shared" ref="N92:N94" si="122">AVERAGE(I92:M92)</f>
        <v>0.6638613011</v>
      </c>
      <c r="O92" s="98">
        <f t="shared" si="117"/>
        <v>0.6638613011</v>
      </c>
    </row>
    <row r="93">
      <c r="B93" s="61"/>
      <c r="C93" s="4"/>
      <c r="D93" s="8" t="s">
        <v>214</v>
      </c>
      <c r="H93" s="51"/>
      <c r="I93" s="51">
        <f t="shared" ref="I93:M93" si="121">I82/H$80</f>
        <v>0.8423117119</v>
      </c>
      <c r="J93" s="51">
        <f t="shared" si="121"/>
        <v>0.6847574266</v>
      </c>
      <c r="K93" s="51">
        <f t="shared" si="121"/>
        <v>0.7130980607</v>
      </c>
      <c r="L93" s="51">
        <f t="shared" si="121"/>
        <v>0.7066959091</v>
      </c>
      <c r="M93" s="51">
        <f t="shared" si="121"/>
        <v>0.7242085955</v>
      </c>
      <c r="N93" s="98">
        <f t="shared" si="122"/>
        <v>0.7342143407</v>
      </c>
      <c r="O93" s="98">
        <f t="shared" si="117"/>
        <v>0.7342143407</v>
      </c>
    </row>
    <row r="94">
      <c r="B94" s="61"/>
      <c r="C94" s="4"/>
      <c r="D94" s="8" t="s">
        <v>215</v>
      </c>
      <c r="H94" s="51"/>
      <c r="I94" s="51">
        <f t="shared" ref="I94:M94" si="123">I83/H$80</f>
        <v>0.6531074827</v>
      </c>
      <c r="J94" s="51">
        <f t="shared" si="123"/>
        <v>0.5340863915</v>
      </c>
      <c r="K94" s="51">
        <f t="shared" si="123"/>
        <v>0.5727703812</v>
      </c>
      <c r="L94" s="51">
        <f t="shared" si="123"/>
        <v>0.4810819682</v>
      </c>
      <c r="M94" s="51">
        <f t="shared" si="123"/>
        <v>0.1111763947</v>
      </c>
      <c r="N94" s="98">
        <f t="shared" si="122"/>
        <v>0.4704445236</v>
      </c>
      <c r="O94" s="98">
        <f t="shared" si="117"/>
        <v>0.4704445236</v>
      </c>
    </row>
    <row r="95">
      <c r="B95" s="61"/>
      <c r="C95" s="4"/>
      <c r="D95" s="8"/>
    </row>
    <row r="96">
      <c r="B96" s="74"/>
      <c r="C96" s="75" t="s">
        <v>216</v>
      </c>
      <c r="D96" s="76"/>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row>
    <row r="97">
      <c r="B97" s="77"/>
    </row>
    <row r="98">
      <c r="B98" s="73"/>
      <c r="C98" s="8"/>
      <c r="D98" s="4" t="s">
        <v>217</v>
      </c>
    </row>
    <row r="99">
      <c r="B99" s="73"/>
      <c r="C99" s="8" t="s">
        <v>125</v>
      </c>
      <c r="D99" s="8" t="s">
        <v>218</v>
      </c>
      <c r="H99" s="102"/>
      <c r="I99" s="102">
        <f t="shared" ref="I99:M99" si="124">IFERROR(I27/H27-1,"n.a.")</f>
        <v>0.02674667028</v>
      </c>
      <c r="J99" s="102">
        <f t="shared" si="124"/>
        <v>-0.05983145319</v>
      </c>
      <c r="K99" s="102">
        <f t="shared" si="124"/>
        <v>0.1598896247</v>
      </c>
      <c r="L99" s="102">
        <f t="shared" si="124"/>
        <v>0.06921933743</v>
      </c>
      <c r="M99" s="102">
        <f t="shared" si="124"/>
        <v>-0.01181499446</v>
      </c>
      <c r="N99" s="103">
        <v>0.0</v>
      </c>
      <c r="O99" s="103">
        <v>0.0</v>
      </c>
      <c r="P99" s="8" t="s">
        <v>219</v>
      </c>
      <c r="R99" s="102"/>
      <c r="S99" s="102"/>
      <c r="T99" s="102"/>
      <c r="U99" s="102"/>
      <c r="V99" s="102"/>
      <c r="W99" s="102"/>
      <c r="X99" s="102"/>
      <c r="Y99" s="102"/>
      <c r="Z99" s="102"/>
      <c r="AA99" s="102"/>
      <c r="AB99" s="102"/>
      <c r="AC99" s="102"/>
      <c r="AD99" s="102"/>
      <c r="AE99" s="102"/>
      <c r="AF99" s="102"/>
      <c r="AG99" s="102"/>
      <c r="AH99" s="102"/>
      <c r="AI99" s="102"/>
      <c r="AJ99" s="102"/>
      <c r="AK99" s="102"/>
      <c r="AL99" s="102"/>
      <c r="AM99" s="102"/>
      <c r="AN99" s="102"/>
      <c r="AO99" s="102"/>
      <c r="AP99" s="102"/>
      <c r="AQ99" s="102"/>
      <c r="AR99" s="102"/>
      <c r="AS99" s="102"/>
      <c r="AT99" s="102"/>
      <c r="AU99" s="102"/>
      <c r="AV99" s="102"/>
      <c r="AW99" s="102"/>
    </row>
    <row r="100">
      <c r="B100" s="73"/>
      <c r="C100" s="8" t="s">
        <v>220</v>
      </c>
      <c r="D100" s="8" t="s">
        <v>221</v>
      </c>
      <c r="H100" s="102"/>
      <c r="I100" s="102">
        <f t="shared" ref="I100:M100" si="125">IFERROR(I31/H31-1,"n.a.")</f>
        <v>0.02686126804</v>
      </c>
      <c r="J100" s="102">
        <f t="shared" si="125"/>
        <v>-0.4184097653</v>
      </c>
      <c r="K100" s="102">
        <f t="shared" si="125"/>
        <v>0.4578733243</v>
      </c>
      <c r="L100" s="102">
        <f t="shared" si="125"/>
        <v>0.07375615437</v>
      </c>
      <c r="M100" s="102">
        <f t="shared" si="125"/>
        <v>0.06826104663</v>
      </c>
      <c r="N100" s="104">
        <v>0.0</v>
      </c>
      <c r="O100" s="104">
        <v>0.0</v>
      </c>
      <c r="P100" s="8" t="s">
        <v>222</v>
      </c>
      <c r="R100" s="102"/>
      <c r="S100" s="102"/>
      <c r="T100" s="102"/>
      <c r="U100" s="102"/>
      <c r="V100" s="102"/>
      <c r="W100" s="102"/>
      <c r="X100" s="102"/>
      <c r="Y100" s="102"/>
      <c r="Z100" s="102"/>
      <c r="AA100" s="102"/>
      <c r="AB100" s="102"/>
      <c r="AC100" s="102"/>
      <c r="AD100" s="102"/>
      <c r="AE100" s="102"/>
      <c r="AF100" s="102"/>
      <c r="AG100" s="102"/>
      <c r="AH100" s="102"/>
      <c r="AI100" s="102"/>
      <c r="AJ100" s="102"/>
      <c r="AK100" s="102"/>
      <c r="AL100" s="102"/>
      <c r="AM100" s="102"/>
      <c r="AN100" s="102"/>
      <c r="AO100" s="102"/>
      <c r="AP100" s="105"/>
      <c r="AQ100" s="105"/>
      <c r="AR100" s="105"/>
      <c r="AS100" s="105"/>
      <c r="AT100" s="105"/>
      <c r="AU100" s="105"/>
      <c r="AV100" s="105"/>
      <c r="AW100" s="105"/>
    </row>
    <row r="101">
      <c r="B101" s="73"/>
      <c r="C101" s="8" t="s">
        <v>223</v>
      </c>
      <c r="D101" s="8" t="s">
        <v>224</v>
      </c>
      <c r="H101" s="102">
        <f t="shared" ref="H101:M101" si="126">IFERROR(H30/H26,"n.a.")</f>
        <v>0.06763911847</v>
      </c>
      <c r="I101" s="102">
        <f t="shared" si="126"/>
        <v>0.05771026458</v>
      </c>
      <c r="J101" s="102">
        <f t="shared" si="126"/>
        <v>0.05800207746</v>
      </c>
      <c r="K101" s="102">
        <f t="shared" si="126"/>
        <v>0.04670473407</v>
      </c>
      <c r="L101" s="102">
        <f t="shared" si="126"/>
        <v>0.04633693212</v>
      </c>
      <c r="M101" s="102">
        <f t="shared" si="126"/>
        <v>0.0512403636</v>
      </c>
      <c r="N101" s="104">
        <f>AVERAGE(H101:M101)</f>
        <v>0.05460558172</v>
      </c>
      <c r="O101" s="104">
        <f>N101</f>
        <v>0.05460558172</v>
      </c>
      <c r="P101" s="8" t="s">
        <v>225</v>
      </c>
      <c r="R101" s="102" t="str">
        <f t="shared" ref="R101:AW101" si="127">IFERROR(R30/R27,"n.a.")</f>
        <v>n.a.</v>
      </c>
      <c r="S101" s="102" t="str">
        <f t="shared" si="127"/>
        <v>n.a.</v>
      </c>
      <c r="T101" s="102" t="str">
        <f t="shared" si="127"/>
        <v>n.a.</v>
      </c>
      <c r="U101" s="102" t="str">
        <f t="shared" si="127"/>
        <v>n.a.</v>
      </c>
      <c r="V101" s="102" t="str">
        <f t="shared" si="127"/>
        <v>n.a.</v>
      </c>
      <c r="W101" s="102" t="str">
        <f t="shared" si="127"/>
        <v>n.a.</v>
      </c>
      <c r="X101" s="102" t="str">
        <f t="shared" si="127"/>
        <v>n.a.</v>
      </c>
      <c r="Y101" s="102" t="str">
        <f t="shared" si="127"/>
        <v>n.a.</v>
      </c>
      <c r="Z101" s="102" t="str">
        <f t="shared" si="127"/>
        <v>n.a.</v>
      </c>
      <c r="AA101" s="102" t="str">
        <f t="shared" si="127"/>
        <v>n.a.</v>
      </c>
      <c r="AB101" s="102" t="str">
        <f t="shared" si="127"/>
        <v>n.a.</v>
      </c>
      <c r="AC101" s="102" t="str">
        <f t="shared" si="127"/>
        <v>n.a.</v>
      </c>
      <c r="AD101" s="102" t="str">
        <f t="shared" si="127"/>
        <v>n.a.</v>
      </c>
      <c r="AE101" s="102" t="str">
        <f t="shared" si="127"/>
        <v>n.a.</v>
      </c>
      <c r="AF101" s="102" t="str">
        <f t="shared" si="127"/>
        <v>n.a.</v>
      </c>
      <c r="AG101" s="102" t="str">
        <f t="shared" si="127"/>
        <v>n.a.</v>
      </c>
      <c r="AH101" s="102" t="str">
        <f t="shared" si="127"/>
        <v>n.a.</v>
      </c>
      <c r="AI101" s="102" t="str">
        <f t="shared" si="127"/>
        <v>n.a.</v>
      </c>
      <c r="AJ101" s="102" t="str">
        <f t="shared" si="127"/>
        <v>n.a.</v>
      </c>
      <c r="AK101" s="102" t="str">
        <f t="shared" si="127"/>
        <v>n.a.</v>
      </c>
      <c r="AL101" s="102">
        <f t="shared" si="127"/>
        <v>0.0512403636</v>
      </c>
      <c r="AM101" s="102">
        <f t="shared" si="127"/>
        <v>0.0512403636</v>
      </c>
      <c r="AN101" s="102">
        <f t="shared" si="127"/>
        <v>0.0512403636</v>
      </c>
      <c r="AO101" s="102">
        <f t="shared" si="127"/>
        <v>0.0512403636</v>
      </c>
      <c r="AP101" s="105">
        <f t="shared" si="127"/>
        <v>0.0545555063</v>
      </c>
      <c r="AQ101" s="105">
        <f t="shared" si="127"/>
        <v>0.05412047336</v>
      </c>
      <c r="AR101" s="105">
        <f t="shared" si="127"/>
        <v>0.05440760698</v>
      </c>
      <c r="AS101" s="105">
        <f t="shared" si="127"/>
        <v>0.05460558172</v>
      </c>
      <c r="AT101" s="105">
        <f t="shared" si="127"/>
        <v>0.05460558172</v>
      </c>
      <c r="AU101" s="105">
        <f t="shared" si="127"/>
        <v>0.05460558172</v>
      </c>
      <c r="AV101" s="105">
        <f t="shared" si="127"/>
        <v>0.05460558172</v>
      </c>
      <c r="AW101" s="105">
        <f t="shared" si="127"/>
        <v>0.05460558172</v>
      </c>
    </row>
    <row r="102">
      <c r="B102" s="73"/>
      <c r="C102" s="8" t="s">
        <v>138</v>
      </c>
      <c r="D102" s="8" t="s">
        <v>226</v>
      </c>
      <c r="H102" s="102">
        <f t="shared" ref="H102:O102" si="128">IFERROR(H32/H30,"n.a.")</f>
        <v>3.338466995</v>
      </c>
      <c r="I102" s="102">
        <f t="shared" si="128"/>
        <v>3.759615576</v>
      </c>
      <c r="J102" s="102">
        <f t="shared" si="128"/>
        <v>2.786795829</v>
      </c>
      <c r="K102" s="102">
        <f t="shared" si="128"/>
        <v>3.77175047</v>
      </c>
      <c r="L102" s="102">
        <f t="shared" si="128"/>
        <v>3.823850695</v>
      </c>
      <c r="M102" s="102">
        <f t="shared" si="128"/>
        <v>3.761461541</v>
      </c>
      <c r="N102" s="102">
        <f t="shared" si="128"/>
        <v>3.590339729</v>
      </c>
      <c r="O102" s="102">
        <f t="shared" si="128"/>
        <v>3.590339729</v>
      </c>
      <c r="R102" s="102" t="str">
        <f t="shared" ref="R102:AW102" si="129">IFERROR(R32/R30,"n.a.")</f>
        <v>n.a.</v>
      </c>
      <c r="S102" s="102" t="str">
        <f t="shared" si="129"/>
        <v>n.a.</v>
      </c>
      <c r="T102" s="102" t="str">
        <f t="shared" si="129"/>
        <v>n.a.</v>
      </c>
      <c r="U102" s="102" t="str">
        <f t="shared" si="129"/>
        <v>n.a.</v>
      </c>
      <c r="V102" s="102" t="str">
        <f t="shared" si="129"/>
        <v>n.a.</v>
      </c>
      <c r="W102" s="102" t="str">
        <f t="shared" si="129"/>
        <v>n.a.</v>
      </c>
      <c r="X102" s="102" t="str">
        <f t="shared" si="129"/>
        <v>n.a.</v>
      </c>
      <c r="Y102" s="102" t="str">
        <f t="shared" si="129"/>
        <v>n.a.</v>
      </c>
      <c r="Z102" s="102" t="str">
        <f t="shared" si="129"/>
        <v>n.a.</v>
      </c>
      <c r="AA102" s="102" t="str">
        <f t="shared" si="129"/>
        <v>n.a.</v>
      </c>
      <c r="AB102" s="102" t="str">
        <f t="shared" si="129"/>
        <v>n.a.</v>
      </c>
      <c r="AC102" s="102" t="str">
        <f t="shared" si="129"/>
        <v>n.a.</v>
      </c>
      <c r="AD102" s="102" t="str">
        <f t="shared" si="129"/>
        <v>n.a.</v>
      </c>
      <c r="AE102" s="102" t="str">
        <f t="shared" si="129"/>
        <v>n.a.</v>
      </c>
      <c r="AF102" s="102" t="str">
        <f t="shared" si="129"/>
        <v>n.a.</v>
      </c>
      <c r="AG102" s="102" t="str">
        <f t="shared" si="129"/>
        <v>n.a.</v>
      </c>
      <c r="AH102" s="102" t="str">
        <f t="shared" si="129"/>
        <v>n.a.</v>
      </c>
      <c r="AI102" s="102" t="str">
        <f t="shared" si="129"/>
        <v>n.a.</v>
      </c>
      <c r="AJ102" s="102" t="str">
        <f t="shared" si="129"/>
        <v>n.a.</v>
      </c>
      <c r="AK102" s="102" t="str">
        <f t="shared" si="129"/>
        <v>n.a.</v>
      </c>
      <c r="AL102" s="102">
        <f t="shared" si="129"/>
        <v>3.591166708</v>
      </c>
      <c r="AM102" s="102">
        <f t="shared" si="129"/>
        <v>3.602506137</v>
      </c>
      <c r="AN102" s="102">
        <f t="shared" si="129"/>
        <v>3.7331707</v>
      </c>
      <c r="AO102" s="102">
        <f t="shared" si="129"/>
        <v>4.126957268</v>
      </c>
      <c r="AP102" s="105">
        <f t="shared" si="129"/>
        <v>3.59271735</v>
      </c>
      <c r="AQ102" s="105">
        <f t="shared" si="129"/>
        <v>3.613558215</v>
      </c>
      <c r="AR102" s="105">
        <f t="shared" si="129"/>
        <v>3.599765283</v>
      </c>
      <c r="AS102" s="105">
        <f t="shared" si="129"/>
        <v>3.590339729</v>
      </c>
      <c r="AT102" s="105">
        <f t="shared" si="129"/>
        <v>3.590339729</v>
      </c>
      <c r="AU102" s="105">
        <f t="shared" si="129"/>
        <v>3.590339729</v>
      </c>
      <c r="AV102" s="105">
        <f t="shared" si="129"/>
        <v>3.590339729</v>
      </c>
      <c r="AW102" s="105">
        <f t="shared" si="129"/>
        <v>3.590339729</v>
      </c>
    </row>
    <row r="103">
      <c r="B103" s="73"/>
      <c r="C103" s="8"/>
      <c r="D103" s="8" t="s">
        <v>227</v>
      </c>
      <c r="H103" s="102">
        <f t="shared" ref="H103:M103" si="130">IFERROR(H33/H$32,"n.a.")</f>
        <v>0.01172389202</v>
      </c>
      <c r="I103" s="102">
        <f t="shared" si="130"/>
        <v>0.01237501042</v>
      </c>
      <c r="J103" s="102">
        <f t="shared" si="130"/>
        <v>0.02130867</v>
      </c>
      <c r="K103" s="102">
        <f t="shared" si="130"/>
        <v>0.01771828517</v>
      </c>
      <c r="L103" s="102">
        <f t="shared" si="130"/>
        <v>0.01373399906</v>
      </c>
      <c r="M103" s="102">
        <f t="shared" si="130"/>
        <v>0.01201531774</v>
      </c>
      <c r="N103" s="98">
        <f t="shared" ref="N103:N105" si="132">AVERAGE(H103:M103)</f>
        <v>0.01481252907</v>
      </c>
      <c r="O103" s="98">
        <f t="shared" ref="O103:O105" si="133">N103</f>
        <v>0.01481252907</v>
      </c>
      <c r="P103" s="8" t="s">
        <v>228</v>
      </c>
      <c r="R103" s="102"/>
      <c r="S103" s="102"/>
      <c r="T103" s="102"/>
      <c r="U103" s="102"/>
      <c r="V103" s="102"/>
      <c r="W103" s="102"/>
      <c r="X103" s="102"/>
      <c r="Y103" s="102"/>
      <c r="Z103" s="102"/>
      <c r="AA103" s="102"/>
      <c r="AB103" s="102"/>
      <c r="AC103" s="102"/>
      <c r="AD103" s="102"/>
      <c r="AE103" s="102"/>
      <c r="AF103" s="102"/>
      <c r="AG103" s="102"/>
      <c r="AH103" s="102"/>
      <c r="AI103" s="102"/>
      <c r="AJ103" s="102"/>
      <c r="AK103" s="102"/>
      <c r="AL103" s="102"/>
      <c r="AM103" s="102"/>
      <c r="AN103" s="102"/>
      <c r="AO103" s="102"/>
      <c r="AP103" s="105"/>
      <c r="AQ103" s="105"/>
      <c r="AR103" s="105"/>
      <c r="AS103" s="105"/>
      <c r="AT103" s="105"/>
      <c r="AU103" s="105"/>
      <c r="AV103" s="105"/>
      <c r="AW103" s="105"/>
    </row>
    <row r="104">
      <c r="B104" s="73"/>
      <c r="C104" s="8"/>
      <c r="D104" s="8" t="s">
        <v>229</v>
      </c>
      <c r="H104" s="102">
        <f t="shared" ref="H104:M104" si="131">IFERROR(H34/H$32,"n.a.")</f>
        <v>0.09420045463</v>
      </c>
      <c r="I104" s="102">
        <f t="shared" si="131"/>
        <v>0.09412710085</v>
      </c>
      <c r="J104" s="102">
        <f t="shared" si="131"/>
        <v>0.07623186657</v>
      </c>
      <c r="K104" s="102">
        <f t="shared" si="131"/>
        <v>0.08114928063</v>
      </c>
      <c r="L104" s="102">
        <f t="shared" si="131"/>
        <v>0.08429478587</v>
      </c>
      <c r="M104" s="102">
        <f t="shared" si="131"/>
        <v>0.0870432277</v>
      </c>
      <c r="N104" s="98">
        <f t="shared" si="132"/>
        <v>0.08617445271</v>
      </c>
      <c r="O104" s="98">
        <f t="shared" si="133"/>
        <v>0.08617445271</v>
      </c>
      <c r="P104" s="8" t="s">
        <v>228</v>
      </c>
      <c r="R104" s="102"/>
      <c r="S104" s="102"/>
      <c r="T104" s="102"/>
      <c r="U104" s="102"/>
      <c r="V104" s="102"/>
      <c r="W104" s="102"/>
      <c r="X104" s="102"/>
      <c r="Y104" s="102"/>
      <c r="Z104" s="102"/>
      <c r="AA104" s="102"/>
      <c r="AB104" s="102"/>
      <c r="AC104" s="102"/>
      <c r="AD104" s="102"/>
      <c r="AE104" s="102"/>
      <c r="AF104" s="102"/>
      <c r="AG104" s="102"/>
      <c r="AH104" s="102"/>
      <c r="AI104" s="102"/>
      <c r="AJ104" s="102"/>
      <c r="AK104" s="102"/>
      <c r="AL104" s="102"/>
      <c r="AM104" s="102"/>
      <c r="AN104" s="102"/>
      <c r="AO104" s="102"/>
      <c r="AP104" s="105"/>
      <c r="AQ104" s="105"/>
      <c r="AR104" s="105"/>
      <c r="AS104" s="105"/>
      <c r="AT104" s="105"/>
      <c r="AU104" s="105"/>
      <c r="AV104" s="105"/>
      <c r="AW104" s="105"/>
    </row>
    <row r="105">
      <c r="B105" s="73"/>
      <c r="C105" s="8"/>
      <c r="D105" s="8" t="s">
        <v>230</v>
      </c>
      <c r="H105" s="102">
        <f t="shared" ref="H105:M105" si="134">IFERROR(H35/H$32,"n.a.")</f>
        <v>0.00002080021395</v>
      </c>
      <c r="I105" s="102">
        <f t="shared" si="134"/>
        <v>0.0000189521723</v>
      </c>
      <c r="J105" s="102">
        <f t="shared" si="134"/>
        <v>0.00004326633503</v>
      </c>
      <c r="K105" s="102">
        <f t="shared" si="134"/>
        <v>0.00002416862179</v>
      </c>
      <c r="L105" s="102">
        <f t="shared" si="134"/>
        <v>0.00001005294551</v>
      </c>
      <c r="M105" s="102">
        <f t="shared" si="134"/>
        <v>0.000003118431803</v>
      </c>
      <c r="N105" s="98">
        <f t="shared" si="132"/>
        <v>0.00002005978673</v>
      </c>
      <c r="O105" s="98">
        <f t="shared" si="133"/>
        <v>0.00002005978673</v>
      </c>
      <c r="P105" s="8" t="s">
        <v>228</v>
      </c>
      <c r="R105" s="102"/>
      <c r="S105" s="102"/>
      <c r="T105" s="102"/>
      <c r="U105" s="102"/>
      <c r="V105" s="102"/>
      <c r="W105" s="102"/>
      <c r="X105" s="102"/>
      <c r="Y105" s="102"/>
      <c r="Z105" s="102"/>
      <c r="AA105" s="102"/>
      <c r="AB105" s="102"/>
      <c r="AC105" s="102"/>
      <c r="AD105" s="102"/>
      <c r="AE105" s="102"/>
      <c r="AF105" s="102"/>
      <c r="AG105" s="102"/>
      <c r="AH105" s="102"/>
      <c r="AI105" s="102"/>
      <c r="AJ105" s="102"/>
      <c r="AK105" s="102"/>
      <c r="AL105" s="102"/>
      <c r="AM105" s="102"/>
      <c r="AN105" s="102"/>
      <c r="AO105" s="102"/>
      <c r="AP105" s="105"/>
      <c r="AQ105" s="105"/>
      <c r="AR105" s="105"/>
      <c r="AS105" s="105"/>
      <c r="AT105" s="105"/>
      <c r="AU105" s="105"/>
      <c r="AV105" s="105"/>
      <c r="AW105" s="105"/>
    </row>
    <row r="106">
      <c r="B106" s="73"/>
      <c r="C106" s="8" t="s">
        <v>138</v>
      </c>
      <c r="D106" s="8" t="s">
        <v>231</v>
      </c>
      <c r="H106" s="102">
        <f t="shared" ref="H106:O106" si="135">IFERROR(H52/SUM(H32-H37),"n.a.")</f>
        <v>0.9471310266</v>
      </c>
      <c r="I106" s="102">
        <f t="shared" si="135"/>
        <v>0.9456248314</v>
      </c>
      <c r="J106" s="102">
        <f t="shared" si="135"/>
        <v>0.9709781845</v>
      </c>
      <c r="K106" s="102">
        <f t="shared" si="135"/>
        <v>0.9640553169</v>
      </c>
      <c r="L106" s="102">
        <f t="shared" si="135"/>
        <v>0.9561106341</v>
      </c>
      <c r="M106" s="102">
        <f t="shared" si="135"/>
        <v>0.9579316021</v>
      </c>
      <c r="N106" s="102">
        <f t="shared" si="135"/>
        <v>1.00904407</v>
      </c>
      <c r="O106" s="102">
        <f t="shared" si="135"/>
        <v>1.00904407</v>
      </c>
      <c r="R106" s="102">
        <f t="shared" ref="R106:AW106" si="136">IFERROR(R52/SUM(R32-R37),"n.a.")</f>
        <v>0.9423043287</v>
      </c>
      <c r="S106" s="102">
        <f t="shared" si="136"/>
        <v>0.9488238944</v>
      </c>
      <c r="T106" s="102">
        <f t="shared" si="136"/>
        <v>0.9487092314</v>
      </c>
      <c r="U106" s="102">
        <f t="shared" si="136"/>
        <v>0.9488797709</v>
      </c>
      <c r="V106" s="102">
        <f t="shared" si="136"/>
        <v>0.9380881655</v>
      </c>
      <c r="W106" s="102">
        <f t="shared" si="136"/>
        <v>0.9457340596</v>
      </c>
      <c r="X106" s="102">
        <f t="shared" si="136"/>
        <v>0.9490138991</v>
      </c>
      <c r="Y106" s="102">
        <f t="shared" si="136"/>
        <v>0.950267427</v>
      </c>
      <c r="Z106" s="102">
        <f t="shared" si="136"/>
        <v>0.9880645494</v>
      </c>
      <c r="AA106" s="102">
        <f t="shared" si="136"/>
        <v>0.9684383313</v>
      </c>
      <c r="AB106" s="102">
        <f t="shared" si="136"/>
        <v>0.9678194428</v>
      </c>
      <c r="AC106" s="102">
        <f t="shared" si="136"/>
        <v>0.9681467962</v>
      </c>
      <c r="AD106" s="102">
        <f t="shared" si="136"/>
        <v>0.967214278</v>
      </c>
      <c r="AE106" s="102">
        <f t="shared" si="136"/>
        <v>0.9623563482</v>
      </c>
      <c r="AF106" s="102">
        <f t="shared" si="136"/>
        <v>0.9605049624</v>
      </c>
      <c r="AG106" s="102">
        <f t="shared" si="136"/>
        <v>0.9656926848</v>
      </c>
      <c r="AH106" s="102">
        <f t="shared" si="136"/>
        <v>0.9630738039</v>
      </c>
      <c r="AI106" s="102">
        <f t="shared" si="136"/>
        <v>0.9424142163</v>
      </c>
      <c r="AJ106" s="102">
        <f t="shared" si="136"/>
        <v>0.9656020755</v>
      </c>
      <c r="AK106" s="102">
        <f t="shared" si="136"/>
        <v>0.9529915507</v>
      </c>
      <c r="AL106" s="102">
        <f t="shared" si="136"/>
        <v>0.9585396399</v>
      </c>
      <c r="AM106" s="102">
        <f t="shared" si="136"/>
        <v>0.964496719</v>
      </c>
      <c r="AN106" s="102">
        <f t="shared" si="136"/>
        <v>0.9650294801</v>
      </c>
      <c r="AO106" s="102">
        <f t="shared" si="136"/>
        <v>0.9450394821</v>
      </c>
      <c r="AP106" s="105">
        <f t="shared" si="136"/>
        <v>0.9969716255</v>
      </c>
      <c r="AQ106" s="105">
        <f t="shared" si="136"/>
        <v>1.035100844</v>
      </c>
      <c r="AR106" s="105">
        <f t="shared" si="136"/>
        <v>1.016669144</v>
      </c>
      <c r="AS106" s="105">
        <f t="shared" si="136"/>
        <v>1.006472776</v>
      </c>
      <c r="AT106" s="105">
        <f t="shared" si="136"/>
        <v>1.008122145</v>
      </c>
      <c r="AU106" s="105">
        <f t="shared" si="136"/>
        <v>1.009213525</v>
      </c>
      <c r="AV106" s="105">
        <f t="shared" si="136"/>
        <v>1.00906766</v>
      </c>
      <c r="AW106" s="105">
        <f t="shared" si="136"/>
        <v>1.008974045</v>
      </c>
    </row>
    <row r="107">
      <c r="B107" s="73"/>
      <c r="C107" s="8" t="s">
        <v>138</v>
      </c>
      <c r="D107" s="8" t="s">
        <v>232</v>
      </c>
      <c r="H107" s="102">
        <f t="shared" ref="H107:M107" si="137">IFERROR(H53/SUM(H32-H37),"n.a.")</f>
        <v>0.8892054194</v>
      </c>
      <c r="I107" s="102">
        <f t="shared" si="137"/>
        <v>0.8881802765</v>
      </c>
      <c r="J107" s="102">
        <f t="shared" si="137"/>
        <v>0.894746796</v>
      </c>
      <c r="K107" s="102">
        <f t="shared" si="137"/>
        <v>0.8959256538</v>
      </c>
      <c r="L107" s="102">
        <f t="shared" si="137"/>
        <v>0.8967272702</v>
      </c>
      <c r="M107" s="102">
        <f t="shared" si="137"/>
        <v>0.891596051</v>
      </c>
      <c r="N107" s="98">
        <f t="shared" ref="N107:N110" si="140">AVERAGE(H107:M107)</f>
        <v>0.8927302445</v>
      </c>
      <c r="O107" s="98">
        <f t="shared" ref="O107:O110" si="141">N107</f>
        <v>0.8927302445</v>
      </c>
      <c r="P107" s="4" t="s">
        <v>233</v>
      </c>
      <c r="R107" s="102">
        <f t="shared" ref="R107:AW107" si="138">IFERROR(R53/SUM(R32-R37),"n.a.")</f>
        <v>0.8864964626</v>
      </c>
      <c r="S107" s="102">
        <f t="shared" si="138"/>
        <v>0.8907467639</v>
      </c>
      <c r="T107" s="102">
        <f t="shared" si="138"/>
        <v>0.8881161222</v>
      </c>
      <c r="U107" s="102">
        <f t="shared" si="138"/>
        <v>0.8914760775</v>
      </c>
      <c r="V107" s="102">
        <f t="shared" si="138"/>
        <v>0.8816242766</v>
      </c>
      <c r="W107" s="102">
        <f t="shared" si="138"/>
        <v>0.8890691722</v>
      </c>
      <c r="X107" s="102">
        <f t="shared" si="138"/>
        <v>0.8916213035</v>
      </c>
      <c r="Y107" s="102">
        <f t="shared" si="138"/>
        <v>0.8908108549</v>
      </c>
      <c r="Z107" s="102">
        <f t="shared" si="138"/>
        <v>0.9055217571</v>
      </c>
      <c r="AA107" s="102">
        <f t="shared" si="138"/>
        <v>0.8934688031</v>
      </c>
      <c r="AB107" s="102">
        <f t="shared" si="138"/>
        <v>0.8935113814</v>
      </c>
      <c r="AC107" s="102">
        <f t="shared" si="138"/>
        <v>0.8918854527</v>
      </c>
      <c r="AD107" s="102">
        <f t="shared" si="138"/>
        <v>0.8991481464</v>
      </c>
      <c r="AE107" s="102">
        <f t="shared" si="138"/>
        <v>0.8934837093</v>
      </c>
      <c r="AF107" s="102">
        <f t="shared" si="138"/>
        <v>0.8894212342</v>
      </c>
      <c r="AG107" s="102">
        <f t="shared" si="138"/>
        <v>0.9007082553</v>
      </c>
      <c r="AH107" s="102">
        <f t="shared" si="138"/>
        <v>0.9003015068</v>
      </c>
      <c r="AI107" s="102">
        <f t="shared" si="138"/>
        <v>0.888476502</v>
      </c>
      <c r="AJ107" s="102">
        <f t="shared" si="138"/>
        <v>0.9061308614</v>
      </c>
      <c r="AK107" s="102">
        <f t="shared" si="138"/>
        <v>0.8918933042</v>
      </c>
      <c r="AL107" s="102">
        <f t="shared" si="138"/>
        <v>0.8926261982</v>
      </c>
      <c r="AM107" s="102">
        <f t="shared" si="138"/>
        <v>0.8943653099</v>
      </c>
      <c r="AN107" s="102">
        <f t="shared" si="138"/>
        <v>0.8969252892</v>
      </c>
      <c r="AO107" s="102">
        <f t="shared" si="138"/>
        <v>0.8833393872</v>
      </c>
      <c r="AP107" s="105">
        <f t="shared" si="138"/>
        <v>0.9311125403</v>
      </c>
      <c r="AQ107" s="105">
        <f t="shared" si="138"/>
        <v>0.9681210666</v>
      </c>
      <c r="AR107" s="105">
        <f t="shared" si="138"/>
        <v>0.9494444242</v>
      </c>
      <c r="AS107" s="105">
        <f t="shared" si="138"/>
        <v>0.9414324641</v>
      </c>
      <c r="AT107" s="105">
        <f t="shared" si="138"/>
        <v>0.9420618746</v>
      </c>
      <c r="AU107" s="105">
        <f t="shared" si="138"/>
        <v>0.9427497049</v>
      </c>
      <c r="AV107" s="105">
        <f t="shared" si="138"/>
        <v>0.9428703749</v>
      </c>
      <c r="AW107" s="105">
        <f t="shared" si="138"/>
        <v>0.9428703749</v>
      </c>
    </row>
    <row r="108">
      <c r="B108" s="73"/>
      <c r="C108" s="8" t="s">
        <v>138</v>
      </c>
      <c r="D108" s="8" t="s">
        <v>234</v>
      </c>
      <c r="H108" s="102">
        <f t="shared" ref="H108:M108" si="139">IFERROR(H37/H32,"n.a.")</f>
        <v>0.04376959306</v>
      </c>
      <c r="I108" s="102">
        <f t="shared" si="139"/>
        <v>0.04738573735</v>
      </c>
      <c r="J108" s="102">
        <f t="shared" si="139"/>
        <v>0.07286620114</v>
      </c>
      <c r="K108" s="102">
        <f t="shared" si="139"/>
        <v>0.04979720736</v>
      </c>
      <c r="L108" s="102">
        <f t="shared" si="139"/>
        <v>0.05065595469</v>
      </c>
      <c r="M108" s="102">
        <f t="shared" si="139"/>
        <v>0.05459438558</v>
      </c>
      <c r="N108" s="98">
        <f t="shared" si="140"/>
        <v>0.05317817986</v>
      </c>
      <c r="O108" s="98">
        <f t="shared" si="141"/>
        <v>0.05317817986</v>
      </c>
      <c r="R108" s="102">
        <f t="shared" ref="R108:AW108" si="142">IFERROR(R37/R32,"n.a.")</f>
        <v>0.04224107305</v>
      </c>
      <c r="S108" s="102">
        <f t="shared" si="142"/>
        <v>0.0442986103</v>
      </c>
      <c r="T108" s="102">
        <f t="shared" si="142"/>
        <v>0.04402747384</v>
      </c>
      <c r="U108" s="102">
        <f t="shared" si="142"/>
        <v>0.04455597845</v>
      </c>
      <c r="V108" s="102">
        <f t="shared" si="142"/>
        <v>0.04534329588</v>
      </c>
      <c r="W108" s="102">
        <f t="shared" si="142"/>
        <v>0.04504447103</v>
      </c>
      <c r="X108" s="102">
        <f t="shared" si="142"/>
        <v>0.04851850138</v>
      </c>
      <c r="Y108" s="102">
        <f t="shared" si="142"/>
        <v>0.05105190428</v>
      </c>
      <c r="Z108" s="102">
        <f t="shared" si="142"/>
        <v>0.07654219105</v>
      </c>
      <c r="AA108" s="102">
        <f t="shared" si="142"/>
        <v>0.07886660247</v>
      </c>
      <c r="AB108" s="102">
        <f t="shared" si="142"/>
        <v>0.07074519784</v>
      </c>
      <c r="AC108" s="102">
        <f t="shared" si="142"/>
        <v>0.06737373377</v>
      </c>
      <c r="AD108" s="102">
        <f t="shared" si="142"/>
        <v>0.0553719154</v>
      </c>
      <c r="AE108" s="102">
        <f t="shared" si="142"/>
        <v>0.04843893146</v>
      </c>
      <c r="AF108" s="102">
        <f t="shared" si="142"/>
        <v>0.04813174615</v>
      </c>
      <c r="AG108" s="102">
        <f t="shared" si="142"/>
        <v>0.04721385117</v>
      </c>
      <c r="AH108" s="102">
        <f t="shared" si="142"/>
        <v>0.05238863794</v>
      </c>
      <c r="AI108" s="102">
        <f t="shared" si="142"/>
        <v>0.05263920448</v>
      </c>
      <c r="AJ108" s="102">
        <f t="shared" si="142"/>
        <v>0.0482322273</v>
      </c>
      <c r="AK108" s="102">
        <f t="shared" si="142"/>
        <v>0.0496883807</v>
      </c>
      <c r="AL108" s="102">
        <f t="shared" si="142"/>
        <v>0.05578592947</v>
      </c>
      <c r="AM108" s="102">
        <f t="shared" si="142"/>
        <v>0.05850990501</v>
      </c>
      <c r="AN108" s="102">
        <f t="shared" si="142"/>
        <v>0.05876692621</v>
      </c>
      <c r="AO108" s="102">
        <f t="shared" si="142"/>
        <v>0.04611097847</v>
      </c>
      <c r="AP108" s="105">
        <f t="shared" si="142"/>
        <v>0.05254988259</v>
      </c>
      <c r="AQ108" s="105">
        <f t="shared" si="142"/>
        <v>0.05452467552</v>
      </c>
      <c r="AR108" s="105">
        <f t="shared" si="142"/>
        <v>0.05352911083</v>
      </c>
      <c r="AS108" s="105">
        <f t="shared" si="142"/>
        <v>0.0531013877</v>
      </c>
      <c r="AT108" s="105">
        <f t="shared" si="142"/>
        <v>0.05313500314</v>
      </c>
      <c r="AU108" s="105">
        <f t="shared" si="142"/>
        <v>0.05317173592</v>
      </c>
      <c r="AV108" s="105">
        <f t="shared" si="142"/>
        <v>0.05317817986</v>
      </c>
      <c r="AW108" s="105">
        <f t="shared" si="142"/>
        <v>0.05317817986</v>
      </c>
    </row>
    <row r="109">
      <c r="B109" s="73"/>
      <c r="C109" s="8" t="s">
        <v>138</v>
      </c>
      <c r="D109" s="8" t="s">
        <v>235</v>
      </c>
      <c r="H109" s="102">
        <f t="shared" ref="H109:M109" si="143">IFERROR(H55/H37,"n.a.")</f>
        <v>0.9011201629</v>
      </c>
      <c r="I109" s="102">
        <f t="shared" si="143"/>
        <v>0.7817844401</v>
      </c>
      <c r="J109" s="102">
        <f t="shared" si="143"/>
        <v>0.6302326672</v>
      </c>
      <c r="K109" s="102">
        <f t="shared" si="143"/>
        <v>0.8955977782</v>
      </c>
      <c r="L109" s="102">
        <f t="shared" si="143"/>
        <v>0.7499462517</v>
      </c>
      <c r="M109" s="102">
        <f t="shared" si="143"/>
        <v>0.7414319986</v>
      </c>
      <c r="N109" s="98">
        <f t="shared" si="140"/>
        <v>0.7833522165</v>
      </c>
      <c r="O109" s="98">
        <f t="shared" si="141"/>
        <v>0.7833522165</v>
      </c>
      <c r="P109" s="4" t="s">
        <v>233</v>
      </c>
      <c r="R109" s="102">
        <f t="shared" ref="R109:AW109" si="144">IFERROR(R55/R37,"n.a.")</f>
        <v>0.9128888889</v>
      </c>
      <c r="S109" s="102">
        <f t="shared" si="144"/>
        <v>0.9005651238</v>
      </c>
      <c r="T109" s="102">
        <f t="shared" si="144"/>
        <v>0.9398903262</v>
      </c>
      <c r="U109" s="102">
        <f t="shared" si="144"/>
        <v>0.8540803577</v>
      </c>
      <c r="V109" s="102">
        <f t="shared" si="144"/>
        <v>0.8170494356</v>
      </c>
      <c r="W109" s="102">
        <f t="shared" si="144"/>
        <v>0.8163698322</v>
      </c>
      <c r="X109" s="102">
        <f t="shared" si="144"/>
        <v>0.7589649034</v>
      </c>
      <c r="Y109" s="102">
        <f t="shared" si="144"/>
        <v>0.7360865166</v>
      </c>
      <c r="Z109" s="102">
        <f t="shared" si="144"/>
        <v>0.6910636533</v>
      </c>
      <c r="AA109" s="102">
        <f t="shared" si="144"/>
        <v>0.5397724321</v>
      </c>
      <c r="AB109" s="102">
        <f t="shared" si="144"/>
        <v>0.6264069742</v>
      </c>
      <c r="AC109" s="102">
        <f t="shared" si="144"/>
        <v>0.7022968198</v>
      </c>
      <c r="AD109" s="102">
        <f t="shared" si="144"/>
        <v>0.7792431193</v>
      </c>
      <c r="AE109" s="102">
        <f t="shared" si="144"/>
        <v>0.9328279796</v>
      </c>
      <c r="AF109" s="102">
        <f t="shared" si="144"/>
        <v>0.9959680671</v>
      </c>
      <c r="AG109" s="102">
        <f t="shared" si="144"/>
        <v>0.9016185785</v>
      </c>
      <c r="AH109" s="102">
        <f t="shared" si="144"/>
        <v>0.7686396117</v>
      </c>
      <c r="AI109" s="102">
        <f t="shared" si="144"/>
        <v>0.6097610097</v>
      </c>
      <c r="AJ109" s="102">
        <f t="shared" si="144"/>
        <v>0.8118549701</v>
      </c>
      <c r="AK109" s="102">
        <f t="shared" si="144"/>
        <v>0.8061090637</v>
      </c>
      <c r="AL109" s="102">
        <f t="shared" si="144"/>
        <v>0.7082130068</v>
      </c>
      <c r="AM109" s="102">
        <f t="shared" si="144"/>
        <v>0.6980821918</v>
      </c>
      <c r="AN109" s="102">
        <f t="shared" si="144"/>
        <v>0.6868524185</v>
      </c>
      <c r="AO109" s="102">
        <f t="shared" si="144"/>
        <v>0.8918987182</v>
      </c>
      <c r="AP109" s="105">
        <f t="shared" si="144"/>
        <v>0.7925579642</v>
      </c>
      <c r="AQ109" s="105">
        <f t="shared" si="144"/>
        <v>0.7665998508</v>
      </c>
      <c r="AR109" s="105">
        <f t="shared" si="144"/>
        <v>0.7937778185</v>
      </c>
      <c r="AS109" s="105">
        <f t="shared" si="144"/>
        <v>0.7649413876</v>
      </c>
      <c r="AT109" s="105">
        <f t="shared" si="144"/>
        <v>0.7823421497</v>
      </c>
      <c r="AU109" s="105">
        <f t="shared" si="144"/>
        <v>0.7886692705</v>
      </c>
      <c r="AV109" s="105">
        <f t="shared" si="144"/>
        <v>0.7837722208</v>
      </c>
      <c r="AW109" s="105">
        <f t="shared" si="144"/>
        <v>0.7821054291</v>
      </c>
    </row>
    <row r="110">
      <c r="B110" s="73"/>
      <c r="C110" s="8"/>
      <c r="D110" s="8" t="s">
        <v>236</v>
      </c>
      <c r="H110" s="102">
        <f t="shared" ref="H110:M110" si="145">H54/H53</f>
        <v>0.01875672176</v>
      </c>
      <c r="I110" s="102">
        <f t="shared" si="145"/>
        <v>0.02089258035</v>
      </c>
      <c r="J110" s="102">
        <f t="shared" si="145"/>
        <v>0.02984031909</v>
      </c>
      <c r="K110" s="102">
        <f t="shared" si="145"/>
        <v>0.02365613332</v>
      </c>
      <c r="L110" s="102">
        <f t="shared" si="145"/>
        <v>0.02159748785</v>
      </c>
      <c r="M110" s="102">
        <f t="shared" si="145"/>
        <v>0.02637970422</v>
      </c>
      <c r="N110" s="98">
        <f t="shared" si="140"/>
        <v>0.0235204911</v>
      </c>
      <c r="O110" s="98">
        <f t="shared" si="141"/>
        <v>0.0235204911</v>
      </c>
      <c r="R110" s="102"/>
      <c r="S110" s="102"/>
      <c r="T110" s="102"/>
      <c r="U110" s="102"/>
      <c r="V110" s="102"/>
      <c r="W110" s="102"/>
      <c r="X110" s="102"/>
      <c r="Y110" s="102"/>
      <c r="Z110" s="102"/>
      <c r="AA110" s="102"/>
      <c r="AB110" s="102"/>
      <c r="AC110" s="102"/>
      <c r="AD110" s="102"/>
      <c r="AE110" s="102"/>
      <c r="AF110" s="102"/>
      <c r="AG110" s="102"/>
      <c r="AH110" s="102"/>
      <c r="AI110" s="102"/>
      <c r="AJ110" s="102"/>
      <c r="AK110" s="102"/>
      <c r="AL110" s="102"/>
      <c r="AM110" s="102"/>
      <c r="AN110" s="102"/>
      <c r="AO110" s="102"/>
      <c r="AP110" s="105"/>
      <c r="AQ110" s="105"/>
      <c r="AR110" s="105"/>
      <c r="AS110" s="105"/>
      <c r="AT110" s="105"/>
      <c r="AU110" s="105"/>
      <c r="AV110" s="105"/>
      <c r="AW110" s="105"/>
    </row>
    <row r="111">
      <c r="B111" s="73"/>
      <c r="C111" s="8"/>
      <c r="D111" s="8" t="s">
        <v>237</v>
      </c>
      <c r="H111" s="102">
        <f t="shared" ref="H111:M111" si="146">IFERROR(H52/H32,"n.a.")</f>
        <v>0.9056754869</v>
      </c>
      <c r="I111" s="102">
        <f t="shared" si="146"/>
        <v>0.9008157015</v>
      </c>
      <c r="J111" s="102">
        <f t="shared" si="146"/>
        <v>0.9002266928</v>
      </c>
      <c r="K111" s="102">
        <f t="shared" si="146"/>
        <v>0.9160480544</v>
      </c>
      <c r="L111" s="102">
        <f t="shared" si="146"/>
        <v>0.9076779371</v>
      </c>
      <c r="M111" s="102">
        <f t="shared" si="146"/>
        <v>0.9056339148</v>
      </c>
      <c r="N111" s="98">
        <f>IFERROR(N52/N11,"n.a.")</f>
        <v>0.9562789688</v>
      </c>
      <c r="O111" s="98">
        <f>IFERROR(O52/O32,"n.a.")</f>
        <v>0.9553849433</v>
      </c>
      <c r="R111" s="102">
        <f t="shared" ref="R111:AW111" si="147">IFERROR(R52/R32,"n.a.")</f>
        <v>0.9025003827</v>
      </c>
      <c r="S111" s="102">
        <f t="shared" si="147"/>
        <v>0.9067923145</v>
      </c>
      <c r="T111" s="102">
        <f t="shared" si="147"/>
        <v>0.9069399606</v>
      </c>
      <c r="U111" s="102">
        <f t="shared" si="147"/>
        <v>0.9066015042</v>
      </c>
      <c r="V111" s="102">
        <f t="shared" si="147"/>
        <v>0.8955521563</v>
      </c>
      <c r="W111" s="102">
        <f t="shared" si="147"/>
        <v>0.9031339691</v>
      </c>
      <c r="X111" s="102">
        <f t="shared" si="147"/>
        <v>0.9029691669</v>
      </c>
      <c r="Y111" s="102">
        <f t="shared" si="147"/>
        <v>0.9017544653</v>
      </c>
      <c r="Z111" s="102">
        <f t="shared" si="147"/>
        <v>0.9124359239</v>
      </c>
      <c r="AA111" s="102">
        <f t="shared" si="147"/>
        <v>0.8920608904</v>
      </c>
      <c r="AB111" s="102">
        <f t="shared" si="147"/>
        <v>0.8993508648</v>
      </c>
      <c r="AC111" s="102">
        <f t="shared" si="147"/>
        <v>0.9029191317</v>
      </c>
      <c r="AD111" s="102">
        <f t="shared" si="147"/>
        <v>0.9136577708</v>
      </c>
      <c r="AE111" s="102">
        <f t="shared" si="147"/>
        <v>0.915740835</v>
      </c>
      <c r="AF111" s="102">
        <f t="shared" si="147"/>
        <v>0.9142741813</v>
      </c>
      <c r="AG111" s="102">
        <f t="shared" si="147"/>
        <v>0.9200986142</v>
      </c>
      <c r="AH111" s="102">
        <f t="shared" si="147"/>
        <v>0.9126196791</v>
      </c>
      <c r="AI111" s="102">
        <f t="shared" si="147"/>
        <v>0.8928062816</v>
      </c>
      <c r="AJ111" s="102">
        <f t="shared" si="147"/>
        <v>0.9190289367</v>
      </c>
      <c r="AK111" s="102">
        <f t="shared" si="147"/>
        <v>0.9056389437</v>
      </c>
      <c r="AL111" s="102">
        <f t="shared" si="147"/>
        <v>0.9050666151</v>
      </c>
      <c r="AM111" s="102">
        <f t="shared" si="147"/>
        <v>0.9080641076</v>
      </c>
      <c r="AN111" s="102">
        <f t="shared" si="147"/>
        <v>0.9083176638</v>
      </c>
      <c r="AO111" s="102">
        <f t="shared" si="147"/>
        <v>0.9014627869</v>
      </c>
      <c r="AP111" s="105">
        <f t="shared" si="147"/>
        <v>0.9445808836</v>
      </c>
      <c r="AQ111" s="105">
        <f t="shared" si="147"/>
        <v>0.9786623065</v>
      </c>
      <c r="AR111" s="105">
        <f t="shared" si="147"/>
        <v>0.9622477484</v>
      </c>
      <c r="AS111" s="105">
        <f t="shared" si="147"/>
        <v>0.9530276753</v>
      </c>
      <c r="AT111" s="105">
        <f t="shared" si="147"/>
        <v>0.9545555719</v>
      </c>
      <c r="AU111" s="105">
        <f t="shared" si="147"/>
        <v>0.9555518901</v>
      </c>
      <c r="AV111" s="105">
        <f t="shared" si="147"/>
        <v>0.9554072784</v>
      </c>
      <c r="AW111" s="105">
        <f t="shared" si="147"/>
        <v>0.9553186414</v>
      </c>
    </row>
    <row r="112">
      <c r="B112" s="73"/>
      <c r="C112" s="8"/>
      <c r="D112" s="8" t="s">
        <v>238</v>
      </c>
      <c r="H112" s="52">
        <f t="shared" ref="H112:M112" si="148">H57/H53</f>
        <v>0.9812432782</v>
      </c>
      <c r="I112" s="52">
        <f t="shared" si="148"/>
        <v>0.9791074197</v>
      </c>
      <c r="J112" s="52">
        <f t="shared" si="148"/>
        <v>0.9701596809</v>
      </c>
      <c r="K112" s="52">
        <f t="shared" si="148"/>
        <v>0.9763438667</v>
      </c>
      <c r="L112" s="52">
        <f t="shared" si="148"/>
        <v>0.9784015281</v>
      </c>
      <c r="M112" s="52">
        <f t="shared" si="148"/>
        <v>0.9736202958</v>
      </c>
      <c r="N112" s="98">
        <f t="shared" ref="N112:N114" si="150">AVERAGE(H112:M112)</f>
        <v>0.9764793449</v>
      </c>
      <c r="O112" s="98">
        <f t="shared" ref="O112:O114" si="151">N112</f>
        <v>0.9764793449</v>
      </c>
      <c r="P112" s="4"/>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106"/>
      <c r="AQ112" s="106"/>
      <c r="AR112" s="106"/>
      <c r="AS112" s="106"/>
      <c r="AT112" s="106"/>
      <c r="AU112" s="106"/>
      <c r="AV112" s="106"/>
      <c r="AW112" s="106"/>
    </row>
    <row r="113">
      <c r="B113" s="73"/>
      <c r="C113" s="8"/>
      <c r="D113" s="8" t="s">
        <v>239</v>
      </c>
      <c r="H113" s="52">
        <f t="shared" ref="H113:M113" si="149">H58/H54</f>
        <v>1.100656761</v>
      </c>
      <c r="I113" s="52">
        <f t="shared" si="149"/>
        <v>1.063341624</v>
      </c>
      <c r="J113" s="52">
        <f t="shared" si="149"/>
        <v>1.047973874</v>
      </c>
      <c r="K113" s="52">
        <f t="shared" si="149"/>
        <v>1.139967997</v>
      </c>
      <c r="L113" s="52">
        <f t="shared" si="149"/>
        <v>1.082927052</v>
      </c>
      <c r="M113" s="52">
        <f t="shared" si="149"/>
        <v>1</v>
      </c>
      <c r="N113" s="98">
        <f t="shared" si="150"/>
        <v>1.072477885</v>
      </c>
      <c r="O113" s="98">
        <f t="shared" si="151"/>
        <v>1.072477885</v>
      </c>
      <c r="P113" s="4" t="s">
        <v>240</v>
      </c>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106"/>
      <c r="AQ113" s="106"/>
      <c r="AR113" s="106"/>
      <c r="AS113" s="106"/>
      <c r="AT113" s="106"/>
      <c r="AU113" s="106"/>
      <c r="AV113" s="106"/>
      <c r="AW113" s="106"/>
    </row>
    <row r="114">
      <c r="B114" s="73"/>
      <c r="C114" s="8"/>
      <c r="D114" s="8" t="s">
        <v>241</v>
      </c>
      <c r="H114" s="52">
        <f t="shared" ref="H114:M114" si="152">H59/H55</f>
        <v>1.432308735</v>
      </c>
      <c r="I114" s="52">
        <f t="shared" si="152"/>
        <v>1.491845213</v>
      </c>
      <c r="J114" s="52">
        <f t="shared" si="152"/>
        <v>1.547591302</v>
      </c>
      <c r="K114" s="52">
        <f t="shared" si="152"/>
        <v>1.496979307</v>
      </c>
      <c r="L114" s="52">
        <f t="shared" si="152"/>
        <v>1.502172139</v>
      </c>
      <c r="M114" s="52">
        <f t="shared" si="152"/>
        <v>1.117621001</v>
      </c>
      <c r="N114" s="98">
        <f t="shared" si="150"/>
        <v>1.431419616</v>
      </c>
      <c r="O114" s="98">
        <f t="shared" si="151"/>
        <v>1.431419616</v>
      </c>
      <c r="P114" s="4" t="s">
        <v>240</v>
      </c>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c r="AO114" s="52"/>
      <c r="AP114" s="106"/>
      <c r="AQ114" s="106"/>
      <c r="AR114" s="106"/>
      <c r="AS114" s="106"/>
      <c r="AT114" s="106"/>
      <c r="AU114" s="106"/>
      <c r="AV114" s="106"/>
      <c r="AW114" s="106"/>
    </row>
    <row r="115">
      <c r="B115" s="73"/>
      <c r="C115" s="8"/>
      <c r="D115" s="8"/>
      <c r="H115" s="52"/>
      <c r="I115" s="52"/>
      <c r="J115" s="52"/>
      <c r="K115" s="52"/>
      <c r="L115" s="52"/>
      <c r="M115" s="52"/>
      <c r="N115" s="107"/>
      <c r="O115" s="107"/>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106"/>
      <c r="AQ115" s="106"/>
      <c r="AR115" s="106"/>
      <c r="AS115" s="106"/>
      <c r="AT115" s="106"/>
      <c r="AU115" s="106"/>
      <c r="AV115" s="106"/>
      <c r="AW115" s="106"/>
    </row>
    <row r="116">
      <c r="B116" s="73"/>
      <c r="C116" s="8"/>
      <c r="D116" s="4" t="s">
        <v>242</v>
      </c>
      <c r="H116" s="52"/>
      <c r="I116" s="52"/>
      <c r="J116" s="52"/>
      <c r="K116" s="52"/>
      <c r="L116" s="52"/>
      <c r="M116" s="52"/>
      <c r="N116" s="107"/>
      <c r="O116" s="107"/>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106"/>
      <c r="AQ116" s="106"/>
      <c r="AR116" s="106"/>
      <c r="AS116" s="106"/>
      <c r="AT116" s="106"/>
      <c r="AU116" s="106"/>
      <c r="AV116" s="106"/>
      <c r="AW116" s="106"/>
    </row>
    <row r="117">
      <c r="B117" s="77"/>
      <c r="D117" s="8" t="s">
        <v>243</v>
      </c>
      <c r="H117" s="52"/>
      <c r="I117" s="102">
        <f t="shared" ref="I117:O117" si="153">IFERROR(I41/H41-1,"n.a.")</f>
        <v>0.134255208</v>
      </c>
      <c r="J117" s="102">
        <f t="shared" si="153"/>
        <v>0.2033347869</v>
      </c>
      <c r="K117" s="102">
        <f t="shared" si="153"/>
        <v>-0.1272268371</v>
      </c>
      <c r="L117" s="102">
        <f t="shared" si="153"/>
        <v>-0.01968572524</v>
      </c>
      <c r="M117" s="102">
        <f t="shared" si="153"/>
        <v>-1</v>
      </c>
      <c r="N117" s="98" t="str">
        <f t="shared" si="153"/>
        <v>n.a.</v>
      </c>
      <c r="O117" s="98" t="str">
        <f t="shared" si="153"/>
        <v>n.a.</v>
      </c>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106"/>
      <c r="AQ117" s="106"/>
      <c r="AR117" s="106"/>
      <c r="AS117" s="106"/>
      <c r="AT117" s="106"/>
      <c r="AU117" s="106"/>
      <c r="AV117" s="106"/>
      <c r="AW117" s="106"/>
    </row>
    <row r="118">
      <c r="B118" s="77"/>
      <c r="D118" s="8" t="s">
        <v>244</v>
      </c>
      <c r="H118" s="52"/>
      <c r="I118" s="102">
        <f t="shared" ref="I118:O118" si="154">IFERROR(I46/H46-1,"n.a.")</f>
        <v>0.2392338697</v>
      </c>
      <c r="J118" s="102">
        <f t="shared" si="154"/>
        <v>0.4620576655</v>
      </c>
      <c r="K118" s="102">
        <f t="shared" si="154"/>
        <v>-0.0292381032</v>
      </c>
      <c r="L118" s="102">
        <f t="shared" si="154"/>
        <v>0.07185071592</v>
      </c>
      <c r="M118" s="102">
        <f t="shared" si="154"/>
        <v>-1</v>
      </c>
      <c r="N118" s="98" t="str">
        <f t="shared" si="154"/>
        <v>n.a.</v>
      </c>
      <c r="O118" s="98" t="str">
        <f t="shared" si="154"/>
        <v>n.a.</v>
      </c>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106"/>
      <c r="AQ118" s="106"/>
      <c r="AR118" s="106"/>
      <c r="AS118" s="106"/>
      <c r="AT118" s="106"/>
      <c r="AU118" s="106"/>
      <c r="AV118" s="106"/>
      <c r="AW118" s="106"/>
    </row>
    <row r="119">
      <c r="B119" s="73"/>
      <c r="C119" s="8"/>
      <c r="D119" s="8" t="s">
        <v>245</v>
      </c>
      <c r="H119" s="102">
        <f t="shared" ref="H119:O119" si="155">IFERROR(H41/H53,"n.a.")</f>
        <v>0.2525950046</v>
      </c>
      <c r="I119" s="102">
        <f t="shared" si="155"/>
        <v>0.2938266627</v>
      </c>
      <c r="J119" s="102">
        <f t="shared" si="155"/>
        <v>0.5416276638</v>
      </c>
      <c r="K119" s="102">
        <f t="shared" si="155"/>
        <v>0.3621413543</v>
      </c>
      <c r="L119" s="102">
        <f t="shared" si="155"/>
        <v>0.3322551155</v>
      </c>
      <c r="M119" s="102">
        <f t="shared" si="155"/>
        <v>0</v>
      </c>
      <c r="N119" s="98">
        <f t="shared" si="155"/>
        <v>0</v>
      </c>
      <c r="O119" s="98">
        <f t="shared" si="155"/>
        <v>0</v>
      </c>
      <c r="R119" s="102">
        <f t="shared" ref="R119:AW119" si="156">IFERROR(R41/R53,"n.a.")</f>
        <v>0.9794158468</v>
      </c>
      <c r="S119" s="102">
        <f t="shared" si="156"/>
        <v>0.994608636</v>
      </c>
      <c r="T119" s="102">
        <f t="shared" si="156"/>
        <v>1.056042466</v>
      </c>
      <c r="U119" s="102">
        <f t="shared" si="156"/>
        <v>0.9945511773</v>
      </c>
      <c r="V119" s="102">
        <f t="shared" si="156"/>
        <v>1.006972843</v>
      </c>
      <c r="W119" s="102">
        <f t="shared" si="156"/>
        <v>0.9627973297</v>
      </c>
      <c r="X119" s="102">
        <f t="shared" si="156"/>
        <v>1.090258864</v>
      </c>
      <c r="Y119" s="102">
        <f t="shared" si="156"/>
        <v>1.252528455</v>
      </c>
      <c r="Z119" s="102">
        <f t="shared" si="156"/>
        <v>4.005997286</v>
      </c>
      <c r="AA119" s="102">
        <f t="shared" si="156"/>
        <v>2.055060991</v>
      </c>
      <c r="AB119" s="102">
        <f t="shared" si="156"/>
        <v>1.800876302</v>
      </c>
      <c r="AC119" s="102">
        <f t="shared" si="156"/>
        <v>1.882405133</v>
      </c>
      <c r="AD119" s="102">
        <f t="shared" si="156"/>
        <v>1.504041302</v>
      </c>
      <c r="AE119" s="102">
        <f t="shared" si="156"/>
        <v>1.481386618</v>
      </c>
      <c r="AF119" s="102">
        <f t="shared" si="156"/>
        <v>1.641213605</v>
      </c>
      <c r="AG119" s="102">
        <f t="shared" si="156"/>
        <v>1.333441739</v>
      </c>
      <c r="AH119" s="102">
        <f t="shared" si="156"/>
        <v>1.383639389</v>
      </c>
      <c r="AI119" s="102">
        <f t="shared" si="156"/>
        <v>1.469912548</v>
      </c>
      <c r="AJ119" s="102">
        <f t="shared" si="156"/>
        <v>1.302593157</v>
      </c>
      <c r="AK119" s="102">
        <f t="shared" si="156"/>
        <v>1.23638947</v>
      </c>
      <c r="AL119" s="102">
        <f t="shared" si="156"/>
        <v>1.300009557</v>
      </c>
      <c r="AM119" s="102">
        <f t="shared" si="156"/>
        <v>1.3208017</v>
      </c>
      <c r="AN119" s="102">
        <f t="shared" si="156"/>
        <v>1.38546486</v>
      </c>
      <c r="AO119" s="102">
        <f t="shared" si="156"/>
        <v>0</v>
      </c>
      <c r="AP119" s="105">
        <f t="shared" si="156"/>
        <v>0</v>
      </c>
      <c r="AQ119" s="105">
        <f t="shared" si="156"/>
        <v>0</v>
      </c>
      <c r="AR119" s="105">
        <f t="shared" si="156"/>
        <v>0</v>
      </c>
      <c r="AS119" s="105">
        <f t="shared" si="156"/>
        <v>0</v>
      </c>
      <c r="AT119" s="105">
        <f t="shared" si="156"/>
        <v>0</v>
      </c>
      <c r="AU119" s="105">
        <f t="shared" si="156"/>
        <v>0</v>
      </c>
      <c r="AV119" s="105">
        <f t="shared" si="156"/>
        <v>0</v>
      </c>
      <c r="AW119" s="105">
        <f t="shared" si="156"/>
        <v>0</v>
      </c>
    </row>
    <row r="120">
      <c r="B120" s="73"/>
      <c r="C120" s="8"/>
      <c r="D120" s="8" t="s">
        <v>246</v>
      </c>
      <c r="H120" s="102">
        <f t="shared" ref="H120:O120" si="157">IFERROR(H46/H55,"n.a.")</f>
        <v>0.6214826534</v>
      </c>
      <c r="I120" s="102">
        <f t="shared" si="157"/>
        <v>0.8367814681</v>
      </c>
      <c r="J120" s="102">
        <f t="shared" si="157"/>
        <v>1.482284978</v>
      </c>
      <c r="K120" s="102">
        <f t="shared" si="157"/>
        <v>1.164863617</v>
      </c>
      <c r="L120" s="102">
        <f t="shared" si="157"/>
        <v>1.371799678</v>
      </c>
      <c r="M120" s="102">
        <f t="shared" si="157"/>
        <v>0</v>
      </c>
      <c r="N120" s="98">
        <f t="shared" si="157"/>
        <v>0</v>
      </c>
      <c r="O120" s="98">
        <f t="shared" si="157"/>
        <v>0</v>
      </c>
      <c r="R120" s="102">
        <f t="shared" ref="R120:AW120" si="158">IFERROR(R46/R55,"n.a.")</f>
        <v>2.661223878</v>
      </c>
      <c r="S120" s="102">
        <f t="shared" si="158"/>
        <v>2.579560735</v>
      </c>
      <c r="T120" s="102">
        <f t="shared" si="158"/>
        <v>2.463609844</v>
      </c>
      <c r="U120" s="102">
        <f t="shared" si="158"/>
        <v>2.540575916</v>
      </c>
      <c r="V120" s="102">
        <f t="shared" si="158"/>
        <v>2.709544227</v>
      </c>
      <c r="W120" s="102">
        <f t="shared" si="158"/>
        <v>2.78183823</v>
      </c>
      <c r="X120" s="102">
        <f t="shared" si="158"/>
        <v>3.185892603</v>
      </c>
      <c r="Y120" s="102">
        <f t="shared" si="158"/>
        <v>3.513274336</v>
      </c>
      <c r="Z120" s="102">
        <f t="shared" si="158"/>
        <v>6.46249625</v>
      </c>
      <c r="AA120" s="102">
        <f t="shared" si="158"/>
        <v>4.93310232</v>
      </c>
      <c r="AB120" s="102">
        <f t="shared" si="158"/>
        <v>5.020082797</v>
      </c>
      <c r="AC120" s="102">
        <f t="shared" si="158"/>
        <v>5.013417191</v>
      </c>
      <c r="AD120" s="102">
        <f t="shared" si="158"/>
        <v>4.969667239</v>
      </c>
      <c r="AE120" s="102">
        <f t="shared" si="158"/>
        <v>4.811650173</v>
      </c>
      <c r="AF120" s="102">
        <f t="shared" si="158"/>
        <v>4.736701482</v>
      </c>
      <c r="AG120" s="102">
        <f t="shared" si="158"/>
        <v>4.52989385</v>
      </c>
      <c r="AH120" s="102">
        <f t="shared" si="158"/>
        <v>5.212068058</v>
      </c>
      <c r="AI120" s="102">
        <f t="shared" si="158"/>
        <v>6.931960806</v>
      </c>
      <c r="AJ120" s="102">
        <f t="shared" si="158"/>
        <v>5.237768671</v>
      </c>
      <c r="AK120" s="102">
        <f t="shared" si="158"/>
        <v>4.820379698</v>
      </c>
      <c r="AL120" s="102">
        <f t="shared" si="158"/>
        <v>5.285434676</v>
      </c>
      <c r="AM120" s="102">
        <f t="shared" si="158"/>
        <v>5.225902669</v>
      </c>
      <c r="AN120" s="102">
        <f t="shared" si="158"/>
        <v>5.281616383</v>
      </c>
      <c r="AO120" s="102">
        <f t="shared" si="158"/>
        <v>0</v>
      </c>
      <c r="AP120" s="105">
        <f t="shared" si="158"/>
        <v>0</v>
      </c>
      <c r="AQ120" s="105">
        <f t="shared" si="158"/>
        <v>0</v>
      </c>
      <c r="AR120" s="105">
        <f t="shared" si="158"/>
        <v>0</v>
      </c>
      <c r="AS120" s="105">
        <f t="shared" si="158"/>
        <v>0</v>
      </c>
      <c r="AT120" s="105">
        <f t="shared" si="158"/>
        <v>0</v>
      </c>
      <c r="AU120" s="105">
        <f t="shared" si="158"/>
        <v>0</v>
      </c>
      <c r="AV120" s="105">
        <f t="shared" si="158"/>
        <v>0</v>
      </c>
      <c r="AW120" s="105">
        <f t="shared" si="158"/>
        <v>0</v>
      </c>
    </row>
    <row r="121">
      <c r="B121" s="73"/>
      <c r="C121" s="8"/>
      <c r="D121" s="8" t="s">
        <v>247</v>
      </c>
      <c r="H121" s="52"/>
      <c r="I121" s="52"/>
      <c r="J121" s="52"/>
      <c r="K121" s="52"/>
      <c r="L121" s="52"/>
      <c r="M121" s="52"/>
      <c r="N121" s="107"/>
      <c r="O121" s="107"/>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106"/>
      <c r="AQ121" s="106"/>
      <c r="AR121" s="106"/>
      <c r="AS121" s="106"/>
      <c r="AT121" s="106"/>
      <c r="AU121" s="106"/>
      <c r="AV121" s="106"/>
      <c r="AW121" s="106"/>
    </row>
    <row r="122">
      <c r="B122" s="73"/>
      <c r="C122" s="8"/>
      <c r="D122" s="8" t="s">
        <v>248</v>
      </c>
      <c r="H122" s="52"/>
      <c r="I122" s="52"/>
      <c r="J122" s="52"/>
      <c r="K122" s="52"/>
      <c r="L122" s="52"/>
      <c r="M122" s="52"/>
      <c r="N122" s="107"/>
      <c r="O122" s="107"/>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106"/>
      <c r="AQ122" s="106"/>
      <c r="AR122" s="106"/>
      <c r="AS122" s="106"/>
      <c r="AT122" s="106"/>
      <c r="AU122" s="106"/>
      <c r="AV122" s="106"/>
      <c r="AW122" s="106"/>
    </row>
    <row r="123">
      <c r="B123" s="73"/>
      <c r="C123" s="8"/>
      <c r="D123" s="8" t="s">
        <v>249</v>
      </c>
      <c r="H123" s="52">
        <f t="shared" ref="H123:M123" si="159">H39/H32</f>
        <v>1.063508253</v>
      </c>
      <c r="I123" s="52">
        <f t="shared" si="159"/>
        <v>1.103664592</v>
      </c>
      <c r="J123" s="52">
        <f t="shared" si="159"/>
        <v>1.189819659</v>
      </c>
      <c r="K123" s="52">
        <f t="shared" si="159"/>
        <v>1.049444525</v>
      </c>
      <c r="L123" s="52">
        <f t="shared" si="159"/>
        <v>1.071191609</v>
      </c>
      <c r="M123" s="52">
        <f t="shared" si="159"/>
        <v>0.8005653717</v>
      </c>
      <c r="N123" s="107"/>
      <c r="O123" s="107"/>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106"/>
      <c r="AQ123" s="106"/>
      <c r="AR123" s="106"/>
      <c r="AS123" s="106"/>
      <c r="AT123" s="106"/>
      <c r="AU123" s="106"/>
      <c r="AV123" s="106"/>
      <c r="AW123" s="106"/>
    </row>
    <row r="124">
      <c r="B124" s="73"/>
      <c r="C124" s="8"/>
      <c r="D124" s="8" t="s">
        <v>250</v>
      </c>
      <c r="H124" s="52">
        <f t="shared" ref="H124:M124" si="160">H40/H32</f>
        <v>1.065031869</v>
      </c>
      <c r="I124" s="52">
        <f t="shared" si="160"/>
        <v>1.080878016</v>
      </c>
      <c r="J124" s="52">
        <f t="shared" si="160"/>
        <v>1.112145202</v>
      </c>
      <c r="K124" s="52">
        <f t="shared" si="160"/>
        <v>1.093298936</v>
      </c>
      <c r="L124" s="52">
        <f t="shared" si="160"/>
        <v>1.076265833</v>
      </c>
      <c r="M124" s="52">
        <f t="shared" si="160"/>
        <v>0.7746823877</v>
      </c>
      <c r="N124" s="107"/>
      <c r="O124" s="107"/>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106"/>
      <c r="AQ124" s="106"/>
      <c r="AR124" s="106"/>
      <c r="AS124" s="106"/>
      <c r="AT124" s="106"/>
      <c r="AU124" s="106"/>
      <c r="AV124" s="106"/>
      <c r="AW124" s="106"/>
    </row>
    <row r="125">
      <c r="B125" s="73"/>
      <c r="C125" s="8"/>
      <c r="D125" s="8"/>
      <c r="H125" s="52"/>
      <c r="I125" s="52"/>
      <c r="J125" s="52"/>
      <c r="K125" s="52"/>
      <c r="L125" s="52"/>
      <c r="M125" s="52"/>
      <c r="N125" s="107"/>
      <c r="O125" s="107"/>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106"/>
      <c r="AQ125" s="106"/>
      <c r="AR125" s="106"/>
      <c r="AS125" s="106"/>
      <c r="AT125" s="106"/>
      <c r="AU125" s="106"/>
      <c r="AV125" s="106"/>
      <c r="AW125" s="106"/>
    </row>
    <row r="126">
      <c r="B126" s="73"/>
      <c r="C126" s="8"/>
      <c r="D126" s="4" t="s">
        <v>251</v>
      </c>
      <c r="H126" s="52"/>
      <c r="I126" s="52"/>
      <c r="J126" s="52"/>
      <c r="K126" s="52"/>
      <c r="L126" s="52"/>
      <c r="M126" s="52"/>
      <c r="N126" s="107"/>
      <c r="O126" s="107"/>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106"/>
      <c r="AQ126" s="106"/>
      <c r="AR126" s="106"/>
      <c r="AS126" s="106"/>
      <c r="AT126" s="106"/>
      <c r="AU126" s="106"/>
      <c r="AV126" s="106"/>
      <c r="AW126" s="106"/>
    </row>
    <row r="127">
      <c r="B127" s="73"/>
      <c r="C127" s="8" t="s">
        <v>138</v>
      </c>
      <c r="D127" s="8" t="s">
        <v>252</v>
      </c>
      <c r="H127" s="102">
        <f t="shared" ref="H127:M127" si="161">IFERROR(H60/H52,"n.a.")</f>
        <v>0.06699005714</v>
      </c>
      <c r="I127" s="102">
        <f t="shared" si="161"/>
        <v>0.063307736</v>
      </c>
      <c r="J127" s="102">
        <f t="shared" si="161"/>
        <v>0.07461183934</v>
      </c>
      <c r="K127" s="102">
        <f t="shared" si="161"/>
        <v>0.06368506221</v>
      </c>
      <c r="L127" s="102">
        <f t="shared" si="161"/>
        <v>0.06072856184</v>
      </c>
      <c r="M127" s="102">
        <f t="shared" si="161"/>
        <v>0.06259442364</v>
      </c>
      <c r="N127" s="98">
        <f t="shared" ref="N127:N129" si="164">AVERAGE(H127:M127)</f>
        <v>0.06531961336</v>
      </c>
      <c r="O127" s="98">
        <f t="shared" ref="O127:O129" si="165">N127</f>
        <v>0.06531961336</v>
      </c>
      <c r="R127" s="102">
        <f t="shared" ref="R127:AW127" si="162">IFERROR(R60/R52,"n.a.")</f>
        <v>0.06648318239</v>
      </c>
      <c r="S127" s="102">
        <f t="shared" si="162"/>
        <v>0.06785510047</v>
      </c>
      <c r="T127" s="102">
        <f t="shared" si="162"/>
        <v>0.06951393487</v>
      </c>
      <c r="U127" s="102">
        <f t="shared" si="162"/>
        <v>0.06426133719</v>
      </c>
      <c r="V127" s="102">
        <f t="shared" si="162"/>
        <v>0.06374123784</v>
      </c>
      <c r="W127" s="102">
        <f t="shared" si="162"/>
        <v>0.06284092549</v>
      </c>
      <c r="X127" s="102">
        <f t="shared" si="162"/>
        <v>0.06262149356</v>
      </c>
      <c r="Y127" s="102">
        <f t="shared" si="162"/>
        <v>0.06407561897</v>
      </c>
      <c r="Z127" s="102">
        <f t="shared" si="162"/>
        <v>0.1000634854</v>
      </c>
      <c r="AA127" s="102">
        <f t="shared" si="162"/>
        <v>0.07120250984</v>
      </c>
      <c r="AB127" s="102">
        <f t="shared" si="162"/>
        <v>0.0696348122</v>
      </c>
      <c r="AC127" s="102">
        <f t="shared" si="162"/>
        <v>0.07005185446</v>
      </c>
      <c r="AD127" s="102">
        <f t="shared" si="162"/>
        <v>0.06119541295</v>
      </c>
      <c r="AE127" s="102">
        <f t="shared" si="162"/>
        <v>0.06299550202</v>
      </c>
      <c r="AF127" s="102">
        <f t="shared" si="162"/>
        <v>0.07028782476</v>
      </c>
      <c r="AG127" s="102">
        <f t="shared" si="162"/>
        <v>0.06102418362</v>
      </c>
      <c r="AH127" s="102">
        <f t="shared" si="162"/>
        <v>0.06178142571</v>
      </c>
      <c r="AI127" s="102">
        <f t="shared" si="162"/>
        <v>0.05795787832</v>
      </c>
      <c r="AJ127" s="102">
        <f t="shared" si="162"/>
        <v>0.06174656399</v>
      </c>
      <c r="AK127" s="102">
        <f t="shared" si="162"/>
        <v>0.06121609673</v>
      </c>
      <c r="AL127" s="102">
        <f t="shared" si="162"/>
        <v>0.06069398115</v>
      </c>
      <c r="AM127" s="102">
        <f t="shared" si="162"/>
        <v>0.06617426396</v>
      </c>
      <c r="AN127" s="102">
        <f t="shared" si="162"/>
        <v>0.06283691786</v>
      </c>
      <c r="AO127" s="102">
        <f t="shared" si="162"/>
        <v>0.06081825258</v>
      </c>
      <c r="AP127" s="105">
        <f t="shared" si="162"/>
        <v>0.06488994479</v>
      </c>
      <c r="AQ127" s="105">
        <f t="shared" si="162"/>
        <v>0.06372920433</v>
      </c>
      <c r="AR127" s="105">
        <f t="shared" si="162"/>
        <v>0.06494440921</v>
      </c>
      <c r="AS127" s="105">
        <f t="shared" si="162"/>
        <v>0.06365493053</v>
      </c>
      <c r="AT127" s="105">
        <f t="shared" si="162"/>
        <v>0.06443353572</v>
      </c>
      <c r="AU127" s="105">
        <f t="shared" si="162"/>
        <v>0.06471627188</v>
      </c>
      <c r="AV127" s="105">
        <f t="shared" si="162"/>
        <v>0.06449745785</v>
      </c>
      <c r="AW127" s="105">
        <f t="shared" si="162"/>
        <v>0.06442295367</v>
      </c>
    </row>
    <row r="128">
      <c r="B128" s="77"/>
      <c r="C128" s="8" t="s">
        <v>138</v>
      </c>
      <c r="D128" s="8" t="s">
        <v>253</v>
      </c>
      <c r="H128" s="102">
        <f t="shared" ref="H128:M128" si="163">IFERROR(H61/H53,"n.a.")</f>
        <v>0.03067613836</v>
      </c>
      <c r="I128" s="102">
        <f t="shared" si="163"/>
        <v>0.02815185155</v>
      </c>
      <c r="J128" s="102">
        <f t="shared" si="163"/>
        <v>0.03174539994</v>
      </c>
      <c r="K128" s="102">
        <f t="shared" si="163"/>
        <v>0.02467396322</v>
      </c>
      <c r="L128" s="102">
        <f t="shared" si="163"/>
        <v>0.02653951109</v>
      </c>
      <c r="M128" s="102">
        <f t="shared" si="163"/>
        <v>0.02647959231</v>
      </c>
      <c r="N128" s="98">
        <f t="shared" si="164"/>
        <v>0.02804440941</v>
      </c>
      <c r="O128" s="98">
        <f t="shared" si="165"/>
        <v>0.02804440941</v>
      </c>
      <c r="R128" s="102">
        <f t="shared" ref="R128:AW128" si="166">IFERROR(R61/R53,"n.a.")</f>
        <v>0.03150725939</v>
      </c>
      <c r="S128" s="102">
        <f t="shared" si="166"/>
        <v>0.03112987586</v>
      </c>
      <c r="T128" s="102">
        <f t="shared" si="166"/>
        <v>0.03122584691</v>
      </c>
      <c r="U128" s="102">
        <f t="shared" si="166"/>
        <v>0.02887119245</v>
      </c>
      <c r="V128" s="102">
        <f t="shared" si="166"/>
        <v>0.02848904268</v>
      </c>
      <c r="W128" s="102">
        <f t="shared" si="166"/>
        <v>0.02788324106</v>
      </c>
      <c r="X128" s="102">
        <f t="shared" si="166"/>
        <v>0.02735910461</v>
      </c>
      <c r="Y128" s="102">
        <f t="shared" si="166"/>
        <v>0.02891681308</v>
      </c>
      <c r="Z128" s="102">
        <f t="shared" si="166"/>
        <v>0.04716220191</v>
      </c>
      <c r="AA128" s="102">
        <f t="shared" si="166"/>
        <v>0.03136669156</v>
      </c>
      <c r="AB128" s="102">
        <f t="shared" si="166"/>
        <v>0.02936364662</v>
      </c>
      <c r="AC128" s="102">
        <f t="shared" si="166"/>
        <v>0.02677510912</v>
      </c>
      <c r="AD128" s="102">
        <f t="shared" si="166"/>
        <v>0.02357079962</v>
      </c>
      <c r="AE128" s="102">
        <f t="shared" si="166"/>
        <v>0.02441162385</v>
      </c>
      <c r="AF128" s="102">
        <f t="shared" si="166"/>
        <v>0.02766736809</v>
      </c>
      <c r="AG128" s="102">
        <f t="shared" si="166"/>
        <v>0.02341185034</v>
      </c>
      <c r="AH128" s="102">
        <f t="shared" si="166"/>
        <v>0.02590988873</v>
      </c>
      <c r="AI128" s="102">
        <f t="shared" si="166"/>
        <v>0.02888462523</v>
      </c>
      <c r="AJ128" s="102">
        <f t="shared" si="166"/>
        <v>0.02601510555</v>
      </c>
      <c r="AK128" s="102">
        <f t="shared" si="166"/>
        <v>0.02555670703</v>
      </c>
      <c r="AL128" s="102">
        <f t="shared" si="166"/>
        <v>0.0246382629</v>
      </c>
      <c r="AM128" s="102">
        <f t="shared" si="166"/>
        <v>0.02832372583</v>
      </c>
      <c r="AN128" s="102">
        <f t="shared" si="166"/>
        <v>0.02634666986</v>
      </c>
      <c r="AO128" s="102">
        <f t="shared" si="166"/>
        <v>0.02659322661</v>
      </c>
      <c r="AP128" s="105">
        <f t="shared" si="166"/>
        <v>0.02804440941</v>
      </c>
      <c r="AQ128" s="105">
        <f t="shared" si="166"/>
        <v>0.02804440941</v>
      </c>
      <c r="AR128" s="105">
        <f t="shared" si="166"/>
        <v>0.02804440941</v>
      </c>
      <c r="AS128" s="105">
        <f t="shared" si="166"/>
        <v>0.02804440941</v>
      </c>
      <c r="AT128" s="105">
        <f t="shared" si="166"/>
        <v>0.02804440941</v>
      </c>
      <c r="AU128" s="105">
        <f t="shared" si="166"/>
        <v>0.02804440941</v>
      </c>
      <c r="AV128" s="105">
        <f t="shared" si="166"/>
        <v>0.02804440941</v>
      </c>
      <c r="AW128" s="105">
        <f t="shared" si="166"/>
        <v>0.02804440941</v>
      </c>
    </row>
    <row r="129">
      <c r="B129" s="77"/>
      <c r="C129" s="8" t="s">
        <v>138</v>
      </c>
      <c r="D129" s="8" t="s">
        <v>254</v>
      </c>
      <c r="H129" s="102">
        <f t="shared" ref="H129:M129" si="167">IFERROR(H62/H55,"n.a.")</f>
        <v>0.8769352469</v>
      </c>
      <c r="I129" s="102">
        <f t="shared" si="167"/>
        <v>0.8964536395</v>
      </c>
      <c r="J129" s="102">
        <f t="shared" si="167"/>
        <v>0.8891726378</v>
      </c>
      <c r="K129" s="102">
        <f t="shared" si="167"/>
        <v>0.8371033458</v>
      </c>
      <c r="L129" s="102">
        <f t="shared" si="167"/>
        <v>0.8562639204</v>
      </c>
      <c r="M129" s="102">
        <f t="shared" si="167"/>
        <v>0.8490398875</v>
      </c>
      <c r="N129" s="98">
        <f t="shared" si="164"/>
        <v>0.8674947797</v>
      </c>
      <c r="O129" s="98">
        <f t="shared" si="165"/>
        <v>0.8674947797</v>
      </c>
      <c r="R129" s="102">
        <f t="shared" ref="R129:AW129" si="168">IFERROR(R62/R55,"n.a.")</f>
        <v>0.8622575088</v>
      </c>
      <c r="S129" s="102">
        <f t="shared" si="168"/>
        <v>0.8780815778</v>
      </c>
      <c r="T129" s="102">
        <f t="shared" si="168"/>
        <v>0.8828633406</v>
      </c>
      <c r="U129" s="102">
        <f t="shared" si="168"/>
        <v>0.8847397598</v>
      </c>
      <c r="V129" s="102">
        <f t="shared" si="168"/>
        <v>0.893600127</v>
      </c>
      <c r="W129" s="102">
        <f t="shared" si="168"/>
        <v>0.8995825786</v>
      </c>
      <c r="X129" s="102">
        <f t="shared" si="168"/>
        <v>0.905252576</v>
      </c>
      <c r="Y129" s="102">
        <f t="shared" si="168"/>
        <v>0.8871037031</v>
      </c>
      <c r="Z129" s="102">
        <f t="shared" si="168"/>
        <v>0.9804980498</v>
      </c>
      <c r="AA129" s="102">
        <f t="shared" si="168"/>
        <v>0.8856482818</v>
      </c>
      <c r="AB129" s="102">
        <f t="shared" si="168"/>
        <v>0.8630317978</v>
      </c>
      <c r="AC129" s="102">
        <f t="shared" si="168"/>
        <v>0.8660796646</v>
      </c>
      <c r="AD129" s="102">
        <f t="shared" si="168"/>
        <v>0.8318207833</v>
      </c>
      <c r="AE129" s="102">
        <f t="shared" si="168"/>
        <v>0.8173626197</v>
      </c>
      <c r="AF129" s="102">
        <f t="shared" si="168"/>
        <v>0.8519148247</v>
      </c>
      <c r="AG129" s="102">
        <f t="shared" si="168"/>
        <v>0.8470184202</v>
      </c>
      <c r="AH129" s="102">
        <f t="shared" si="168"/>
        <v>0.8512541659</v>
      </c>
      <c r="AI129" s="102">
        <f t="shared" si="168"/>
        <v>0.854673566</v>
      </c>
      <c r="AJ129" s="102">
        <f t="shared" si="168"/>
        <v>0.8762231329</v>
      </c>
      <c r="AK129" s="102">
        <f t="shared" si="168"/>
        <v>0.843316544</v>
      </c>
      <c r="AL129" s="102">
        <f t="shared" si="168"/>
        <v>0.8647855162</v>
      </c>
      <c r="AM129" s="102">
        <f t="shared" si="168"/>
        <v>0.8872841444</v>
      </c>
      <c r="AN129" s="102">
        <f t="shared" si="168"/>
        <v>0.8629826481</v>
      </c>
      <c r="AO129" s="102">
        <f t="shared" si="168"/>
        <v>0.7882477876</v>
      </c>
      <c r="AP129" s="105">
        <f t="shared" si="168"/>
        <v>0.877659967</v>
      </c>
      <c r="AQ129" s="105">
        <f t="shared" si="168"/>
        <v>0.8780041741</v>
      </c>
      <c r="AR129" s="105">
        <f t="shared" si="168"/>
        <v>0.8776443454</v>
      </c>
      <c r="AS129" s="105">
        <f t="shared" si="168"/>
        <v>0.8780269594</v>
      </c>
      <c r="AT129" s="105">
        <f t="shared" si="168"/>
        <v>0.8777927039</v>
      </c>
      <c r="AU129" s="105">
        <f t="shared" si="168"/>
        <v>0.8777100885</v>
      </c>
      <c r="AV129" s="105">
        <f t="shared" si="168"/>
        <v>0.8777739143</v>
      </c>
      <c r="AW129" s="105">
        <f t="shared" si="168"/>
        <v>0.8777958208</v>
      </c>
    </row>
    <row r="130">
      <c r="B130" s="77"/>
      <c r="C130" s="8"/>
      <c r="D130" s="8" t="s">
        <v>255</v>
      </c>
      <c r="H130" s="102"/>
      <c r="I130" s="102"/>
      <c r="J130" s="102"/>
      <c r="K130" s="102"/>
      <c r="L130" s="102"/>
      <c r="M130" s="102"/>
      <c r="N130" s="98"/>
      <c r="O130" s="98"/>
      <c r="R130" s="102"/>
      <c r="S130" s="102"/>
      <c r="T130" s="102"/>
      <c r="U130" s="102"/>
      <c r="V130" s="102"/>
      <c r="W130" s="102"/>
      <c r="X130" s="102"/>
      <c r="Y130" s="102"/>
      <c r="Z130" s="102"/>
      <c r="AA130" s="102"/>
      <c r="AB130" s="102"/>
      <c r="AC130" s="102"/>
      <c r="AD130" s="102"/>
      <c r="AE130" s="102"/>
      <c r="AF130" s="102"/>
      <c r="AG130" s="102"/>
      <c r="AH130" s="102"/>
      <c r="AI130" s="102"/>
      <c r="AJ130" s="102"/>
      <c r="AK130" s="102"/>
      <c r="AL130" s="102"/>
      <c r="AM130" s="102"/>
      <c r="AN130" s="102"/>
      <c r="AO130" s="102"/>
      <c r="AP130" s="105"/>
      <c r="AQ130" s="105"/>
      <c r="AR130" s="105"/>
      <c r="AS130" s="105"/>
      <c r="AT130" s="105"/>
      <c r="AU130" s="105"/>
      <c r="AV130" s="105"/>
      <c r="AW130" s="105"/>
    </row>
    <row r="131">
      <c r="B131" s="77"/>
      <c r="C131" s="8"/>
      <c r="D131" s="8"/>
      <c r="H131" s="102"/>
      <c r="I131" s="102"/>
      <c r="J131" s="102"/>
      <c r="K131" s="102"/>
      <c r="L131" s="102"/>
      <c r="M131" s="102"/>
      <c r="N131" s="98"/>
      <c r="O131" s="98"/>
      <c r="R131" s="102"/>
      <c r="S131" s="102"/>
      <c r="T131" s="102"/>
      <c r="U131" s="102"/>
      <c r="V131" s="102"/>
      <c r="W131" s="102"/>
      <c r="X131" s="102"/>
      <c r="Y131" s="102"/>
      <c r="Z131" s="102"/>
      <c r="AA131" s="102"/>
      <c r="AB131" s="102"/>
      <c r="AC131" s="102"/>
      <c r="AD131" s="102"/>
      <c r="AE131" s="102"/>
      <c r="AF131" s="102"/>
      <c r="AG131" s="102"/>
      <c r="AH131" s="102"/>
      <c r="AI131" s="102"/>
      <c r="AJ131" s="102"/>
      <c r="AK131" s="102"/>
      <c r="AL131" s="102"/>
      <c r="AM131" s="102"/>
      <c r="AN131" s="102"/>
      <c r="AO131" s="102"/>
      <c r="AP131" s="105"/>
      <c r="AQ131" s="105"/>
      <c r="AR131" s="105"/>
      <c r="AS131" s="105"/>
      <c r="AT131" s="105"/>
      <c r="AU131" s="105"/>
      <c r="AV131" s="105"/>
      <c r="AW131" s="105"/>
    </row>
    <row r="132">
      <c r="B132" s="77"/>
      <c r="C132" s="8"/>
      <c r="D132" s="4" t="s">
        <v>256</v>
      </c>
      <c r="H132" s="102"/>
      <c r="I132" s="102"/>
      <c r="J132" s="102"/>
      <c r="K132" s="102"/>
      <c r="L132" s="102"/>
      <c r="M132" s="102"/>
      <c r="N132" s="98"/>
      <c r="O132" s="98"/>
      <c r="R132" s="102"/>
      <c r="S132" s="102"/>
      <c r="T132" s="102"/>
      <c r="U132" s="102"/>
      <c r="V132" s="102"/>
      <c r="W132" s="102"/>
      <c r="X132" s="102"/>
      <c r="Y132" s="102"/>
      <c r="Z132" s="102"/>
      <c r="AA132" s="102"/>
      <c r="AB132" s="102"/>
      <c r="AC132" s="102"/>
      <c r="AD132" s="102"/>
      <c r="AE132" s="102"/>
      <c r="AF132" s="102"/>
      <c r="AG132" s="102"/>
      <c r="AH132" s="102"/>
      <c r="AI132" s="102"/>
      <c r="AJ132" s="102"/>
      <c r="AK132" s="102"/>
      <c r="AL132" s="102"/>
      <c r="AM132" s="102"/>
      <c r="AN132" s="102"/>
      <c r="AO132" s="102"/>
      <c r="AP132" s="105"/>
      <c r="AQ132" s="105"/>
      <c r="AR132" s="105"/>
      <c r="AS132" s="105"/>
      <c r="AT132" s="105"/>
      <c r="AU132" s="105"/>
      <c r="AV132" s="105"/>
      <c r="AW132" s="105"/>
    </row>
    <row r="133">
      <c r="B133" s="77"/>
      <c r="C133" s="8" t="s">
        <v>257</v>
      </c>
      <c r="D133" s="8" t="s">
        <v>258</v>
      </c>
      <c r="H133" s="102">
        <f t="shared" ref="H133:M133" si="169">IFERROR(H72/H32,"n.a.")</f>
        <v>0.005259482669</v>
      </c>
      <c r="I133" s="102">
        <f t="shared" si="169"/>
        <v>0.02262586138</v>
      </c>
      <c r="J133" s="102">
        <f t="shared" si="169"/>
        <v>0.0324383654</v>
      </c>
      <c r="K133" s="102">
        <f t="shared" si="169"/>
        <v>0.02536989181</v>
      </c>
      <c r="L133" s="102">
        <f t="shared" si="169"/>
        <v>0.02726945245</v>
      </c>
      <c r="M133" s="102">
        <f t="shared" si="169"/>
        <v>0.02898114596</v>
      </c>
      <c r="N133" s="98">
        <f>IFERROR(N72/N11,"n.a.")</f>
        <v>0.02736252463</v>
      </c>
      <c r="O133" s="98">
        <f>IFERROR(O72/O32,"n.a.")</f>
        <v>0.0273369434</v>
      </c>
      <c r="R133" s="102">
        <f t="shared" ref="R133:AW133" si="170">IFERROR(R72/R32,"n.a.")</f>
        <v>0</v>
      </c>
      <c r="S133" s="102">
        <f t="shared" si="170"/>
        <v>0</v>
      </c>
      <c r="T133" s="102">
        <f t="shared" si="170"/>
        <v>0</v>
      </c>
      <c r="U133" s="102">
        <f t="shared" si="170"/>
        <v>0.02074415252</v>
      </c>
      <c r="V133" s="102">
        <f t="shared" si="170"/>
        <v>0.0219597576</v>
      </c>
      <c r="W133" s="102">
        <f t="shared" si="170"/>
        <v>0.02215297106</v>
      </c>
      <c r="X133" s="102">
        <f t="shared" si="170"/>
        <v>0.02275384449</v>
      </c>
      <c r="Y133" s="102">
        <f t="shared" si="170"/>
        <v>0.02375017758</v>
      </c>
      <c r="Z133" s="102">
        <f t="shared" si="170"/>
        <v>0.05694243862</v>
      </c>
      <c r="AA133" s="102">
        <f t="shared" si="170"/>
        <v>0.0317031695</v>
      </c>
      <c r="AB133" s="102">
        <f t="shared" si="170"/>
        <v>0.02733550102</v>
      </c>
      <c r="AC133" s="102">
        <f t="shared" si="170"/>
        <v>0.02608450682</v>
      </c>
      <c r="AD133" s="102">
        <f t="shared" si="170"/>
        <v>0.02481787875</v>
      </c>
      <c r="AE133" s="102">
        <f t="shared" si="170"/>
        <v>0.02539735629</v>
      </c>
      <c r="AF133" s="102">
        <f t="shared" si="170"/>
        <v>0.02742123914</v>
      </c>
      <c r="AG133" s="102">
        <f t="shared" si="170"/>
        <v>0.02410863505</v>
      </c>
      <c r="AH133" s="102">
        <f t="shared" si="170"/>
        <v>0.0272396902</v>
      </c>
      <c r="AI133" s="102">
        <f t="shared" si="170"/>
        <v>0.02828791836</v>
      </c>
      <c r="AJ133" s="102">
        <f t="shared" si="170"/>
        <v>0.02686372627</v>
      </c>
      <c r="AK133" s="102">
        <f t="shared" si="170"/>
        <v>0.02678560344</v>
      </c>
      <c r="AL133" s="102">
        <f t="shared" si="170"/>
        <v>0.02942664282</v>
      </c>
      <c r="AM133" s="102">
        <f t="shared" si="170"/>
        <v>0.03097017438</v>
      </c>
      <c r="AN133" s="102">
        <f t="shared" si="170"/>
        <v>0.02835968754</v>
      </c>
      <c r="AO133" s="102">
        <f t="shared" si="170"/>
        <v>0.02734572898</v>
      </c>
      <c r="AP133" s="105">
        <f t="shared" si="170"/>
        <v>0.0283435186</v>
      </c>
      <c r="AQ133" s="105">
        <f t="shared" si="170"/>
        <v>0.02904661459</v>
      </c>
      <c r="AR133" s="105">
        <f t="shared" si="170"/>
        <v>0.02888838173</v>
      </c>
      <c r="AS133" s="105">
        <f t="shared" si="170"/>
        <v>0.02826586801</v>
      </c>
      <c r="AT133" s="105">
        <f t="shared" si="170"/>
        <v>0.02852026358</v>
      </c>
      <c r="AU133" s="105">
        <f t="shared" si="170"/>
        <v>0.02862603431</v>
      </c>
      <c r="AV133" s="105">
        <f t="shared" si="170"/>
        <v>0.02856289131</v>
      </c>
      <c r="AW133" s="105">
        <f t="shared" si="170"/>
        <v>0.02854021873</v>
      </c>
    </row>
    <row r="134">
      <c r="B134" s="77"/>
      <c r="D134" s="8" t="s">
        <v>259</v>
      </c>
      <c r="H134" s="102"/>
      <c r="I134" s="102">
        <f t="shared" ref="I134:O134" si="171">IFERROR(I73/H73-1,"n.a.")</f>
        <v>0.1212459529</v>
      </c>
      <c r="J134" s="102">
        <f t="shared" si="171"/>
        <v>0.2209499154</v>
      </c>
      <c r="K134" s="102">
        <f t="shared" si="171"/>
        <v>0.03955309085</v>
      </c>
      <c r="L134" s="102">
        <f t="shared" si="171"/>
        <v>0.144661489</v>
      </c>
      <c r="M134" s="102">
        <f t="shared" si="171"/>
        <v>0.1279555891</v>
      </c>
      <c r="N134" s="98">
        <f t="shared" si="171"/>
        <v>-0.04539589271</v>
      </c>
      <c r="O134" s="98">
        <f t="shared" si="171"/>
        <v>-0.0330240943</v>
      </c>
      <c r="R134" s="102"/>
      <c r="S134" s="102"/>
      <c r="T134" s="102"/>
      <c r="U134" s="102"/>
      <c r="V134" s="102"/>
      <c r="W134" s="102"/>
      <c r="X134" s="102"/>
      <c r="Y134" s="102"/>
      <c r="Z134" s="102"/>
      <c r="AA134" s="102"/>
      <c r="AB134" s="102"/>
      <c r="AC134" s="102"/>
      <c r="AD134" s="102"/>
      <c r="AE134" s="102"/>
      <c r="AF134" s="102"/>
      <c r="AG134" s="102"/>
      <c r="AH134" s="102"/>
      <c r="AI134" s="102"/>
      <c r="AJ134" s="102"/>
      <c r="AK134" s="102"/>
      <c r="AL134" s="102"/>
      <c r="AM134" s="102"/>
      <c r="AN134" s="102"/>
      <c r="AO134" s="102"/>
      <c r="AP134" s="105"/>
      <c r="AQ134" s="105"/>
      <c r="AR134" s="105"/>
      <c r="AS134" s="105"/>
      <c r="AT134" s="105"/>
      <c r="AU134" s="105"/>
      <c r="AV134" s="105"/>
      <c r="AW134" s="105"/>
    </row>
    <row r="135">
      <c r="B135" s="77"/>
      <c r="C135" s="8" t="s">
        <v>257</v>
      </c>
      <c r="D135" s="8" t="s">
        <v>260</v>
      </c>
      <c r="H135" s="102">
        <f t="shared" ref="H135:O135" si="172">IFERROR(H74/H73,"n.a.")</f>
        <v>0.6691972759</v>
      </c>
      <c r="I135" s="102">
        <f t="shared" si="172"/>
        <v>2.750871254</v>
      </c>
      <c r="J135" s="102">
        <f t="shared" si="172"/>
        <v>2.283885174</v>
      </c>
      <c r="K135" s="102">
        <f t="shared" si="172"/>
        <v>2.078763631</v>
      </c>
      <c r="L135" s="102">
        <f t="shared" si="172"/>
        <v>2.102940169</v>
      </c>
      <c r="M135" s="102">
        <f t="shared" si="172"/>
        <v>2.304115057</v>
      </c>
      <c r="N135" s="98">
        <f t="shared" si="172"/>
        <v>2.304115057</v>
      </c>
      <c r="O135" s="98">
        <f t="shared" si="172"/>
        <v>2.304115057</v>
      </c>
      <c r="R135" s="102">
        <f t="shared" ref="R135:AW135" si="173">IFERROR(R74/R73,"n.a.")</f>
        <v>0.5760287642</v>
      </c>
      <c r="S135" s="102">
        <f t="shared" si="173"/>
        <v>0.5760287642</v>
      </c>
      <c r="T135" s="102">
        <f t="shared" si="173"/>
        <v>0.5760287642</v>
      </c>
      <c r="U135" s="102">
        <f t="shared" si="173"/>
        <v>0.5760287642</v>
      </c>
      <c r="V135" s="102">
        <f t="shared" si="173"/>
        <v>0.5760287642</v>
      </c>
      <c r="W135" s="102">
        <f t="shared" si="173"/>
        <v>0.5760287642</v>
      </c>
      <c r="X135" s="102">
        <f t="shared" si="173"/>
        <v>0.5760287642</v>
      </c>
      <c r="Y135" s="102">
        <f t="shared" si="173"/>
        <v>0.5760287642</v>
      </c>
      <c r="Z135" s="102">
        <f t="shared" si="173"/>
        <v>0.5760287642</v>
      </c>
      <c r="AA135" s="102">
        <f t="shared" si="173"/>
        <v>0.5760287642</v>
      </c>
      <c r="AB135" s="102">
        <f t="shared" si="173"/>
        <v>0.5760287642</v>
      </c>
      <c r="AC135" s="102">
        <f t="shared" si="173"/>
        <v>0.5760287642</v>
      </c>
      <c r="AD135" s="102">
        <f t="shared" si="173"/>
        <v>0.5760287642</v>
      </c>
      <c r="AE135" s="102">
        <f t="shared" si="173"/>
        <v>0.5760287642</v>
      </c>
      <c r="AF135" s="102">
        <f t="shared" si="173"/>
        <v>0.5760287642</v>
      </c>
      <c r="AG135" s="102">
        <f t="shared" si="173"/>
        <v>0.5760287642</v>
      </c>
      <c r="AH135" s="102">
        <f t="shared" si="173"/>
        <v>0.5760287642</v>
      </c>
      <c r="AI135" s="102">
        <f t="shared" si="173"/>
        <v>0.5760287642</v>
      </c>
      <c r="AJ135" s="102">
        <f t="shared" si="173"/>
        <v>0.5760287642</v>
      </c>
      <c r="AK135" s="102">
        <f t="shared" si="173"/>
        <v>0.5760287642</v>
      </c>
      <c r="AL135" s="102">
        <f t="shared" si="173"/>
        <v>0.5760287642</v>
      </c>
      <c r="AM135" s="102">
        <f t="shared" si="173"/>
        <v>0.5760287642</v>
      </c>
      <c r="AN135" s="102">
        <f t="shared" si="173"/>
        <v>0.5760287642</v>
      </c>
      <c r="AO135" s="102">
        <f t="shared" si="173"/>
        <v>0.5760287642</v>
      </c>
      <c r="AP135" s="105">
        <f t="shared" si="173"/>
        <v>0.5760287642</v>
      </c>
      <c r="AQ135" s="105">
        <f t="shared" si="173"/>
        <v>0.5760287642</v>
      </c>
      <c r="AR135" s="105">
        <f t="shared" si="173"/>
        <v>0.5760287642</v>
      </c>
      <c r="AS135" s="105">
        <f t="shared" si="173"/>
        <v>0.5760287642</v>
      </c>
      <c r="AT135" s="105">
        <f t="shared" si="173"/>
        <v>0.5760287642</v>
      </c>
      <c r="AU135" s="105">
        <f t="shared" si="173"/>
        <v>0.5760287642</v>
      </c>
      <c r="AV135" s="105">
        <f t="shared" si="173"/>
        <v>0.5760287642</v>
      </c>
      <c r="AW135" s="105">
        <f t="shared" si="173"/>
        <v>0.5760287642</v>
      </c>
    </row>
    <row r="136">
      <c r="B136" s="77"/>
      <c r="C136" s="8"/>
      <c r="D136" s="8" t="s">
        <v>261</v>
      </c>
      <c r="H136" s="102"/>
      <c r="I136" s="102"/>
      <c r="J136" s="102"/>
      <c r="K136" s="102"/>
      <c r="L136" s="102"/>
      <c r="M136" s="102"/>
      <c r="N136" s="98"/>
      <c r="O136" s="98"/>
      <c r="R136" s="102"/>
      <c r="S136" s="102"/>
      <c r="T136" s="102"/>
      <c r="U136" s="102"/>
      <c r="V136" s="102"/>
      <c r="W136" s="102"/>
      <c r="X136" s="102"/>
      <c r="Y136" s="102"/>
      <c r="Z136" s="102"/>
      <c r="AA136" s="102"/>
      <c r="AB136" s="102"/>
      <c r="AC136" s="102"/>
      <c r="AD136" s="102"/>
      <c r="AE136" s="102"/>
      <c r="AF136" s="102"/>
      <c r="AG136" s="102"/>
      <c r="AH136" s="102"/>
      <c r="AI136" s="102"/>
      <c r="AJ136" s="102"/>
      <c r="AK136" s="102"/>
      <c r="AL136" s="102"/>
      <c r="AM136" s="102"/>
      <c r="AN136" s="102"/>
      <c r="AO136" s="102"/>
      <c r="AP136" s="105"/>
      <c r="AQ136" s="105"/>
      <c r="AR136" s="105"/>
      <c r="AS136" s="105"/>
      <c r="AT136" s="105"/>
      <c r="AU136" s="105"/>
      <c r="AV136" s="105"/>
      <c r="AW136" s="105"/>
    </row>
    <row r="137">
      <c r="B137" s="77"/>
      <c r="C137" s="8"/>
      <c r="D137" s="8"/>
      <c r="H137" s="102"/>
      <c r="I137" s="102"/>
      <c r="J137" s="102"/>
      <c r="K137" s="102"/>
      <c r="L137" s="102"/>
      <c r="M137" s="102"/>
      <c r="N137" s="98"/>
      <c r="O137" s="98"/>
      <c r="R137" s="102"/>
      <c r="S137" s="102"/>
      <c r="T137" s="102"/>
      <c r="U137" s="102"/>
      <c r="V137" s="102"/>
      <c r="W137" s="102"/>
      <c r="X137" s="102"/>
      <c r="Y137" s="102"/>
      <c r="Z137" s="102"/>
      <c r="AA137" s="102"/>
      <c r="AB137" s="102"/>
      <c r="AC137" s="102"/>
      <c r="AD137" s="102"/>
      <c r="AE137" s="102"/>
      <c r="AF137" s="102"/>
      <c r="AG137" s="102"/>
      <c r="AH137" s="102"/>
      <c r="AI137" s="102"/>
      <c r="AJ137" s="102"/>
      <c r="AK137" s="102"/>
      <c r="AL137" s="102"/>
      <c r="AM137" s="102"/>
      <c r="AN137" s="102"/>
      <c r="AO137" s="102"/>
      <c r="AP137" s="105"/>
      <c r="AQ137" s="105"/>
      <c r="AR137" s="105"/>
      <c r="AS137" s="105"/>
      <c r="AT137" s="105"/>
      <c r="AU137" s="105"/>
      <c r="AV137" s="105"/>
      <c r="AW137" s="105"/>
    </row>
    <row r="138">
      <c r="B138" s="77"/>
      <c r="C138" s="8"/>
      <c r="D138" s="4" t="s">
        <v>262</v>
      </c>
      <c r="H138" s="102"/>
      <c r="I138" s="102"/>
      <c r="J138" s="102"/>
      <c r="K138" s="102"/>
      <c r="L138" s="102"/>
      <c r="M138" s="102"/>
      <c r="N138" s="98"/>
      <c r="O138" s="98"/>
      <c r="R138" s="102"/>
      <c r="S138" s="102"/>
      <c r="T138" s="102"/>
      <c r="U138" s="102"/>
      <c r="V138" s="102"/>
      <c r="W138" s="102"/>
      <c r="X138" s="102"/>
      <c r="Y138" s="102"/>
      <c r="Z138" s="102"/>
      <c r="AA138" s="102"/>
      <c r="AB138" s="102"/>
      <c r="AC138" s="102"/>
      <c r="AD138" s="102"/>
      <c r="AE138" s="102"/>
      <c r="AF138" s="102"/>
      <c r="AG138" s="102"/>
      <c r="AH138" s="102"/>
      <c r="AI138" s="102"/>
      <c r="AJ138" s="102"/>
      <c r="AK138" s="102"/>
      <c r="AL138" s="102"/>
      <c r="AM138" s="102"/>
      <c r="AN138" s="102"/>
      <c r="AO138" s="102"/>
      <c r="AP138" s="105"/>
      <c r="AQ138" s="105"/>
      <c r="AR138" s="105"/>
      <c r="AS138" s="105"/>
      <c r="AT138" s="105"/>
      <c r="AU138" s="105"/>
      <c r="AV138" s="105"/>
      <c r="AW138" s="105"/>
    </row>
    <row r="139">
      <c r="B139" s="77"/>
      <c r="C139" s="8"/>
      <c r="D139" s="8" t="s">
        <v>263</v>
      </c>
      <c r="H139" s="102">
        <f t="shared" ref="H139:M139" si="174">IFERROR(H76/H32,"n.a.")</f>
        <v>0.01462403613</v>
      </c>
      <c r="I139" s="102">
        <f t="shared" si="174"/>
        <v>0.05979486169</v>
      </c>
      <c r="J139" s="102">
        <f t="shared" si="174"/>
        <v>0.06877639389</v>
      </c>
      <c r="K139" s="102">
        <f t="shared" si="174"/>
        <v>0.05756518143</v>
      </c>
      <c r="L139" s="102">
        <f t="shared" si="174"/>
        <v>0.05608538302</v>
      </c>
      <c r="M139" s="102">
        <f t="shared" si="174"/>
        <v>0.05763407698</v>
      </c>
      <c r="N139" s="98">
        <f>IFERROR(N76/N11,"n.a.")</f>
        <v>0.04778185392</v>
      </c>
      <c r="O139" s="98">
        <f>IFERROR(O76/O32,"n.a.")</f>
        <v>0.04773718265</v>
      </c>
      <c r="R139" s="102">
        <f t="shared" ref="R139:AW139" si="175">IFERROR(R76/R32,"n.a.")</f>
        <v>0.05583042339</v>
      </c>
      <c r="S139" s="102">
        <f t="shared" si="175"/>
        <v>0.056547486</v>
      </c>
      <c r="T139" s="102">
        <f t="shared" si="175"/>
        <v>0.05639317673</v>
      </c>
      <c r="U139" s="102">
        <f t="shared" si="175"/>
        <v>0.05183108166</v>
      </c>
      <c r="V139" s="102">
        <f t="shared" si="175"/>
        <v>0.05403894805</v>
      </c>
      <c r="W139" s="102">
        <f t="shared" si="175"/>
        <v>0.05446578294</v>
      </c>
      <c r="X139" s="102">
        <f t="shared" si="175"/>
        <v>0.05338639273</v>
      </c>
      <c r="Y139" s="102">
        <f t="shared" si="175"/>
        <v>0.05518461598</v>
      </c>
      <c r="Z139" s="102">
        <f t="shared" si="175"/>
        <v>0.1000460237</v>
      </c>
      <c r="AA139" s="102">
        <f t="shared" si="175"/>
        <v>0.06245569465</v>
      </c>
      <c r="AB139" s="102">
        <f t="shared" si="175"/>
        <v>0.05712233642</v>
      </c>
      <c r="AC139" s="102">
        <f t="shared" si="175"/>
        <v>0.05606938939</v>
      </c>
      <c r="AD139" s="102">
        <f t="shared" si="175"/>
        <v>0.05364330693</v>
      </c>
      <c r="AE139" s="102">
        <f t="shared" si="175"/>
        <v>0.05490642314</v>
      </c>
      <c r="AF139" s="102">
        <f t="shared" si="175"/>
        <v>0.05821919137</v>
      </c>
      <c r="AG139" s="102">
        <f t="shared" si="175"/>
        <v>0.05101488183</v>
      </c>
      <c r="AH139" s="102">
        <f t="shared" si="175"/>
        <v>0.05629818508</v>
      </c>
      <c r="AI139" s="102">
        <f t="shared" si="175"/>
        <v>0.05586908047</v>
      </c>
      <c r="AJ139" s="102">
        <f t="shared" si="175"/>
        <v>0.05374382688</v>
      </c>
      <c r="AK139" s="102">
        <f t="shared" si="175"/>
        <v>0.05316150819</v>
      </c>
      <c r="AL139" s="102">
        <f t="shared" si="175"/>
        <v>0.05615968295</v>
      </c>
      <c r="AM139" s="102">
        <f t="shared" si="175"/>
        <v>0.06100419027</v>
      </c>
      <c r="AN139" s="102">
        <f t="shared" si="175"/>
        <v>0.05439734481</v>
      </c>
      <c r="AO139" s="102">
        <f t="shared" si="175"/>
        <v>0.05341035481</v>
      </c>
      <c r="AP139" s="105">
        <f t="shared" si="175"/>
        <v>0.06267250778</v>
      </c>
      <c r="AQ139" s="105">
        <f t="shared" si="175"/>
        <v>0.06343543424</v>
      </c>
      <c r="AR139" s="105">
        <f t="shared" si="175"/>
        <v>0.06348495106</v>
      </c>
      <c r="AS139" s="105">
        <f t="shared" si="175"/>
        <v>0.06224939685</v>
      </c>
      <c r="AT139" s="105">
        <f t="shared" si="175"/>
        <v>0.06280735905</v>
      </c>
      <c r="AU139" s="105">
        <f t="shared" si="175"/>
        <v>0.06302933128</v>
      </c>
      <c r="AV139" s="105">
        <f t="shared" si="175"/>
        <v>0.06288433385</v>
      </c>
      <c r="AW139" s="105">
        <f t="shared" si="175"/>
        <v>0.06283328817</v>
      </c>
    </row>
    <row r="140">
      <c r="B140" s="77"/>
      <c r="D140" s="8" t="s">
        <v>264</v>
      </c>
      <c r="H140" s="102"/>
      <c r="I140" s="102">
        <f t="shared" ref="I140:O140" si="176">IFERROR(I80/H80-1,"n.a.")</f>
        <v>-0.009908112437</v>
      </c>
      <c r="J140" s="102">
        <f t="shared" si="176"/>
        <v>-0.09803007663</v>
      </c>
      <c r="K140" s="102">
        <f t="shared" si="176"/>
        <v>0.01869414554</v>
      </c>
      <c r="L140" s="102">
        <f t="shared" si="176"/>
        <v>0.04110345239</v>
      </c>
      <c r="M140" s="102">
        <f t="shared" si="176"/>
        <v>0.02335879394</v>
      </c>
      <c r="N140" s="98">
        <f t="shared" si="176"/>
        <v>-0.3321364316</v>
      </c>
      <c r="O140" s="98">
        <f t="shared" si="176"/>
        <v>0.1017792677</v>
      </c>
      <c r="R140" s="102"/>
      <c r="S140" s="102"/>
      <c r="T140" s="102"/>
      <c r="U140" s="102"/>
      <c r="V140" s="102"/>
      <c r="W140" s="102"/>
      <c r="X140" s="102"/>
      <c r="Y140" s="102"/>
      <c r="Z140" s="102"/>
      <c r="AA140" s="102"/>
      <c r="AB140" s="102"/>
      <c r="AC140" s="102"/>
      <c r="AD140" s="102"/>
      <c r="AE140" s="102"/>
      <c r="AF140" s="102"/>
      <c r="AG140" s="102"/>
      <c r="AH140" s="102"/>
      <c r="AI140" s="102"/>
      <c r="AJ140" s="102"/>
      <c r="AK140" s="102"/>
      <c r="AL140" s="102"/>
      <c r="AM140" s="102"/>
      <c r="AN140" s="102"/>
      <c r="AO140" s="102"/>
      <c r="AP140" s="105"/>
      <c r="AQ140" s="105"/>
      <c r="AR140" s="105"/>
      <c r="AS140" s="105"/>
      <c r="AT140" s="105"/>
      <c r="AU140" s="105"/>
      <c r="AV140" s="105"/>
      <c r="AW140" s="105"/>
    </row>
    <row r="141">
      <c r="B141" s="77"/>
      <c r="C141" s="8" t="s">
        <v>257</v>
      </c>
      <c r="D141" s="8" t="s">
        <v>265</v>
      </c>
      <c r="H141" s="102">
        <f t="shared" ref="H141:O141" si="177">IFERROR(H81/H80,"n.a.")</f>
        <v>1.594839638</v>
      </c>
      <c r="I141" s="102">
        <f t="shared" si="177"/>
        <v>1.510384252</v>
      </c>
      <c r="J141" s="102">
        <f t="shared" si="177"/>
        <v>1.35131315</v>
      </c>
      <c r="K141" s="102">
        <f t="shared" si="177"/>
        <v>1.262271357</v>
      </c>
      <c r="L141" s="102">
        <f t="shared" si="177"/>
        <v>1.140883622</v>
      </c>
      <c r="M141" s="102">
        <f t="shared" si="177"/>
        <v>0.8163168139</v>
      </c>
      <c r="N141" s="98">
        <f t="shared" si="177"/>
        <v>1.803749929</v>
      </c>
      <c r="O141" s="98">
        <f t="shared" si="177"/>
        <v>1.093375869</v>
      </c>
      <c r="R141" s="102">
        <f t="shared" ref="R141:AW141" si="178">IFERROR(R81/R80,"n.a.")</f>
        <v>0.4160815371</v>
      </c>
      <c r="S141" s="102">
        <f t="shared" si="178"/>
        <v>0.4049350437</v>
      </c>
      <c r="T141" s="102">
        <f t="shared" si="178"/>
        <v>0.4063282867</v>
      </c>
      <c r="U141" s="102">
        <f t="shared" si="178"/>
        <v>0.3711606064</v>
      </c>
      <c r="V141" s="102">
        <f t="shared" si="178"/>
        <v>0.3786447359</v>
      </c>
      <c r="W141" s="102">
        <f t="shared" si="178"/>
        <v>0.3750134756</v>
      </c>
      <c r="X141" s="102">
        <f t="shared" si="178"/>
        <v>0.3848141061</v>
      </c>
      <c r="Y141" s="102">
        <f t="shared" si="178"/>
        <v>0.3610977833</v>
      </c>
      <c r="Z141" s="102">
        <f t="shared" si="178"/>
        <v>0.350424214</v>
      </c>
      <c r="AA141" s="102">
        <f t="shared" si="178"/>
        <v>0.3299681904</v>
      </c>
      <c r="AB141" s="102">
        <f t="shared" si="178"/>
        <v>0.3379919533</v>
      </c>
      <c r="AC141" s="102">
        <f t="shared" si="178"/>
        <v>0.3130433461</v>
      </c>
      <c r="AD141" s="102">
        <f t="shared" si="178"/>
        <v>0.3172706069</v>
      </c>
      <c r="AE141" s="102">
        <f t="shared" si="178"/>
        <v>0.3212146094</v>
      </c>
      <c r="AF141" s="102">
        <f t="shared" si="178"/>
        <v>0.3294124744</v>
      </c>
      <c r="AG141" s="102">
        <f t="shared" si="178"/>
        <v>0.3106854057</v>
      </c>
      <c r="AH141" s="102">
        <f t="shared" si="178"/>
        <v>0.3159553903</v>
      </c>
      <c r="AI141" s="102">
        <f t="shared" si="178"/>
        <v>0.331651747</v>
      </c>
      <c r="AJ141" s="102">
        <f t="shared" si="178"/>
        <v>0.3301065575</v>
      </c>
      <c r="AK141" s="102">
        <f t="shared" si="178"/>
        <v>0.1988076984</v>
      </c>
      <c r="AL141" s="102">
        <f t="shared" si="178"/>
        <v>0.2035888977</v>
      </c>
      <c r="AM141" s="102">
        <f t="shared" si="178"/>
        <v>0.1980106472</v>
      </c>
      <c r="AN141" s="102">
        <f t="shared" si="178"/>
        <v>0.2060461082</v>
      </c>
      <c r="AO141" s="102">
        <f t="shared" si="178"/>
        <v>0.211634062</v>
      </c>
      <c r="AP141" s="105">
        <f t="shared" si="178"/>
        <v>0.288128313</v>
      </c>
      <c r="AQ141" s="105">
        <f t="shared" si="178"/>
        <v>0.3055085482</v>
      </c>
      <c r="AR141" s="105">
        <f t="shared" si="178"/>
        <v>0.3088519303</v>
      </c>
      <c r="AS141" s="105">
        <f t="shared" si="178"/>
        <v>0.307443559</v>
      </c>
      <c r="AT141" s="105">
        <f t="shared" si="178"/>
        <v>0.3068224304</v>
      </c>
      <c r="AU141" s="105">
        <f t="shared" si="178"/>
        <v>0.3041300486</v>
      </c>
      <c r="AV141" s="105">
        <f t="shared" si="178"/>
        <v>0.3020929118</v>
      </c>
      <c r="AW141" s="105">
        <f t="shared" si="178"/>
        <v>0.301406522</v>
      </c>
    </row>
    <row r="142">
      <c r="B142" s="77"/>
      <c r="D142" s="8" t="s">
        <v>266</v>
      </c>
      <c r="H142" s="102">
        <f t="shared" ref="H142:O142" si="179">IFERROR(H76/H81,"n.a.")</f>
        <v>0.167536148</v>
      </c>
      <c r="I142" s="102">
        <f t="shared" si="179"/>
        <v>0.7158960954</v>
      </c>
      <c r="J142" s="102">
        <f t="shared" si="179"/>
        <v>0.6793872524</v>
      </c>
      <c r="K142" s="102">
        <f t="shared" si="179"/>
        <v>0.7601087406</v>
      </c>
      <c r="L142" s="102">
        <f t="shared" si="179"/>
        <v>0.8409285032</v>
      </c>
      <c r="M142" s="102">
        <f t="shared" si="179"/>
        <v>1.268175112</v>
      </c>
      <c r="N142" s="98">
        <f t="shared" si="179"/>
        <v>0.7242900531</v>
      </c>
      <c r="O142" s="98">
        <f t="shared" si="179"/>
        <v>1.084488041</v>
      </c>
      <c r="R142" s="102">
        <f t="shared" ref="R142:AW142" si="180">IFERROR(R76/R81,"n.a.")</f>
        <v>0.6321745103</v>
      </c>
      <c r="S142" s="102">
        <f t="shared" si="180"/>
        <v>0.6380817864</v>
      </c>
      <c r="T142" s="102">
        <f t="shared" si="180"/>
        <v>0.6104744672</v>
      </c>
      <c r="U142" s="102">
        <f t="shared" si="180"/>
        <v>0.6468953412</v>
      </c>
      <c r="V142" s="102">
        <f t="shared" si="180"/>
        <v>0.6594866272</v>
      </c>
      <c r="W142" s="102">
        <f t="shared" si="180"/>
        <v>0.6757698803</v>
      </c>
      <c r="X142" s="102">
        <f t="shared" si="180"/>
        <v>0.614712464</v>
      </c>
      <c r="Y142" s="102">
        <f t="shared" si="180"/>
        <v>0.6488743783</v>
      </c>
      <c r="Z142" s="102">
        <f t="shared" si="180"/>
        <v>0.5281280107</v>
      </c>
      <c r="AA142" s="102">
        <f t="shared" si="180"/>
        <v>0.6898393302</v>
      </c>
      <c r="AB142" s="102">
        <f t="shared" si="180"/>
        <v>0.6548823056</v>
      </c>
      <c r="AC142" s="102">
        <f t="shared" si="180"/>
        <v>0.686070787</v>
      </c>
      <c r="AD142" s="102">
        <f t="shared" si="180"/>
        <v>0.7306361714</v>
      </c>
      <c r="AE142" s="102">
        <f t="shared" si="180"/>
        <v>0.7149349112</v>
      </c>
      <c r="AF142" s="102">
        <f t="shared" si="180"/>
        <v>0.6866874199</v>
      </c>
      <c r="AG142" s="102">
        <f t="shared" si="180"/>
        <v>0.7373223204</v>
      </c>
      <c r="AH142" s="102">
        <f t="shared" si="180"/>
        <v>0.7502353163</v>
      </c>
      <c r="AI142" s="102">
        <f t="shared" si="180"/>
        <v>0.7136086662</v>
      </c>
      <c r="AJ142" s="102">
        <f t="shared" si="180"/>
        <v>0.7347331662</v>
      </c>
      <c r="AK142" s="102">
        <f t="shared" si="180"/>
        <v>1.234628415</v>
      </c>
      <c r="AL142" s="102">
        <f t="shared" si="180"/>
        <v>1.217348792</v>
      </c>
      <c r="AM142" s="102">
        <f t="shared" si="180"/>
        <v>1.346257252</v>
      </c>
      <c r="AN142" s="102">
        <f t="shared" si="180"/>
        <v>1.170615792</v>
      </c>
      <c r="AO142" s="102">
        <f t="shared" si="180"/>
        <v>1.213789453</v>
      </c>
      <c r="AP142" s="105">
        <f t="shared" si="180"/>
        <v>0.9506526621</v>
      </c>
      <c r="AQ142" s="105">
        <f t="shared" si="180"/>
        <v>0.9185304545</v>
      </c>
      <c r="AR142" s="105">
        <f t="shared" si="180"/>
        <v>0.9338752722</v>
      </c>
      <c r="AS142" s="105">
        <f t="shared" si="180"/>
        <v>0.9400224792</v>
      </c>
      <c r="AT142" s="105">
        <f t="shared" si="180"/>
        <v>0.9682219706</v>
      </c>
      <c r="AU142" s="105">
        <f t="shared" si="180"/>
        <v>0.9898972478</v>
      </c>
      <c r="AV142" s="105">
        <f t="shared" si="180"/>
        <v>0.9973443323</v>
      </c>
      <c r="AW142" s="105">
        <f t="shared" si="180"/>
        <v>0.9996060889</v>
      </c>
    </row>
    <row r="143">
      <c r="B143" s="77"/>
      <c r="H143" s="52"/>
      <c r="I143" s="52"/>
      <c r="J143" s="52"/>
      <c r="K143" s="52"/>
      <c r="L143" s="52"/>
      <c r="M143" s="52"/>
      <c r="N143" s="107"/>
      <c r="O143" s="107"/>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106"/>
      <c r="AQ143" s="106"/>
      <c r="AR143" s="106"/>
      <c r="AS143" s="106"/>
      <c r="AT143" s="106"/>
      <c r="AU143" s="106"/>
      <c r="AV143" s="106"/>
      <c r="AW143" s="106"/>
    </row>
    <row r="144">
      <c r="B144" s="77"/>
      <c r="D144" s="8" t="s">
        <v>267</v>
      </c>
      <c r="H144" s="52"/>
      <c r="I144" s="52"/>
      <c r="J144" s="52"/>
      <c r="K144" s="52"/>
      <c r="L144" s="52"/>
      <c r="M144" s="52"/>
      <c r="N144" s="107"/>
      <c r="O144" s="107"/>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106"/>
      <c r="AQ144" s="106"/>
      <c r="AR144" s="106"/>
      <c r="AS144" s="106"/>
      <c r="AT144" s="106"/>
      <c r="AU144" s="106"/>
      <c r="AV144" s="106"/>
      <c r="AW144" s="106"/>
    </row>
    <row r="145">
      <c r="B145" s="77"/>
    </row>
    <row r="146">
      <c r="B146" s="74"/>
      <c r="C146" s="75" t="s">
        <v>268</v>
      </c>
      <c r="D146" s="76"/>
      <c r="E146" s="7"/>
      <c r="F146" s="7"/>
      <c r="G146" s="7"/>
      <c r="H146" s="7"/>
      <c r="I146" s="7"/>
      <c r="J146" s="7"/>
      <c r="K146" s="7"/>
      <c r="L146" s="7"/>
      <c r="M146" s="7"/>
      <c r="N146" s="7"/>
      <c r="O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row>
    <row r="147">
      <c r="B147" s="77"/>
    </row>
    <row r="148">
      <c r="B148" s="73" t="s">
        <v>269</v>
      </c>
      <c r="C148" s="8" t="s">
        <v>269</v>
      </c>
      <c r="G148" s="8" t="s">
        <v>128</v>
      </c>
      <c r="H148" s="10">
        <f t="shared" ref="H148:O148" si="181">IFERROR(AVERAGEIFS($R148:$AW148,$R$5:$AW$5,H$5),"")</f>
        <v>111.5</v>
      </c>
      <c r="I148" s="10">
        <f t="shared" si="181"/>
        <v>117.5440146</v>
      </c>
      <c r="J148" s="10">
        <f t="shared" si="181"/>
        <v>117.0257024</v>
      </c>
      <c r="K148" s="10">
        <f t="shared" si="181"/>
        <v>130.1564666</v>
      </c>
      <c r="L148" s="10">
        <f t="shared" si="181"/>
        <v>127.78414</v>
      </c>
      <c r="M148" s="10">
        <f t="shared" si="181"/>
        <v>128.0373987</v>
      </c>
      <c r="N148" s="108" t="str">
        <f t="shared" si="181"/>
        <v/>
      </c>
      <c r="O148" s="108" t="str">
        <f t="shared" si="181"/>
        <v/>
      </c>
      <c r="R148" s="86">
        <f t="array" ref="R148">IFERROR(INDEX('Crown &amp; Magistrates Courts'!$B$15:$CG$71,MATCH(R$7,'Crown &amp; Magistrates Courts'!$D$15:$D$71,0),MATCH($B148,'Crown &amp; Magistrates Courts'!$B$14:$CG$14,0),""))</f>
        <v>115</v>
      </c>
      <c r="S148" s="86">
        <f t="array" ref="S148">IFERROR(INDEX('Crown &amp; Magistrates Courts'!$B$15:$CG$71,MATCH(S$7,'Crown &amp; Magistrates Courts'!$D$15:$D$71,0),MATCH($B148,'Crown &amp; Magistrates Courts'!$B$14:$CG$14,0),""))</f>
        <v>109</v>
      </c>
      <c r="T148" s="86">
        <f t="array" ref="T148">IFERROR(INDEX('Crown &amp; Magistrates Courts'!$B$15:$CG$71,MATCH(T$7,'Crown &amp; Magistrates Courts'!$D$15:$D$71,0),MATCH($B148,'Crown &amp; Magistrates Courts'!$B$14:$CG$14,0),""))</f>
        <v>110</v>
      </c>
      <c r="U148" s="86">
        <f t="array" ref="U148">IFERROR(INDEX('Crown &amp; Magistrates Courts'!$B$15:$CG$71,MATCH(U$7,'Crown &amp; Magistrates Courts'!$D$15:$D$71,0),MATCH($B148,'Crown &amp; Magistrates Courts'!$B$14:$CG$14,0),""))</f>
        <v>112</v>
      </c>
      <c r="V148" s="86">
        <f t="array" ref="V148">IFERROR(INDEX('Crown &amp; Magistrates Courts'!$B$15:$CG$71,MATCH(V$7,'Crown &amp; Magistrates Courts'!$D$15:$D$71,0),MATCH($B148,'Crown &amp; Magistrates Courts'!$B$14:$CG$14,0),""))</f>
        <v>112</v>
      </c>
      <c r="W148" s="86">
        <f t="array" ref="W148">IFERROR(INDEX('Crown &amp; Magistrates Courts'!$B$15:$CG$71,MATCH(W$7,'Crown &amp; Magistrates Courts'!$D$15:$D$71,0),MATCH($B148,'Crown &amp; Magistrates Courts'!$B$14:$CG$14,0),""))</f>
        <v>116</v>
      </c>
      <c r="X148" s="86">
        <f t="array" ref="X148">IFERROR(INDEX('Crown &amp; Magistrates Courts'!$B$15:$CG$71,MATCH(X$7,'Crown &amp; Magistrates Courts'!$D$15:$D$71,0),MATCH($B148,'Crown &amp; Magistrates Courts'!$B$14:$CG$14,0),""))</f>
        <v>119</v>
      </c>
      <c r="Y148" s="86">
        <f t="array" ref="Y148">IFERROR(INDEX('Crown &amp; Magistrates Courts'!$B$15:$CG$71,MATCH(Y$7,'Crown &amp; Magistrates Courts'!$D$15:$D$71,0),MATCH($B148,'Crown &amp; Magistrates Courts'!$B$14:$CG$14,0),""))</f>
        <v>123.1760583</v>
      </c>
      <c r="Z148" s="86">
        <f t="array" ref="Z148">IFERROR(INDEX('Crown &amp; Magistrates Courts'!$B$15:$CG$71,MATCH(Z$7,'Crown &amp; Magistrates Courts'!$D$15:$D$71,0),MATCH($B148,'Crown &amp; Magistrates Courts'!$B$14:$CG$14,0),""))</f>
        <v>112.8396101</v>
      </c>
      <c r="AA148" s="86">
        <f t="array" ref="AA148">IFERROR(INDEX('Crown &amp; Magistrates Courts'!$B$15:$CG$71,MATCH(AA$7,'Crown &amp; Magistrates Courts'!$D$15:$D$71,0),MATCH($B148,'Crown &amp; Magistrates Courts'!$B$14:$CG$14,0),""))</f>
        <v>114.1990827</v>
      </c>
      <c r="AB148" s="86">
        <f t="array" ref="AB148">IFERROR(INDEX('Crown &amp; Magistrates Courts'!$B$15:$CG$71,MATCH(AB$7,'Crown &amp; Magistrates Courts'!$D$15:$D$71,0),MATCH($B148,'Crown &amp; Magistrates Courts'!$B$14:$CG$14,0),""))</f>
        <v>117.4941673</v>
      </c>
      <c r="AC148" s="86">
        <f t="array" ref="AC148">IFERROR(INDEX('Crown &amp; Magistrates Courts'!$B$15:$CG$71,MATCH(AC$7,'Crown &amp; Magistrates Courts'!$D$15:$D$71,0),MATCH($B148,'Crown &amp; Magistrates Courts'!$B$14:$CG$14,0),""))</f>
        <v>123.5699495</v>
      </c>
      <c r="AD148" s="86">
        <f t="array" ref="AD148">IFERROR(INDEX('Crown &amp; Magistrates Courts'!$B$15:$CG$71,MATCH(AD$7,'Crown &amp; Magistrates Courts'!$D$15:$D$71,0),MATCH($B148,'Crown &amp; Magistrates Courts'!$B$14:$CG$14,0),""))</f>
        <v>130.4684616</v>
      </c>
      <c r="AE148" s="86">
        <f t="array" ref="AE148">IFERROR(INDEX('Crown &amp; Magistrates Courts'!$B$15:$CG$71,MATCH(AE$7,'Crown &amp; Magistrates Courts'!$D$15:$D$71,0),MATCH($B148,'Crown &amp; Magistrates Courts'!$B$14:$CG$14,0),""))</f>
        <v>127.3419112</v>
      </c>
      <c r="AF148" s="86">
        <f t="array" ref="AF148">IFERROR(INDEX('Crown &amp; Magistrates Courts'!$B$15:$CG$71,MATCH(AF$7,'Crown &amp; Magistrates Courts'!$D$15:$D$71,0),MATCH($B148,'Crown &amp; Magistrates Courts'!$B$14:$CG$14,0),""))</f>
        <v>129.039876</v>
      </c>
      <c r="AG148" s="86">
        <f t="array" ref="AG148">IFERROR(INDEX('Crown &amp; Magistrates Courts'!$B$15:$CG$71,MATCH(AG$7,'Crown &amp; Magistrates Courts'!$D$15:$D$71,0),MATCH($B148,'Crown &amp; Magistrates Courts'!$B$14:$CG$14,0),""))</f>
        <v>133.7756177</v>
      </c>
      <c r="AH148" s="86">
        <f t="array" ref="AH148">IFERROR(INDEX('Crown &amp; Magistrates Courts'!$B$15:$CG$71,MATCH(AH$7,'Crown &amp; Magistrates Courts'!$D$15:$D$71,0),MATCH($B148,'Crown &amp; Magistrates Courts'!$B$14:$CG$14,0),""))</f>
        <v>129.9042537</v>
      </c>
      <c r="AI148" s="86">
        <f t="array" ref="AI148">IFERROR(INDEX('Crown &amp; Magistrates Courts'!$B$15:$CG$71,MATCH(AI$7,'Crown &amp; Magistrates Courts'!$D$15:$D$71,0),MATCH($B148,'Crown &amp; Magistrates Courts'!$B$14:$CG$14,0),""))</f>
        <v>125.826144</v>
      </c>
      <c r="AJ148" s="86">
        <f t="array" ref="AJ148">IFERROR(INDEX('Crown &amp; Magistrates Courts'!$B$15:$CG$71,MATCH(AJ$7,'Crown &amp; Magistrates Courts'!$D$15:$D$71,0),MATCH($B148,'Crown &amp; Magistrates Courts'!$B$14:$CG$14,0),""))</f>
        <v>125.9285717</v>
      </c>
      <c r="AK148" s="86">
        <f t="array" ref="AK148">IFERROR(INDEX('Crown &amp; Magistrates Courts'!$B$15:$CG$71,MATCH(AK$7,'Crown &amp; Magistrates Courts'!$D$15:$D$71,0),MATCH($B148,'Crown &amp; Magistrates Courts'!$B$14:$CG$14,0),""))</f>
        <v>129.4775908</v>
      </c>
      <c r="AL148" s="86">
        <f t="array" ref="AL148">IFERROR(INDEX('Crown &amp; Magistrates Courts'!$B$15:$CG$71,MATCH(AL$7,'Crown &amp; Magistrates Courts'!$D$15:$D$71,0),MATCH($B148,'Crown &amp; Magistrates Courts'!$B$14:$CG$14,0),""))</f>
        <v>129.4011468</v>
      </c>
      <c r="AM148" s="86">
        <f t="array" ref="AM148">IFERROR(INDEX('Crown &amp; Magistrates Courts'!$B$15:$CG$71,MATCH(AM$7,'Crown &amp; Magistrates Courts'!$D$15:$D$71,0),MATCH($B148,'Crown &amp; Magistrates Courts'!$B$14:$CG$14,0),""))</f>
        <v>125.9656854</v>
      </c>
      <c r="AN148" s="86">
        <f t="array" ref="AN148">IFERROR(INDEX('Crown &amp; Magistrates Courts'!$B$15:$CG$71,MATCH(AN$7,'Crown &amp; Magistrates Courts'!$D$15:$D$71,0),MATCH($B148,'Crown &amp; Magistrates Courts'!$B$14:$CG$14,0),""))</f>
        <v>127.5603099</v>
      </c>
      <c r="AO148" s="86">
        <f t="array" ref="AO148">IFERROR(INDEX('Crown &amp; Magistrates Courts'!$B$15:$CG$71,MATCH(AO$7,'Crown &amp; Magistrates Courts'!$D$15:$D$71,0),MATCH($B148,'Crown &amp; Magistrates Courts'!$B$14:$CG$14,0),""))</f>
        <v>129.2224528</v>
      </c>
      <c r="AP148" s="86" t="str">
        <f t="array" ref="AP148">IFERROR(INDEX('Crown &amp; Magistrates Courts'!$B$15:$CG$71,MATCH(AP$7,'Crown &amp; Magistrates Courts'!$D$15:$D$71,0),MATCH($B148,'Crown &amp; Magistrates Courts'!$B$14:$CG$14,0),""))</f>
        <v/>
      </c>
      <c r="AQ148" s="86" t="str">
        <f t="array" ref="AQ148">IFERROR(INDEX('Crown &amp; Magistrates Courts'!$B$15:$CG$71,MATCH(AQ$7,'Crown &amp; Magistrates Courts'!$D$15:$D$71,0),MATCH($B148,'Crown &amp; Magistrates Courts'!$B$14:$CG$14,0),""))</f>
        <v/>
      </c>
      <c r="AR148" s="86" t="str">
        <f t="array" ref="AR148">IFERROR(INDEX('Crown &amp; Magistrates Courts'!$B$15:$CG$71,MATCH(AR$7,'Crown &amp; Magistrates Courts'!$D$15:$D$71,0),MATCH($B148,'Crown &amp; Magistrates Courts'!$B$14:$CG$14,0),""))</f>
        <v/>
      </c>
      <c r="AS148" s="86" t="str">
        <f t="array" ref="AS148">IFERROR(INDEX('Crown &amp; Magistrates Courts'!$B$15:$CG$71,MATCH(AS$7,'Crown &amp; Magistrates Courts'!$D$15:$D$71,0),MATCH($B148,'Crown &amp; Magistrates Courts'!$B$14:$CG$14,0),""))</f>
        <v/>
      </c>
      <c r="AT148" s="86" t="str">
        <f t="array" ref="AT148">IFERROR(INDEX('Crown &amp; Magistrates Courts'!$B$15:$CG$71,MATCH(AT$7,'Crown &amp; Magistrates Courts'!$D$15:$D$71,0),MATCH($B148,'Crown &amp; Magistrates Courts'!$B$14:$CG$14,0),""))</f>
        <v/>
      </c>
      <c r="AU148" s="86" t="str">
        <f t="array" ref="AU148">IFERROR(INDEX('Crown &amp; Magistrates Courts'!$B$15:$CG$71,MATCH(AU$7,'Crown &amp; Magistrates Courts'!$D$15:$D$71,0),MATCH($B148,'Crown &amp; Magistrates Courts'!$B$14:$CG$14,0),""))</f>
        <v/>
      </c>
      <c r="AV148" s="86" t="str">
        <f t="array" ref="AV148">IFERROR(INDEX('Crown &amp; Magistrates Courts'!$B$15:$CG$71,MATCH(AV$7,'Crown &amp; Magistrates Courts'!$D$15:$D$71,0),MATCH($B148,'Crown &amp; Magistrates Courts'!$B$14:$CG$14,0),""))</f>
        <v/>
      </c>
      <c r="AW148" s="86" t="str">
        <f t="array" ref="AW148">IFERROR(INDEX('Crown &amp; Magistrates Courts'!$B$15:$CG$71,MATCH(AW$7,'Crown &amp; Magistrates Courts'!$D$15:$D$71,0),MATCH($B148,'Crown &amp; Magistrates Courts'!$B$14:$CG$14,0),""))</f>
        <v/>
      </c>
    </row>
    <row r="149">
      <c r="B149" s="73" t="s">
        <v>270</v>
      </c>
      <c r="C149" s="8" t="s">
        <v>270</v>
      </c>
      <c r="G149" s="8" t="s">
        <v>128</v>
      </c>
      <c r="H149" s="10">
        <f t="shared" ref="H149:O149" si="182">IFERROR(AVERAGEIFS($R149:$AW149,$R$5:$AW$5,H$5),"")</f>
        <v>109.75</v>
      </c>
      <c r="I149" s="10">
        <f t="shared" si="182"/>
        <v>118</v>
      </c>
      <c r="J149" s="10">
        <f t="shared" si="182"/>
        <v>121.75</v>
      </c>
      <c r="K149" s="10">
        <f t="shared" si="182"/>
        <v>131.5</v>
      </c>
      <c r="L149" s="10">
        <f t="shared" si="182"/>
        <v>128.5</v>
      </c>
      <c r="M149" s="10">
        <f t="shared" si="182"/>
        <v>130.5</v>
      </c>
      <c r="N149" s="108" t="str">
        <f t="shared" si="182"/>
        <v/>
      </c>
      <c r="O149" s="108" t="str">
        <f t="shared" si="182"/>
        <v/>
      </c>
      <c r="R149" s="86">
        <f t="array" ref="R149">IFERROR(INDEX('Crown &amp; Magistrates Courts'!$B$15:$CG$71,MATCH(R$7,'Crown &amp; Magistrates Courts'!$D$15:$D$71,0),MATCH($B149,'Crown &amp; Magistrates Courts'!$B$14:$CG$14,0),""))</f>
        <v>114</v>
      </c>
      <c r="S149" s="86">
        <f t="array" ref="S149">IFERROR(INDEX('Crown &amp; Magistrates Courts'!$B$15:$CG$71,MATCH(S$7,'Crown &amp; Magistrates Courts'!$D$15:$D$71,0),MATCH($B149,'Crown &amp; Magistrates Courts'!$B$14:$CG$14,0),""))</f>
        <v>108</v>
      </c>
      <c r="T149" s="86">
        <f t="array" ref="T149">IFERROR(INDEX('Crown &amp; Magistrates Courts'!$B$15:$CG$71,MATCH(T$7,'Crown &amp; Magistrates Courts'!$D$15:$D$71,0),MATCH($B149,'Crown &amp; Magistrates Courts'!$B$14:$CG$14,0),""))</f>
        <v>104</v>
      </c>
      <c r="U149" s="86">
        <f t="array" ref="U149">IFERROR(INDEX('Crown &amp; Magistrates Courts'!$B$15:$CG$71,MATCH(U$7,'Crown &amp; Magistrates Courts'!$D$15:$D$71,0),MATCH($B149,'Crown &amp; Magistrates Courts'!$B$14:$CG$14,0),""))</f>
        <v>113</v>
      </c>
      <c r="V149" s="86">
        <f t="array" ref="V149">IFERROR(INDEX('Crown &amp; Magistrates Courts'!$B$15:$CG$71,MATCH(V$7,'Crown &amp; Magistrates Courts'!$D$15:$D$71,0),MATCH($B149,'Crown &amp; Magistrates Courts'!$B$14:$CG$14,0),""))</f>
        <v>112</v>
      </c>
      <c r="W149" s="86">
        <f t="array" ref="W149">IFERROR(INDEX('Crown &amp; Magistrates Courts'!$B$15:$CG$71,MATCH(W$7,'Crown &amp; Magistrates Courts'!$D$15:$D$71,0),MATCH($B149,'Crown &amp; Magistrates Courts'!$B$14:$CG$14,0),""))</f>
        <v>115</v>
      </c>
      <c r="X149" s="86">
        <f t="array" ref="X149">IFERROR(INDEX('Crown &amp; Magistrates Courts'!$B$15:$CG$71,MATCH(X$7,'Crown &amp; Magistrates Courts'!$D$15:$D$71,0),MATCH($B149,'Crown &amp; Magistrates Courts'!$B$14:$CG$14,0),""))</f>
        <v>119</v>
      </c>
      <c r="Y149" s="86">
        <f t="array" ref="Y149">IFERROR(INDEX('Crown &amp; Magistrates Courts'!$B$15:$CG$71,MATCH(Y$7,'Crown &amp; Magistrates Courts'!$D$15:$D$71,0),MATCH($B149,'Crown &amp; Magistrates Courts'!$B$14:$CG$14,0),""))</f>
        <v>126</v>
      </c>
      <c r="Z149" s="86">
        <f t="array" ref="Z149">IFERROR(INDEX('Crown &amp; Magistrates Courts'!$B$15:$CG$71,MATCH(Z$7,'Crown &amp; Magistrates Courts'!$D$15:$D$71,0),MATCH($B149,'Crown &amp; Magistrates Courts'!$B$14:$CG$14,0),""))</f>
        <v>123</v>
      </c>
      <c r="AA149" s="86">
        <f t="array" ref="AA149">IFERROR(INDEX('Crown &amp; Magistrates Courts'!$B$15:$CG$71,MATCH(AA$7,'Crown &amp; Magistrates Courts'!$D$15:$D$71,0),MATCH($B149,'Crown &amp; Magistrates Courts'!$B$14:$CG$14,0),""))</f>
        <v>121</v>
      </c>
      <c r="AB149" s="86">
        <f t="array" ref="AB149">IFERROR(INDEX('Crown &amp; Magistrates Courts'!$B$15:$CG$71,MATCH(AB$7,'Crown &amp; Magistrates Courts'!$D$15:$D$71,0),MATCH($B149,'Crown &amp; Magistrates Courts'!$B$14:$CG$14,0),""))</f>
        <v>119</v>
      </c>
      <c r="AC149" s="86">
        <f t="array" ref="AC149">IFERROR(INDEX('Crown &amp; Magistrates Courts'!$B$15:$CG$71,MATCH(AC$7,'Crown &amp; Magistrates Courts'!$D$15:$D$71,0),MATCH($B149,'Crown &amp; Magistrates Courts'!$B$14:$CG$14,0),""))</f>
        <v>124</v>
      </c>
      <c r="AD149" s="86">
        <f t="array" ref="AD149">IFERROR(INDEX('Crown &amp; Magistrates Courts'!$B$15:$CG$71,MATCH(AD$7,'Crown &amp; Magistrates Courts'!$D$15:$D$71,0),MATCH($B149,'Crown &amp; Magistrates Courts'!$B$14:$CG$14,0),""))</f>
        <v>131</v>
      </c>
      <c r="AE149" s="86">
        <f t="array" ref="AE149">IFERROR(INDEX('Crown &amp; Magistrates Courts'!$B$15:$CG$71,MATCH(AE$7,'Crown &amp; Magistrates Courts'!$D$15:$D$71,0),MATCH($B149,'Crown &amp; Magistrates Courts'!$B$14:$CG$14,0),""))</f>
        <v>127</v>
      </c>
      <c r="AF149" s="86">
        <f t="array" ref="AF149">IFERROR(INDEX('Crown &amp; Magistrates Courts'!$B$15:$CG$71,MATCH(AF$7,'Crown &amp; Magistrates Courts'!$D$15:$D$71,0),MATCH($B149,'Crown &amp; Magistrates Courts'!$B$14:$CG$14,0),""))</f>
        <v>128</v>
      </c>
      <c r="AG149" s="86">
        <f t="array" ref="AG149">IFERROR(INDEX('Crown &amp; Magistrates Courts'!$B$15:$CG$71,MATCH(AG$7,'Crown &amp; Magistrates Courts'!$D$15:$D$71,0),MATCH($B149,'Crown &amp; Magistrates Courts'!$B$14:$CG$14,0),""))</f>
        <v>140</v>
      </c>
      <c r="AH149" s="86">
        <f t="array" ref="AH149">IFERROR(INDEX('Crown &amp; Magistrates Courts'!$B$15:$CG$71,MATCH(AH$7,'Crown &amp; Magistrates Courts'!$D$15:$D$71,0),MATCH($B149,'Crown &amp; Magistrates Courts'!$B$14:$CG$14,0),""))</f>
        <v>134</v>
      </c>
      <c r="AI149" s="86">
        <f t="array" ref="AI149">IFERROR(INDEX('Crown &amp; Magistrates Courts'!$B$15:$CG$71,MATCH(AI$7,'Crown &amp; Magistrates Courts'!$D$15:$D$71,0),MATCH($B149,'Crown &amp; Magistrates Courts'!$B$14:$CG$14,0),""))</f>
        <v>124</v>
      </c>
      <c r="AJ149" s="86">
        <f t="array" ref="AJ149">IFERROR(INDEX('Crown &amp; Magistrates Courts'!$B$15:$CG$71,MATCH(AJ$7,'Crown &amp; Magistrates Courts'!$D$15:$D$71,0),MATCH($B149,'Crown &amp; Magistrates Courts'!$B$14:$CG$14,0),""))</f>
        <v>124</v>
      </c>
      <c r="AK149" s="86">
        <f t="array" ref="AK149">IFERROR(INDEX('Crown &amp; Magistrates Courts'!$B$15:$CG$71,MATCH(AK$7,'Crown &amp; Magistrates Courts'!$D$15:$D$71,0),MATCH($B149,'Crown &amp; Magistrates Courts'!$B$14:$CG$14,0),""))</f>
        <v>132</v>
      </c>
      <c r="AL149" s="86">
        <f t="array" ref="AL149">IFERROR(INDEX('Crown &amp; Magistrates Courts'!$B$15:$CG$71,MATCH(AL$7,'Crown &amp; Magistrates Courts'!$D$15:$D$71,0),MATCH($B149,'Crown &amp; Magistrates Courts'!$B$14:$CG$14,0),""))</f>
        <v>131</v>
      </c>
      <c r="AM149" s="86">
        <f t="array" ref="AM149">IFERROR(INDEX('Crown &amp; Magistrates Courts'!$B$15:$CG$71,MATCH(AM$7,'Crown &amp; Magistrates Courts'!$D$15:$D$71,0),MATCH($B149,'Crown &amp; Magistrates Courts'!$B$14:$CG$14,0),""))</f>
        <v>127</v>
      </c>
      <c r="AN149" s="86">
        <f t="array" ref="AN149">IFERROR(INDEX('Crown &amp; Magistrates Courts'!$B$15:$CG$71,MATCH(AN$7,'Crown &amp; Magistrates Courts'!$D$15:$D$71,0),MATCH($B149,'Crown &amp; Magistrates Courts'!$B$14:$CG$14,0),""))</f>
        <v>129</v>
      </c>
      <c r="AO149" s="86">
        <f t="array" ref="AO149">IFERROR(INDEX('Crown &amp; Magistrates Courts'!$B$15:$CG$71,MATCH(AO$7,'Crown &amp; Magistrates Courts'!$D$15:$D$71,0),MATCH($B149,'Crown &amp; Magistrates Courts'!$B$14:$CG$14,0),""))</f>
        <v>135</v>
      </c>
      <c r="AP149" s="86" t="str">
        <f t="array" ref="AP149">IFERROR(INDEX('Crown &amp; Magistrates Courts'!$B$15:$CG$71,MATCH(AP$7,'Crown &amp; Magistrates Courts'!$D$15:$D$71,0),MATCH($B149,'Crown &amp; Magistrates Courts'!$B$14:$CG$14,0),""))</f>
        <v/>
      </c>
      <c r="AQ149" s="86" t="str">
        <f t="array" ref="AQ149">IFERROR(INDEX('Crown &amp; Magistrates Courts'!$B$15:$CG$71,MATCH(AQ$7,'Crown &amp; Magistrates Courts'!$D$15:$D$71,0),MATCH($B149,'Crown &amp; Magistrates Courts'!$B$14:$CG$14,0),""))</f>
        <v/>
      </c>
      <c r="AR149" s="86" t="str">
        <f t="array" ref="AR149">IFERROR(INDEX('Crown &amp; Magistrates Courts'!$B$15:$CG$71,MATCH(AR$7,'Crown &amp; Magistrates Courts'!$D$15:$D$71,0),MATCH($B149,'Crown &amp; Magistrates Courts'!$B$14:$CG$14,0),""))</f>
        <v/>
      </c>
      <c r="AS149" s="86" t="str">
        <f t="array" ref="AS149">IFERROR(INDEX('Crown &amp; Magistrates Courts'!$B$15:$CG$71,MATCH(AS$7,'Crown &amp; Magistrates Courts'!$D$15:$D$71,0),MATCH($B149,'Crown &amp; Magistrates Courts'!$B$14:$CG$14,0),""))</f>
        <v/>
      </c>
      <c r="AT149" s="86" t="str">
        <f t="array" ref="AT149">IFERROR(INDEX('Crown &amp; Magistrates Courts'!$B$15:$CG$71,MATCH(AT$7,'Crown &amp; Magistrates Courts'!$D$15:$D$71,0),MATCH($B149,'Crown &amp; Magistrates Courts'!$B$14:$CG$14,0),""))</f>
        <v/>
      </c>
      <c r="AU149" s="86" t="str">
        <f t="array" ref="AU149">IFERROR(INDEX('Crown &amp; Magistrates Courts'!$B$15:$CG$71,MATCH(AU$7,'Crown &amp; Magistrates Courts'!$D$15:$D$71,0),MATCH($B149,'Crown &amp; Magistrates Courts'!$B$14:$CG$14,0),""))</f>
        <v/>
      </c>
      <c r="AV149" s="86" t="str">
        <f t="array" ref="AV149">IFERROR(INDEX('Crown &amp; Magistrates Courts'!$B$15:$CG$71,MATCH(AV$7,'Crown &amp; Magistrates Courts'!$D$15:$D$71,0),MATCH($B149,'Crown &amp; Magistrates Courts'!$B$14:$CG$14,0),""))</f>
        <v/>
      </c>
      <c r="AW149" s="86" t="str">
        <f t="array" ref="AW149">IFERROR(INDEX('Crown &amp; Magistrates Courts'!$B$15:$CG$71,MATCH(AW$7,'Crown &amp; Magistrates Courts'!$D$15:$D$71,0),MATCH($B149,'Crown &amp; Magistrates Courts'!$B$14:$CG$14,0),""))</f>
        <v/>
      </c>
    </row>
    <row r="150">
      <c r="B150" s="73" t="s">
        <v>271</v>
      </c>
      <c r="C150" s="8" t="s">
        <v>271</v>
      </c>
      <c r="G150" s="8" t="s">
        <v>128</v>
      </c>
      <c r="H150" s="10">
        <f t="shared" ref="H150:O150" si="183">IFERROR(AVERAGEIFS($R150:$AW150,$R$5:$AW$5,H$5),"")</f>
        <v>36</v>
      </c>
      <c r="I150" s="10">
        <f t="shared" si="183"/>
        <v>36.6078374</v>
      </c>
      <c r="J150" s="10">
        <f t="shared" si="183"/>
        <v>52.08802203</v>
      </c>
      <c r="K150" s="10">
        <f t="shared" si="183"/>
        <v>48.98619055</v>
      </c>
      <c r="L150" s="10">
        <f t="shared" si="183"/>
        <v>44.15010892</v>
      </c>
      <c r="M150" s="10">
        <f t="shared" si="183"/>
        <v>39.57876255</v>
      </c>
      <c r="N150" s="108" t="str">
        <f t="shared" si="183"/>
        <v/>
      </c>
      <c r="O150" s="108" t="str">
        <f t="shared" si="183"/>
        <v/>
      </c>
      <c r="R150" s="86">
        <f t="array" ref="R150">IFERROR(INDEX('Crown &amp; Magistrates Courts'!$B$15:$CG$71,MATCH(R$7,'Crown &amp; Magistrates Courts'!$D$15:$D$71,0),MATCH($B150,'Crown &amp; Magistrates Courts'!$B$14:$CG$14,0),""))</f>
        <v>35</v>
      </c>
      <c r="S150" s="86">
        <f t="array" ref="S150">IFERROR(INDEX('Crown &amp; Magistrates Courts'!$B$15:$CG$71,MATCH(S$7,'Crown &amp; Magistrates Courts'!$D$15:$D$71,0),MATCH($B150,'Crown &amp; Magistrates Courts'!$B$14:$CG$14,0),""))</f>
        <v>36</v>
      </c>
      <c r="T150" s="86">
        <f t="array" ref="T150">IFERROR(INDEX('Crown &amp; Magistrates Courts'!$B$15:$CG$71,MATCH(T$7,'Crown &amp; Magistrates Courts'!$D$15:$D$71,0),MATCH($B150,'Crown &amp; Magistrates Courts'!$B$14:$CG$14,0),""))</f>
        <v>36</v>
      </c>
      <c r="U150" s="86">
        <f t="array" ref="U150">IFERROR(INDEX('Crown &amp; Magistrates Courts'!$B$15:$CG$71,MATCH(U$7,'Crown &amp; Magistrates Courts'!$D$15:$D$71,0),MATCH($B150,'Crown &amp; Magistrates Courts'!$B$14:$CG$14,0),""))</f>
        <v>37</v>
      </c>
      <c r="V150" s="86">
        <f t="array" ref="V150">IFERROR(INDEX('Crown &amp; Magistrates Courts'!$B$15:$CG$71,MATCH(V$7,'Crown &amp; Magistrates Courts'!$D$15:$D$71,0),MATCH($B150,'Crown &amp; Magistrates Courts'!$B$14:$CG$14,0),""))</f>
        <v>37</v>
      </c>
      <c r="W150" s="86">
        <f t="array" ref="W150">IFERROR(INDEX('Crown &amp; Magistrates Courts'!$B$15:$CG$71,MATCH(W$7,'Crown &amp; Magistrates Courts'!$D$15:$D$71,0),MATCH($B150,'Crown &amp; Magistrates Courts'!$B$14:$CG$14,0),""))</f>
        <v>35</v>
      </c>
      <c r="X150" s="86">
        <f t="array" ref="X150">IFERROR(INDEX('Crown &amp; Magistrates Courts'!$B$15:$CG$71,MATCH(X$7,'Crown &amp; Magistrates Courts'!$D$15:$D$71,0),MATCH($B150,'Crown &amp; Magistrates Courts'!$B$14:$CG$14,0),""))</f>
        <v>36</v>
      </c>
      <c r="Y150" s="86">
        <f t="array" ref="Y150">IFERROR(INDEX('Crown &amp; Magistrates Courts'!$B$15:$CG$71,MATCH(Y$7,'Crown &amp; Magistrates Courts'!$D$15:$D$71,0),MATCH($B150,'Crown &amp; Magistrates Courts'!$B$14:$CG$14,0),""))</f>
        <v>38.43134959</v>
      </c>
      <c r="Z150" s="86">
        <f t="array" ref="Z150">IFERROR(INDEX('Crown &amp; Magistrates Courts'!$B$15:$CG$71,MATCH(Z$7,'Crown &amp; Magistrates Courts'!$D$15:$D$71,0),MATCH($B150,'Crown &amp; Magistrates Courts'!$B$14:$CG$14,0),""))</f>
        <v>48.2809192</v>
      </c>
      <c r="AA150" s="86">
        <f t="array" ref="AA150">IFERROR(INDEX('Crown &amp; Magistrates Courts'!$B$15:$CG$71,MATCH(AA$7,'Crown &amp; Magistrates Courts'!$D$15:$D$71,0),MATCH($B150,'Crown &amp; Magistrates Courts'!$B$14:$CG$14,0),""))</f>
        <v>53.71036894</v>
      </c>
      <c r="AB150" s="86">
        <f t="array" ref="AB150">IFERROR(INDEX('Crown &amp; Magistrates Courts'!$B$15:$CG$71,MATCH(AB$7,'Crown &amp; Magistrates Courts'!$D$15:$D$71,0),MATCH($B150,'Crown &amp; Magistrates Courts'!$B$14:$CG$14,0),""))</f>
        <v>53.99170611</v>
      </c>
      <c r="AC150" s="86">
        <f t="array" ref="AC150">IFERROR(INDEX('Crown &amp; Magistrates Courts'!$B$15:$CG$71,MATCH(AC$7,'Crown &amp; Magistrates Courts'!$D$15:$D$71,0),MATCH($B150,'Crown &amp; Magistrates Courts'!$B$14:$CG$14,0),""))</f>
        <v>52.36909389</v>
      </c>
      <c r="AD150" s="86">
        <f t="array" ref="AD150">IFERROR(INDEX('Crown &amp; Magistrates Courts'!$B$15:$CG$71,MATCH(AD$7,'Crown &amp; Magistrates Courts'!$D$15:$D$71,0),MATCH($B150,'Crown &amp; Magistrates Courts'!$B$14:$CG$14,0),""))</f>
        <v>52.92803744</v>
      </c>
      <c r="AE150" s="86">
        <f t="array" ref="AE150">IFERROR(INDEX('Crown &amp; Magistrates Courts'!$B$15:$CG$71,MATCH(AE$7,'Crown &amp; Magistrates Courts'!$D$15:$D$71,0),MATCH($B150,'Crown &amp; Magistrates Courts'!$B$14:$CG$14,0),""))</f>
        <v>46.12369974</v>
      </c>
      <c r="AF150" s="86">
        <f t="array" ref="AF150">IFERROR(INDEX('Crown &amp; Magistrates Courts'!$B$15:$CG$71,MATCH(AF$7,'Crown &amp; Magistrates Courts'!$D$15:$D$71,0),MATCH($B150,'Crown &amp; Magistrates Courts'!$B$14:$CG$14,0),""))</f>
        <v>46.27977109</v>
      </c>
      <c r="AG150" s="86">
        <f t="array" ref="AG150">IFERROR(INDEX('Crown &amp; Magistrates Courts'!$B$15:$CG$71,MATCH(AG$7,'Crown &amp; Magistrates Courts'!$D$15:$D$71,0),MATCH($B150,'Crown &amp; Magistrates Courts'!$B$14:$CG$14,0),""))</f>
        <v>50.61325394</v>
      </c>
      <c r="AH150" s="86">
        <f t="array" ref="AH150">IFERROR(INDEX('Crown &amp; Magistrates Courts'!$B$15:$CG$71,MATCH(AH$7,'Crown &amp; Magistrates Courts'!$D$15:$D$71,0),MATCH($B150,'Crown &amp; Magistrates Courts'!$B$14:$CG$14,0),""))</f>
        <v>45.0044813</v>
      </c>
      <c r="AI150" s="86">
        <f t="array" ref="AI150">IFERROR(INDEX('Crown &amp; Magistrates Courts'!$B$15:$CG$71,MATCH(AI$7,'Crown &amp; Magistrates Courts'!$D$15:$D$71,0),MATCH($B150,'Crown &amp; Magistrates Courts'!$B$14:$CG$14,0),""))</f>
        <v>43.40084409</v>
      </c>
      <c r="AJ150" s="86">
        <f t="array" ref="AJ150">IFERROR(INDEX('Crown &amp; Magistrates Courts'!$B$15:$CG$71,MATCH(AJ$7,'Crown &amp; Magistrates Courts'!$D$15:$D$71,0),MATCH($B150,'Crown &amp; Magistrates Courts'!$B$14:$CG$14,0),""))</f>
        <v>44.12142616</v>
      </c>
      <c r="AK150" s="86">
        <f t="array" ref="AK150">IFERROR(INDEX('Crown &amp; Magistrates Courts'!$B$15:$CG$71,MATCH(AK$7,'Crown &amp; Magistrates Courts'!$D$15:$D$71,0),MATCH($B150,'Crown &amp; Magistrates Courts'!$B$14:$CG$14,0),""))</f>
        <v>44.07368414</v>
      </c>
      <c r="AL150" s="86">
        <f t="array" ref="AL150">IFERROR(INDEX('Crown &amp; Magistrates Courts'!$B$15:$CG$71,MATCH(AL$7,'Crown &amp; Magistrates Courts'!$D$15:$D$71,0),MATCH($B150,'Crown &amp; Magistrates Courts'!$B$14:$CG$14,0),""))</f>
        <v>40.54683982</v>
      </c>
      <c r="AM150" s="86">
        <f t="array" ref="AM150">IFERROR(INDEX('Crown &amp; Magistrates Courts'!$B$15:$CG$71,MATCH(AM$7,'Crown &amp; Magistrates Courts'!$D$15:$D$71,0),MATCH($B150,'Crown &amp; Magistrates Courts'!$B$14:$CG$14,0),""))</f>
        <v>39.17290864</v>
      </c>
      <c r="AN150" s="86">
        <f t="array" ref="AN150">IFERROR(INDEX('Crown &amp; Magistrates Courts'!$B$15:$CG$71,MATCH(AN$7,'Crown &amp; Magistrates Courts'!$D$15:$D$71,0),MATCH($B150,'Crown &amp; Magistrates Courts'!$B$14:$CG$14,0),""))</f>
        <v>38.88980691</v>
      </c>
      <c r="AO150" s="86">
        <f t="array" ref="AO150">IFERROR(INDEX('Crown &amp; Magistrates Courts'!$B$15:$CG$71,MATCH(AO$7,'Crown &amp; Magistrates Courts'!$D$15:$D$71,0),MATCH($B150,'Crown &amp; Magistrates Courts'!$B$14:$CG$14,0),""))</f>
        <v>39.70549484</v>
      </c>
      <c r="AP150" s="86" t="str">
        <f t="array" ref="AP150">IFERROR(INDEX('Crown &amp; Magistrates Courts'!$B$15:$CG$71,MATCH(AP$7,'Crown &amp; Magistrates Courts'!$D$15:$D$71,0),MATCH($B150,'Crown &amp; Magistrates Courts'!$B$14:$CG$14,0),""))</f>
        <v/>
      </c>
      <c r="AQ150" s="86" t="str">
        <f t="array" ref="AQ150">IFERROR(INDEX('Crown &amp; Magistrates Courts'!$B$15:$CG$71,MATCH(AQ$7,'Crown &amp; Magistrates Courts'!$D$15:$D$71,0),MATCH($B150,'Crown &amp; Magistrates Courts'!$B$14:$CG$14,0),""))</f>
        <v/>
      </c>
      <c r="AR150" s="86" t="str">
        <f t="array" ref="AR150">IFERROR(INDEX('Crown &amp; Magistrates Courts'!$B$15:$CG$71,MATCH(AR$7,'Crown &amp; Magistrates Courts'!$D$15:$D$71,0),MATCH($B150,'Crown &amp; Magistrates Courts'!$B$14:$CG$14,0),""))</f>
        <v/>
      </c>
      <c r="AS150" s="86" t="str">
        <f t="array" ref="AS150">IFERROR(INDEX('Crown &amp; Magistrates Courts'!$B$15:$CG$71,MATCH(AS$7,'Crown &amp; Magistrates Courts'!$D$15:$D$71,0),MATCH($B150,'Crown &amp; Magistrates Courts'!$B$14:$CG$14,0),""))</f>
        <v/>
      </c>
      <c r="AT150" s="86" t="str">
        <f t="array" ref="AT150">IFERROR(INDEX('Crown &amp; Magistrates Courts'!$B$15:$CG$71,MATCH(AT$7,'Crown &amp; Magistrates Courts'!$D$15:$D$71,0),MATCH($B150,'Crown &amp; Magistrates Courts'!$B$14:$CG$14,0),""))</f>
        <v/>
      </c>
      <c r="AU150" s="86" t="str">
        <f t="array" ref="AU150">IFERROR(INDEX('Crown &amp; Magistrates Courts'!$B$15:$CG$71,MATCH(AU$7,'Crown &amp; Magistrates Courts'!$D$15:$D$71,0),MATCH($B150,'Crown &amp; Magistrates Courts'!$B$14:$CG$14,0),""))</f>
        <v/>
      </c>
      <c r="AV150" s="86" t="str">
        <f t="array" ref="AV150">IFERROR(INDEX('Crown &amp; Magistrates Courts'!$B$15:$CG$71,MATCH(AV$7,'Crown &amp; Magistrates Courts'!$D$15:$D$71,0),MATCH($B150,'Crown &amp; Magistrates Courts'!$B$14:$CG$14,0),""))</f>
        <v/>
      </c>
      <c r="AW150" s="86" t="str">
        <f t="array" ref="AW150">IFERROR(INDEX('Crown &amp; Magistrates Courts'!$B$15:$CG$71,MATCH(AW$7,'Crown &amp; Magistrates Courts'!$D$15:$D$71,0),MATCH($B150,'Crown &amp; Magistrates Courts'!$B$14:$CG$14,0),""))</f>
        <v/>
      </c>
    </row>
    <row r="151">
      <c r="B151" s="73" t="s">
        <v>272</v>
      </c>
      <c r="C151" s="8" t="s">
        <v>272</v>
      </c>
      <c r="G151" s="8" t="s">
        <v>128</v>
      </c>
      <c r="H151" s="10">
        <f t="shared" ref="H151:O151" si="184">IFERROR(AVERAGEIFS($R151:$AW151,$R$5:$AW$5,H$5),"")</f>
        <v>29.5</v>
      </c>
      <c r="I151" s="10">
        <f t="shared" si="184"/>
        <v>31.25</v>
      </c>
      <c r="J151" s="10">
        <f t="shared" si="184"/>
        <v>38</v>
      </c>
      <c r="K151" s="10">
        <f t="shared" si="184"/>
        <v>35</v>
      </c>
      <c r="L151" s="10">
        <f t="shared" si="184"/>
        <v>34</v>
      </c>
      <c r="M151" s="10">
        <f t="shared" si="184"/>
        <v>32.5</v>
      </c>
      <c r="N151" s="108" t="str">
        <f t="shared" si="184"/>
        <v/>
      </c>
      <c r="O151" s="108" t="str">
        <f t="shared" si="184"/>
        <v/>
      </c>
      <c r="R151" s="86">
        <f t="array" ref="R151">IFERROR(INDEX('Crown &amp; Magistrates Courts'!$B$15:$CG$71,MATCH(R$7,'Crown &amp; Magistrates Courts'!$D$15:$D$71,0),MATCH($B151,'Crown &amp; Magistrates Courts'!$B$14:$CG$14,0),""))</f>
        <v>30</v>
      </c>
      <c r="S151" s="86">
        <f t="array" ref="S151">IFERROR(INDEX('Crown &amp; Magistrates Courts'!$B$15:$CG$71,MATCH(S$7,'Crown &amp; Magistrates Courts'!$D$15:$D$71,0),MATCH($B151,'Crown &amp; Magistrates Courts'!$B$14:$CG$14,0),""))</f>
        <v>29</v>
      </c>
      <c r="T151" s="86">
        <f t="array" ref="T151">IFERROR(INDEX('Crown &amp; Magistrates Courts'!$B$15:$CG$71,MATCH(T$7,'Crown &amp; Magistrates Courts'!$D$15:$D$71,0),MATCH($B151,'Crown &amp; Magistrates Courts'!$B$14:$CG$14,0),""))</f>
        <v>29</v>
      </c>
      <c r="U151" s="86">
        <f t="array" ref="U151">IFERROR(INDEX('Crown &amp; Magistrates Courts'!$B$15:$CG$71,MATCH(U$7,'Crown &amp; Magistrates Courts'!$D$15:$D$71,0),MATCH($B151,'Crown &amp; Magistrates Courts'!$B$14:$CG$14,0),""))</f>
        <v>30</v>
      </c>
      <c r="V151" s="86">
        <f t="array" ref="V151">IFERROR(INDEX('Crown &amp; Magistrates Courts'!$B$15:$CG$71,MATCH(V$7,'Crown &amp; Magistrates Courts'!$D$15:$D$71,0),MATCH($B151,'Crown &amp; Magistrates Courts'!$B$14:$CG$14,0),""))</f>
        <v>31</v>
      </c>
      <c r="W151" s="86">
        <f t="array" ref="W151">IFERROR(INDEX('Crown &amp; Magistrates Courts'!$B$15:$CG$71,MATCH(W$7,'Crown &amp; Magistrates Courts'!$D$15:$D$71,0),MATCH($B151,'Crown &amp; Magistrates Courts'!$B$14:$CG$14,0),""))</f>
        <v>30</v>
      </c>
      <c r="X151" s="86">
        <f t="array" ref="X151">IFERROR(INDEX('Crown &amp; Magistrates Courts'!$B$15:$CG$71,MATCH(X$7,'Crown &amp; Magistrates Courts'!$D$15:$D$71,0),MATCH($B151,'Crown &amp; Magistrates Courts'!$B$14:$CG$14,0),""))</f>
        <v>31</v>
      </c>
      <c r="Y151" s="86">
        <f t="array" ref="Y151">IFERROR(INDEX('Crown &amp; Magistrates Courts'!$B$15:$CG$71,MATCH(Y$7,'Crown &amp; Magistrates Courts'!$D$15:$D$71,0),MATCH($B151,'Crown &amp; Magistrates Courts'!$B$14:$CG$14,0),""))</f>
        <v>33</v>
      </c>
      <c r="Z151" s="86">
        <f t="array" ref="Z151">IFERROR(INDEX('Crown &amp; Magistrates Courts'!$B$15:$CG$71,MATCH(Z$7,'Crown &amp; Magistrates Courts'!$D$15:$D$71,0),MATCH($B151,'Crown &amp; Magistrates Courts'!$B$14:$CG$14,0),""))</f>
        <v>39</v>
      </c>
      <c r="AA151" s="86">
        <f t="array" ref="AA151">IFERROR(INDEX('Crown &amp; Magistrates Courts'!$B$15:$CG$71,MATCH(AA$7,'Crown &amp; Magistrates Courts'!$D$15:$D$71,0),MATCH($B151,'Crown &amp; Magistrates Courts'!$B$14:$CG$14,0),""))</f>
        <v>36</v>
      </c>
      <c r="AB151" s="86">
        <f t="array" ref="AB151">IFERROR(INDEX('Crown &amp; Magistrates Courts'!$B$15:$CG$71,MATCH(AB$7,'Crown &amp; Magistrates Courts'!$D$15:$D$71,0),MATCH($B151,'Crown &amp; Magistrates Courts'!$B$14:$CG$14,0),""))</f>
        <v>39</v>
      </c>
      <c r="AC151" s="86">
        <f t="array" ref="AC151">IFERROR(INDEX('Crown &amp; Magistrates Courts'!$B$15:$CG$71,MATCH(AC$7,'Crown &amp; Magistrates Courts'!$D$15:$D$71,0),MATCH($B151,'Crown &amp; Magistrates Courts'!$B$14:$CG$14,0),""))</f>
        <v>38</v>
      </c>
      <c r="AD151" s="86">
        <f t="array" ref="AD151">IFERROR(INDEX('Crown &amp; Magistrates Courts'!$B$15:$CG$71,MATCH(AD$7,'Crown &amp; Magistrates Courts'!$D$15:$D$71,0),MATCH($B151,'Crown &amp; Magistrates Courts'!$B$14:$CG$14,0),""))</f>
        <v>38</v>
      </c>
      <c r="AE151" s="86">
        <f t="array" ref="AE151">IFERROR(INDEX('Crown &amp; Magistrates Courts'!$B$15:$CG$71,MATCH(AE$7,'Crown &amp; Magistrates Courts'!$D$15:$D$71,0),MATCH($B151,'Crown &amp; Magistrates Courts'!$B$14:$CG$14,0),""))</f>
        <v>33</v>
      </c>
      <c r="AF151" s="86">
        <f t="array" ref="AF151">IFERROR(INDEX('Crown &amp; Magistrates Courts'!$B$15:$CG$71,MATCH(AF$7,'Crown &amp; Magistrates Courts'!$D$15:$D$71,0),MATCH($B151,'Crown &amp; Magistrates Courts'!$B$14:$CG$14,0),""))</f>
        <v>34</v>
      </c>
      <c r="AG151" s="86">
        <f t="array" ref="AG151">IFERROR(INDEX('Crown &amp; Magistrates Courts'!$B$15:$CG$71,MATCH(AG$7,'Crown &amp; Magistrates Courts'!$D$15:$D$71,0),MATCH($B151,'Crown &amp; Magistrates Courts'!$B$14:$CG$14,0),""))</f>
        <v>35</v>
      </c>
      <c r="AH151" s="86">
        <f t="array" ref="AH151">IFERROR(INDEX('Crown &amp; Magistrates Courts'!$B$15:$CG$71,MATCH(AH$7,'Crown &amp; Magistrates Courts'!$D$15:$D$71,0),MATCH($B151,'Crown &amp; Magistrates Courts'!$B$14:$CG$14,0),""))</f>
        <v>35</v>
      </c>
      <c r="AI151" s="86">
        <f t="array" ref="AI151">IFERROR(INDEX('Crown &amp; Magistrates Courts'!$B$15:$CG$71,MATCH(AI$7,'Crown &amp; Magistrates Courts'!$D$15:$D$71,0),MATCH($B151,'Crown &amp; Magistrates Courts'!$B$14:$CG$14,0),""))</f>
        <v>33</v>
      </c>
      <c r="AJ151" s="86">
        <f t="array" ref="AJ151">IFERROR(INDEX('Crown &amp; Magistrates Courts'!$B$15:$CG$71,MATCH(AJ$7,'Crown &amp; Magistrates Courts'!$D$15:$D$71,0),MATCH($B151,'Crown &amp; Magistrates Courts'!$B$14:$CG$14,0),""))</f>
        <v>34</v>
      </c>
      <c r="AK151" s="86">
        <f t="array" ref="AK151">IFERROR(INDEX('Crown &amp; Magistrates Courts'!$B$15:$CG$71,MATCH(AK$7,'Crown &amp; Magistrates Courts'!$D$15:$D$71,0),MATCH($B151,'Crown &amp; Magistrates Courts'!$B$14:$CG$14,0),""))</f>
        <v>34</v>
      </c>
      <c r="AL151" s="86">
        <f t="array" ref="AL151">IFERROR(INDEX('Crown &amp; Magistrates Courts'!$B$15:$CG$71,MATCH(AL$7,'Crown &amp; Magistrates Courts'!$D$15:$D$71,0),MATCH($B151,'Crown &amp; Magistrates Courts'!$B$14:$CG$14,0),""))</f>
        <v>34</v>
      </c>
      <c r="AM151" s="86">
        <f t="array" ref="AM151">IFERROR(INDEX('Crown &amp; Magistrates Courts'!$B$15:$CG$71,MATCH(AM$7,'Crown &amp; Magistrates Courts'!$D$15:$D$71,0),MATCH($B151,'Crown &amp; Magistrates Courts'!$B$14:$CG$14,0),""))</f>
        <v>32</v>
      </c>
      <c r="AN151" s="86">
        <f t="array" ref="AN151">IFERROR(INDEX('Crown &amp; Magistrates Courts'!$B$15:$CG$71,MATCH(AN$7,'Crown &amp; Magistrates Courts'!$D$15:$D$71,0),MATCH($B151,'Crown &amp; Magistrates Courts'!$B$14:$CG$14,0),""))</f>
        <v>32</v>
      </c>
      <c r="AO151" s="86">
        <f t="array" ref="AO151">IFERROR(INDEX('Crown &amp; Magistrates Courts'!$B$15:$CG$71,MATCH(AO$7,'Crown &amp; Magistrates Courts'!$D$15:$D$71,0),MATCH($B151,'Crown &amp; Magistrates Courts'!$B$14:$CG$14,0),""))</f>
        <v>32</v>
      </c>
      <c r="AP151" s="86" t="str">
        <f t="array" ref="AP151">IFERROR(INDEX('Crown &amp; Magistrates Courts'!$B$15:$CG$71,MATCH(AP$7,'Crown &amp; Magistrates Courts'!$D$15:$D$71,0),MATCH($B151,'Crown &amp; Magistrates Courts'!$B$14:$CG$14,0),""))</f>
        <v/>
      </c>
      <c r="AQ151" s="86" t="str">
        <f t="array" ref="AQ151">IFERROR(INDEX('Crown &amp; Magistrates Courts'!$B$15:$CG$71,MATCH(AQ$7,'Crown &amp; Magistrates Courts'!$D$15:$D$71,0),MATCH($B151,'Crown &amp; Magistrates Courts'!$B$14:$CG$14,0),""))</f>
        <v/>
      </c>
      <c r="AR151" s="86" t="str">
        <f t="array" ref="AR151">IFERROR(INDEX('Crown &amp; Magistrates Courts'!$B$15:$CG$71,MATCH(AR$7,'Crown &amp; Magistrates Courts'!$D$15:$D$71,0),MATCH($B151,'Crown &amp; Magistrates Courts'!$B$14:$CG$14,0),""))</f>
        <v/>
      </c>
      <c r="AS151" s="86" t="str">
        <f t="array" ref="AS151">IFERROR(INDEX('Crown &amp; Magistrates Courts'!$B$15:$CG$71,MATCH(AS$7,'Crown &amp; Magistrates Courts'!$D$15:$D$71,0),MATCH($B151,'Crown &amp; Magistrates Courts'!$B$14:$CG$14,0),""))</f>
        <v/>
      </c>
      <c r="AT151" s="86" t="str">
        <f t="array" ref="AT151">IFERROR(INDEX('Crown &amp; Magistrates Courts'!$B$15:$CG$71,MATCH(AT$7,'Crown &amp; Magistrates Courts'!$D$15:$D$71,0),MATCH($B151,'Crown &amp; Magistrates Courts'!$B$14:$CG$14,0),""))</f>
        <v/>
      </c>
      <c r="AU151" s="86" t="str">
        <f t="array" ref="AU151">IFERROR(INDEX('Crown &amp; Magistrates Courts'!$B$15:$CG$71,MATCH(AU$7,'Crown &amp; Magistrates Courts'!$D$15:$D$71,0),MATCH($B151,'Crown &amp; Magistrates Courts'!$B$14:$CG$14,0),""))</f>
        <v/>
      </c>
      <c r="AV151" s="86" t="str">
        <f t="array" ref="AV151">IFERROR(INDEX('Crown &amp; Magistrates Courts'!$B$15:$CG$71,MATCH(AV$7,'Crown &amp; Magistrates Courts'!$D$15:$D$71,0),MATCH($B151,'Crown &amp; Magistrates Courts'!$B$14:$CG$14,0),""))</f>
        <v/>
      </c>
      <c r="AW151" s="86" t="str">
        <f t="array" ref="AW151">IFERROR(INDEX('Crown &amp; Magistrates Courts'!$B$15:$CG$71,MATCH(AW$7,'Crown &amp; Magistrates Courts'!$D$15:$D$71,0),MATCH($B151,'Crown &amp; Magistrates Courts'!$B$14:$CG$14,0),""))</f>
        <v/>
      </c>
    </row>
    <row r="152">
      <c r="B152" s="73" t="s">
        <v>273</v>
      </c>
      <c r="C152" s="8" t="s">
        <v>273</v>
      </c>
      <c r="G152" s="8" t="s">
        <v>128</v>
      </c>
      <c r="H152" s="10">
        <f t="shared" ref="H152:O152" si="185">IFERROR(AVERAGEIFS($R152:$AW152,$R$5:$AW$5,H$5),"")</f>
        <v>19</v>
      </c>
      <c r="I152" s="10">
        <f t="shared" si="185"/>
        <v>18.17973509</v>
      </c>
      <c r="J152" s="10">
        <f t="shared" si="185"/>
        <v>42.13777544</v>
      </c>
      <c r="K152" s="10">
        <f t="shared" si="185"/>
        <v>38.90725207</v>
      </c>
      <c r="L152" s="10">
        <f t="shared" si="185"/>
        <v>28.25264437</v>
      </c>
      <c r="M152" s="10">
        <f t="shared" si="185"/>
        <v>25.1860197</v>
      </c>
      <c r="N152" s="108" t="str">
        <f t="shared" si="185"/>
        <v/>
      </c>
      <c r="O152" s="108" t="str">
        <f t="shared" si="185"/>
        <v/>
      </c>
      <c r="R152" s="86">
        <f t="array" ref="R152">IFERROR(INDEX('Crown &amp; Magistrates Courts'!$B$15:$CG$71,MATCH(R$7,'Crown &amp; Magistrates Courts'!$D$15:$D$71,0),MATCH($B152,'Crown &amp; Magistrates Courts'!$B$14:$CG$14,0),""))</f>
        <v>19</v>
      </c>
      <c r="S152" s="86">
        <f t="array" ref="S152">IFERROR(INDEX('Crown &amp; Magistrates Courts'!$B$15:$CG$71,MATCH(S$7,'Crown &amp; Magistrates Courts'!$D$15:$D$71,0),MATCH($B152,'Crown &amp; Magistrates Courts'!$B$14:$CG$14,0),""))</f>
        <v>19</v>
      </c>
      <c r="T152" s="86">
        <f t="array" ref="T152">IFERROR(INDEX('Crown &amp; Magistrates Courts'!$B$15:$CG$71,MATCH(T$7,'Crown &amp; Magistrates Courts'!$D$15:$D$71,0),MATCH($B152,'Crown &amp; Magistrates Courts'!$B$14:$CG$14,0),""))</f>
        <v>19</v>
      </c>
      <c r="U152" s="86">
        <f t="array" ref="U152">IFERROR(INDEX('Crown &amp; Magistrates Courts'!$B$15:$CG$71,MATCH(U$7,'Crown &amp; Magistrates Courts'!$D$15:$D$71,0),MATCH($B152,'Crown &amp; Magistrates Courts'!$B$14:$CG$14,0),""))</f>
        <v>19</v>
      </c>
      <c r="V152" s="86">
        <f t="array" ref="V152">IFERROR(INDEX('Crown &amp; Magistrates Courts'!$B$15:$CG$71,MATCH(V$7,'Crown &amp; Magistrates Courts'!$D$15:$D$71,0),MATCH($B152,'Crown &amp; Magistrates Courts'!$B$14:$CG$14,0),""))</f>
        <v>17</v>
      </c>
      <c r="W152" s="86">
        <f t="array" ref="W152">IFERROR(INDEX('Crown &amp; Magistrates Courts'!$B$15:$CG$71,MATCH(W$7,'Crown &amp; Magistrates Courts'!$D$15:$D$71,0),MATCH($B152,'Crown &amp; Magistrates Courts'!$B$14:$CG$14,0),""))</f>
        <v>19</v>
      </c>
      <c r="X152" s="86">
        <f t="array" ref="X152">IFERROR(INDEX('Crown &amp; Magistrates Courts'!$B$15:$CG$71,MATCH(X$7,'Crown &amp; Magistrates Courts'!$D$15:$D$71,0),MATCH($B152,'Crown &amp; Magistrates Courts'!$B$14:$CG$14,0),""))</f>
        <v>18</v>
      </c>
      <c r="Y152" s="86">
        <f t="array" ref="Y152">IFERROR(INDEX('Crown &amp; Magistrates Courts'!$B$15:$CG$71,MATCH(Y$7,'Crown &amp; Magistrates Courts'!$D$15:$D$71,0),MATCH($B152,'Crown &amp; Magistrates Courts'!$B$14:$CG$14,0),""))</f>
        <v>18.71894038</v>
      </c>
      <c r="Z152" s="86">
        <f t="array" ref="Z152">IFERROR(INDEX('Crown &amp; Magistrates Courts'!$B$15:$CG$71,MATCH(Z$7,'Crown &amp; Magistrates Courts'!$D$15:$D$71,0),MATCH($B152,'Crown &amp; Magistrates Courts'!$B$14:$CG$14,0),""))</f>
        <v>26.21489978</v>
      </c>
      <c r="AA152" s="86">
        <f t="array" ref="AA152">IFERROR(INDEX('Crown &amp; Magistrates Courts'!$B$15:$CG$71,MATCH(AA$7,'Crown &amp; Magistrates Courts'!$D$15:$D$71,0),MATCH($B152,'Crown &amp; Magistrates Courts'!$B$14:$CG$14,0),""))</f>
        <v>43.35045026</v>
      </c>
      <c r="AB152" s="86">
        <f t="array" ref="AB152">IFERROR(INDEX('Crown &amp; Magistrates Courts'!$B$15:$CG$71,MATCH(AB$7,'Crown &amp; Magistrates Courts'!$D$15:$D$71,0),MATCH($B152,'Crown &amp; Magistrates Courts'!$B$14:$CG$14,0),""))</f>
        <v>50.03046024</v>
      </c>
      <c r="AC152" s="86">
        <f t="array" ref="AC152">IFERROR(INDEX('Crown &amp; Magistrates Courts'!$B$15:$CG$71,MATCH(AC$7,'Crown &amp; Magistrates Courts'!$D$15:$D$71,0),MATCH($B152,'Crown &amp; Magistrates Courts'!$B$14:$CG$14,0),""))</f>
        <v>48.95529147</v>
      </c>
      <c r="AD152" s="86">
        <f t="array" ref="AD152">IFERROR(INDEX('Crown &amp; Magistrates Courts'!$B$15:$CG$71,MATCH(AD$7,'Crown &amp; Magistrates Courts'!$D$15:$D$71,0),MATCH($B152,'Crown &amp; Magistrates Courts'!$B$14:$CG$14,0),""))</f>
        <v>43.59582421</v>
      </c>
      <c r="AE152" s="86">
        <f t="array" ref="AE152">IFERROR(INDEX('Crown &amp; Magistrates Courts'!$B$15:$CG$71,MATCH(AE$7,'Crown &amp; Magistrates Courts'!$D$15:$D$71,0),MATCH($B152,'Crown &amp; Magistrates Courts'!$B$14:$CG$14,0),""))</f>
        <v>41.74389521</v>
      </c>
      <c r="AF152" s="86">
        <f t="array" ref="AF152">IFERROR(INDEX('Crown &amp; Magistrates Courts'!$B$15:$CG$71,MATCH(AF$7,'Crown &amp; Magistrates Courts'!$D$15:$D$71,0),MATCH($B152,'Crown &amp; Magistrates Courts'!$B$14:$CG$14,0),""))</f>
        <v>38.23821846</v>
      </c>
      <c r="AG152" s="86">
        <f t="array" ref="AG152">IFERROR(INDEX('Crown &amp; Magistrates Courts'!$B$15:$CG$71,MATCH(AG$7,'Crown &amp; Magistrates Courts'!$D$15:$D$71,0),MATCH($B152,'Crown &amp; Magistrates Courts'!$B$14:$CG$14,0),""))</f>
        <v>32.05107039</v>
      </c>
      <c r="AH152" s="86">
        <f t="array" ref="AH152">IFERROR(INDEX('Crown &amp; Magistrates Courts'!$B$15:$CG$71,MATCH(AH$7,'Crown &amp; Magistrates Courts'!$D$15:$D$71,0),MATCH($B152,'Crown &amp; Magistrates Courts'!$B$14:$CG$14,0),""))</f>
        <v>29.77681261</v>
      </c>
      <c r="AI152" s="86">
        <f t="array" ref="AI152">IFERROR(INDEX('Crown &amp; Magistrates Courts'!$B$15:$CG$71,MATCH(AI$7,'Crown &amp; Magistrates Courts'!$D$15:$D$71,0),MATCH($B152,'Crown &amp; Magistrates Courts'!$B$14:$CG$14,0),""))</f>
        <v>29.91754683</v>
      </c>
      <c r="AJ152" s="86">
        <f t="array" ref="AJ152">IFERROR(INDEX('Crown &amp; Magistrates Courts'!$B$15:$CG$71,MATCH(AJ$7,'Crown &amp; Magistrates Courts'!$D$15:$D$71,0),MATCH($B152,'Crown &amp; Magistrates Courts'!$B$14:$CG$14,0),""))</f>
        <v>25.75681613</v>
      </c>
      <c r="AK152" s="86">
        <f t="array" ref="AK152">IFERROR(INDEX('Crown &amp; Magistrates Courts'!$B$15:$CG$71,MATCH(AK$7,'Crown &amp; Magistrates Courts'!$D$15:$D$71,0),MATCH($B152,'Crown &amp; Magistrates Courts'!$B$14:$CG$14,0),""))</f>
        <v>27.55940191</v>
      </c>
      <c r="AL152" s="86">
        <f t="array" ref="AL152">IFERROR(INDEX('Crown &amp; Magistrates Courts'!$B$15:$CG$71,MATCH(AL$7,'Crown &amp; Magistrates Courts'!$D$15:$D$71,0),MATCH($B152,'Crown &amp; Magistrates Courts'!$B$14:$CG$14,0),""))</f>
        <v>26.67705061</v>
      </c>
      <c r="AM152" s="86">
        <f t="array" ref="AM152">IFERROR(INDEX('Crown &amp; Magistrates Courts'!$B$15:$CG$71,MATCH(AM$7,'Crown &amp; Magistrates Courts'!$D$15:$D$71,0),MATCH($B152,'Crown &amp; Magistrates Courts'!$B$14:$CG$14,0),""))</f>
        <v>25.05002463</v>
      </c>
      <c r="AN152" s="86">
        <f t="array" ref="AN152">IFERROR(INDEX('Crown &amp; Magistrates Courts'!$B$15:$CG$71,MATCH(AN$7,'Crown &amp; Magistrates Courts'!$D$15:$D$71,0),MATCH($B152,'Crown &amp; Magistrates Courts'!$B$14:$CG$14,0),""))</f>
        <v>24.63211648</v>
      </c>
      <c r="AO152" s="86">
        <f t="array" ref="AO152">IFERROR(INDEX('Crown &amp; Magistrates Courts'!$B$15:$CG$71,MATCH(AO$7,'Crown &amp; Magistrates Courts'!$D$15:$D$71,0),MATCH($B152,'Crown &amp; Magistrates Courts'!$B$14:$CG$14,0),""))</f>
        <v>24.3848871</v>
      </c>
      <c r="AP152" s="86" t="str">
        <f t="array" ref="AP152">IFERROR(INDEX('Crown &amp; Magistrates Courts'!$B$15:$CG$71,MATCH(AP$7,'Crown &amp; Magistrates Courts'!$D$15:$D$71,0),MATCH($B152,'Crown &amp; Magistrates Courts'!$B$14:$CG$14,0),""))</f>
        <v/>
      </c>
      <c r="AQ152" s="86" t="str">
        <f t="array" ref="AQ152">IFERROR(INDEX('Crown &amp; Magistrates Courts'!$B$15:$CG$71,MATCH(AQ$7,'Crown &amp; Magistrates Courts'!$D$15:$D$71,0),MATCH($B152,'Crown &amp; Magistrates Courts'!$B$14:$CG$14,0),""))</f>
        <v/>
      </c>
      <c r="AR152" s="86" t="str">
        <f t="array" ref="AR152">IFERROR(INDEX('Crown &amp; Magistrates Courts'!$B$15:$CG$71,MATCH(AR$7,'Crown &amp; Magistrates Courts'!$D$15:$D$71,0),MATCH($B152,'Crown &amp; Magistrates Courts'!$B$14:$CG$14,0),""))</f>
        <v/>
      </c>
      <c r="AS152" s="86" t="str">
        <f t="array" ref="AS152">IFERROR(INDEX('Crown &amp; Magistrates Courts'!$B$15:$CG$71,MATCH(AS$7,'Crown &amp; Magistrates Courts'!$D$15:$D$71,0),MATCH($B152,'Crown &amp; Magistrates Courts'!$B$14:$CG$14,0),""))</f>
        <v/>
      </c>
      <c r="AT152" s="86" t="str">
        <f t="array" ref="AT152">IFERROR(INDEX('Crown &amp; Magistrates Courts'!$B$15:$CG$71,MATCH(AT$7,'Crown &amp; Magistrates Courts'!$D$15:$D$71,0),MATCH($B152,'Crown &amp; Magistrates Courts'!$B$14:$CG$14,0),""))</f>
        <v/>
      </c>
      <c r="AU152" s="86" t="str">
        <f t="array" ref="AU152">IFERROR(INDEX('Crown &amp; Magistrates Courts'!$B$15:$CG$71,MATCH(AU$7,'Crown &amp; Magistrates Courts'!$D$15:$D$71,0),MATCH($B152,'Crown &amp; Magistrates Courts'!$B$14:$CG$14,0),""))</f>
        <v/>
      </c>
      <c r="AV152" s="86" t="str">
        <f t="array" ref="AV152">IFERROR(INDEX('Crown &amp; Magistrates Courts'!$B$15:$CG$71,MATCH(AV$7,'Crown &amp; Magistrates Courts'!$D$15:$D$71,0),MATCH($B152,'Crown &amp; Magistrates Courts'!$B$14:$CG$14,0),""))</f>
        <v/>
      </c>
      <c r="AW152" s="86" t="str">
        <f t="array" ref="AW152">IFERROR(INDEX('Crown &amp; Magistrates Courts'!$B$15:$CG$71,MATCH(AW$7,'Crown &amp; Magistrates Courts'!$D$15:$D$71,0),MATCH($B152,'Crown &amp; Magistrates Courts'!$B$14:$CG$14,0),""))</f>
        <v/>
      </c>
    </row>
    <row r="153">
      <c r="B153" s="73" t="s">
        <v>274</v>
      </c>
      <c r="C153" s="8" t="s">
        <v>274</v>
      </c>
      <c r="G153" s="8" t="s">
        <v>128</v>
      </c>
      <c r="H153" s="10">
        <f t="shared" ref="H153:O153" si="186">IFERROR(AVERAGEIFS($R153:$AW153,$R$5:$AW$5,H$5),"")</f>
        <v>0</v>
      </c>
      <c r="I153" s="10">
        <f t="shared" si="186"/>
        <v>0</v>
      </c>
      <c r="J153" s="10">
        <f t="shared" si="186"/>
        <v>0</v>
      </c>
      <c r="K153" s="10">
        <f t="shared" si="186"/>
        <v>0</v>
      </c>
      <c r="L153" s="10">
        <f t="shared" si="186"/>
        <v>0</v>
      </c>
      <c r="M153" s="10">
        <f t="shared" si="186"/>
        <v>0</v>
      </c>
      <c r="N153" s="108" t="str">
        <f t="shared" si="186"/>
        <v/>
      </c>
      <c r="O153" s="108" t="str">
        <f t="shared" si="186"/>
        <v/>
      </c>
      <c r="R153" s="86">
        <f t="array" ref="R153">IFERROR(INDEX('Crown &amp; Magistrates Courts'!$B$15:$CG$71,MATCH(R$7,'Crown &amp; Magistrates Courts'!$D$15:$D$71,0),MATCH($B153,'Crown &amp; Magistrates Courts'!$B$14:$CG$14,0),""))</f>
        <v>0</v>
      </c>
      <c r="S153" s="86">
        <f t="array" ref="S153">IFERROR(INDEX('Crown &amp; Magistrates Courts'!$B$15:$CG$71,MATCH(S$7,'Crown &amp; Magistrates Courts'!$D$15:$D$71,0),MATCH($B153,'Crown &amp; Magistrates Courts'!$B$14:$CG$14,0),""))</f>
        <v>0</v>
      </c>
      <c r="T153" s="86">
        <f t="array" ref="T153">IFERROR(INDEX('Crown &amp; Magistrates Courts'!$B$15:$CG$71,MATCH(T$7,'Crown &amp; Magistrates Courts'!$D$15:$D$71,0),MATCH($B153,'Crown &amp; Magistrates Courts'!$B$14:$CG$14,0),""))</f>
        <v>0</v>
      </c>
      <c r="U153" s="86">
        <f t="array" ref="U153">IFERROR(INDEX('Crown &amp; Magistrates Courts'!$B$15:$CG$71,MATCH(U$7,'Crown &amp; Magistrates Courts'!$D$15:$D$71,0),MATCH($B153,'Crown &amp; Magistrates Courts'!$B$14:$CG$14,0),""))</f>
        <v>0</v>
      </c>
      <c r="V153" s="86">
        <f t="array" ref="V153">IFERROR(INDEX('Crown &amp; Magistrates Courts'!$B$15:$CG$71,MATCH(V$7,'Crown &amp; Magistrates Courts'!$D$15:$D$71,0),MATCH($B153,'Crown &amp; Magistrates Courts'!$B$14:$CG$14,0),""))</f>
        <v>0</v>
      </c>
      <c r="W153" s="86">
        <f t="array" ref="W153">IFERROR(INDEX('Crown &amp; Magistrates Courts'!$B$15:$CG$71,MATCH(W$7,'Crown &amp; Magistrates Courts'!$D$15:$D$71,0),MATCH($B153,'Crown &amp; Magistrates Courts'!$B$14:$CG$14,0),""))</f>
        <v>0</v>
      </c>
      <c r="X153" s="86">
        <f t="array" ref="X153">IFERROR(INDEX('Crown &amp; Magistrates Courts'!$B$15:$CG$71,MATCH(X$7,'Crown &amp; Magistrates Courts'!$D$15:$D$71,0),MATCH($B153,'Crown &amp; Magistrates Courts'!$B$14:$CG$14,0),""))</f>
        <v>0</v>
      </c>
      <c r="Y153" s="86">
        <f t="array" ref="Y153">IFERROR(INDEX('Crown &amp; Magistrates Courts'!$B$15:$CG$71,MATCH(Y$7,'Crown &amp; Magistrates Courts'!$D$15:$D$71,0),MATCH($B153,'Crown &amp; Magistrates Courts'!$B$14:$CG$14,0),""))</f>
        <v>0</v>
      </c>
      <c r="Z153" s="86">
        <f t="array" ref="Z153">IFERROR(INDEX('Crown &amp; Magistrates Courts'!$B$15:$CG$71,MATCH(Z$7,'Crown &amp; Magistrates Courts'!$D$15:$D$71,0),MATCH($B153,'Crown &amp; Magistrates Courts'!$B$14:$CG$14,0),""))</f>
        <v>0</v>
      </c>
      <c r="AA153" s="86">
        <f t="array" ref="AA153">IFERROR(INDEX('Crown &amp; Magistrates Courts'!$B$15:$CG$71,MATCH(AA$7,'Crown &amp; Magistrates Courts'!$D$15:$D$71,0),MATCH($B153,'Crown &amp; Magistrates Courts'!$B$14:$CG$14,0),""))</f>
        <v>0</v>
      </c>
      <c r="AB153" s="86">
        <f t="array" ref="AB153">IFERROR(INDEX('Crown &amp; Magistrates Courts'!$B$15:$CG$71,MATCH(AB$7,'Crown &amp; Magistrates Courts'!$D$15:$D$71,0),MATCH($B153,'Crown &amp; Magistrates Courts'!$B$14:$CG$14,0),""))</f>
        <v>0</v>
      </c>
      <c r="AC153" s="86">
        <f t="array" ref="AC153">IFERROR(INDEX('Crown &amp; Magistrates Courts'!$B$15:$CG$71,MATCH(AC$7,'Crown &amp; Magistrates Courts'!$D$15:$D$71,0),MATCH($B153,'Crown &amp; Magistrates Courts'!$B$14:$CG$14,0),""))</f>
        <v>0</v>
      </c>
      <c r="AD153" s="86">
        <f t="array" ref="AD153">IFERROR(INDEX('Crown &amp; Magistrates Courts'!$B$15:$CG$71,MATCH(AD$7,'Crown &amp; Magistrates Courts'!$D$15:$D$71,0),MATCH($B153,'Crown &amp; Magistrates Courts'!$B$14:$CG$14,0),""))</f>
        <v>0</v>
      </c>
      <c r="AE153" s="86">
        <f t="array" ref="AE153">IFERROR(INDEX('Crown &amp; Magistrates Courts'!$B$15:$CG$71,MATCH(AE$7,'Crown &amp; Magistrates Courts'!$D$15:$D$71,0),MATCH($B153,'Crown &amp; Magistrates Courts'!$B$14:$CG$14,0),""))</f>
        <v>0</v>
      </c>
      <c r="AF153" s="86">
        <f t="array" ref="AF153">IFERROR(INDEX('Crown &amp; Magistrates Courts'!$B$15:$CG$71,MATCH(AF$7,'Crown &amp; Magistrates Courts'!$D$15:$D$71,0),MATCH($B153,'Crown &amp; Magistrates Courts'!$B$14:$CG$14,0),""))</f>
        <v>0</v>
      </c>
      <c r="AG153" s="86">
        <f t="array" ref="AG153">IFERROR(INDEX('Crown &amp; Magistrates Courts'!$B$15:$CG$71,MATCH(AG$7,'Crown &amp; Magistrates Courts'!$D$15:$D$71,0),MATCH($B153,'Crown &amp; Magistrates Courts'!$B$14:$CG$14,0),""))</f>
        <v>0</v>
      </c>
      <c r="AH153" s="86">
        <f t="array" ref="AH153">IFERROR(INDEX('Crown &amp; Magistrates Courts'!$B$15:$CG$71,MATCH(AH$7,'Crown &amp; Magistrates Courts'!$D$15:$D$71,0),MATCH($B153,'Crown &amp; Magistrates Courts'!$B$14:$CG$14,0),""))</f>
        <v>0</v>
      </c>
      <c r="AI153" s="86">
        <f t="array" ref="AI153">IFERROR(INDEX('Crown &amp; Magistrates Courts'!$B$15:$CG$71,MATCH(AI$7,'Crown &amp; Magistrates Courts'!$D$15:$D$71,0),MATCH($B153,'Crown &amp; Magistrates Courts'!$B$14:$CG$14,0),""))</f>
        <v>0</v>
      </c>
      <c r="AJ153" s="86">
        <f t="array" ref="AJ153">IFERROR(INDEX('Crown &amp; Magistrates Courts'!$B$15:$CG$71,MATCH(AJ$7,'Crown &amp; Magistrates Courts'!$D$15:$D$71,0),MATCH($B153,'Crown &amp; Magistrates Courts'!$B$14:$CG$14,0),""))</f>
        <v>0</v>
      </c>
      <c r="AK153" s="86">
        <f t="array" ref="AK153">IFERROR(INDEX('Crown &amp; Magistrates Courts'!$B$15:$CG$71,MATCH(AK$7,'Crown &amp; Magistrates Courts'!$D$15:$D$71,0),MATCH($B153,'Crown &amp; Magistrates Courts'!$B$14:$CG$14,0),""))</f>
        <v>0</v>
      </c>
      <c r="AL153" s="86">
        <f t="array" ref="AL153">IFERROR(INDEX('Crown &amp; Magistrates Courts'!$B$15:$CG$71,MATCH(AL$7,'Crown &amp; Magistrates Courts'!$D$15:$D$71,0),MATCH($B153,'Crown &amp; Magistrates Courts'!$B$14:$CG$14,0),""))</f>
        <v>0</v>
      </c>
      <c r="AM153" s="86">
        <f t="array" ref="AM153">IFERROR(INDEX('Crown &amp; Magistrates Courts'!$B$15:$CG$71,MATCH(AM$7,'Crown &amp; Magistrates Courts'!$D$15:$D$71,0),MATCH($B153,'Crown &amp; Magistrates Courts'!$B$14:$CG$14,0),""))</f>
        <v>0</v>
      </c>
      <c r="AN153" s="86">
        <f t="array" ref="AN153">IFERROR(INDEX('Crown &amp; Magistrates Courts'!$B$15:$CG$71,MATCH(AN$7,'Crown &amp; Magistrates Courts'!$D$15:$D$71,0),MATCH($B153,'Crown &amp; Magistrates Courts'!$B$14:$CG$14,0),""))</f>
        <v>0</v>
      </c>
      <c r="AO153" s="86">
        <f t="array" ref="AO153">IFERROR(INDEX('Crown &amp; Magistrates Courts'!$B$15:$CG$71,MATCH(AO$7,'Crown &amp; Magistrates Courts'!$D$15:$D$71,0),MATCH($B153,'Crown &amp; Magistrates Courts'!$B$14:$CG$14,0),""))</f>
        <v>0</v>
      </c>
      <c r="AP153" s="86" t="str">
        <f t="array" ref="AP153">IFERROR(INDEX('Crown &amp; Magistrates Courts'!$B$15:$CG$71,MATCH(AP$7,'Crown &amp; Magistrates Courts'!$D$15:$D$71,0),MATCH($B153,'Crown &amp; Magistrates Courts'!$B$14:$CG$14,0),""))</f>
        <v/>
      </c>
      <c r="AQ153" s="86" t="str">
        <f t="array" ref="AQ153">IFERROR(INDEX('Crown &amp; Magistrates Courts'!$B$15:$CG$71,MATCH(AQ$7,'Crown &amp; Magistrates Courts'!$D$15:$D$71,0),MATCH($B153,'Crown &amp; Magistrates Courts'!$B$14:$CG$14,0),""))</f>
        <v/>
      </c>
      <c r="AR153" s="86" t="str">
        <f t="array" ref="AR153">IFERROR(INDEX('Crown &amp; Magistrates Courts'!$B$15:$CG$71,MATCH(AR$7,'Crown &amp; Magistrates Courts'!$D$15:$D$71,0),MATCH($B153,'Crown &amp; Magistrates Courts'!$B$14:$CG$14,0),""))</f>
        <v/>
      </c>
      <c r="AS153" s="86" t="str">
        <f t="array" ref="AS153">IFERROR(INDEX('Crown &amp; Magistrates Courts'!$B$15:$CG$71,MATCH(AS$7,'Crown &amp; Magistrates Courts'!$D$15:$D$71,0),MATCH($B153,'Crown &amp; Magistrates Courts'!$B$14:$CG$14,0),""))</f>
        <v/>
      </c>
      <c r="AT153" s="86" t="str">
        <f t="array" ref="AT153">IFERROR(INDEX('Crown &amp; Magistrates Courts'!$B$15:$CG$71,MATCH(AT$7,'Crown &amp; Magistrates Courts'!$D$15:$D$71,0),MATCH($B153,'Crown &amp; Magistrates Courts'!$B$14:$CG$14,0),""))</f>
        <v/>
      </c>
      <c r="AU153" s="86" t="str">
        <f t="array" ref="AU153">IFERROR(INDEX('Crown &amp; Magistrates Courts'!$B$15:$CG$71,MATCH(AU$7,'Crown &amp; Magistrates Courts'!$D$15:$D$71,0),MATCH($B153,'Crown &amp; Magistrates Courts'!$B$14:$CG$14,0),""))</f>
        <v/>
      </c>
      <c r="AV153" s="86" t="str">
        <f t="array" ref="AV153">IFERROR(INDEX('Crown &amp; Magistrates Courts'!$B$15:$CG$71,MATCH(AV$7,'Crown &amp; Magistrates Courts'!$D$15:$D$71,0),MATCH($B153,'Crown &amp; Magistrates Courts'!$B$14:$CG$14,0),""))</f>
        <v/>
      </c>
      <c r="AW153" s="86" t="str">
        <f t="array" ref="AW153">IFERROR(INDEX('Crown &amp; Magistrates Courts'!$B$15:$CG$71,MATCH(AW$7,'Crown &amp; Magistrates Courts'!$D$15:$D$71,0),MATCH($B153,'Crown &amp; Magistrates Courts'!$B$14:$CG$14,0),""))</f>
        <v/>
      </c>
    </row>
    <row r="154">
      <c r="B154" s="73" t="s">
        <v>275</v>
      </c>
      <c r="C154" s="8" t="s">
        <v>275</v>
      </c>
      <c r="G154" s="8" t="s">
        <v>128</v>
      </c>
      <c r="H154" s="10">
        <f t="shared" ref="H154:O154" si="187">IFERROR(AVERAGEIFS($R154:$AW154,$R$5:$AW$5,H$5),"")</f>
        <v>166.25</v>
      </c>
      <c r="I154" s="10">
        <f t="shared" si="187"/>
        <v>172.3315871</v>
      </c>
      <c r="J154" s="10">
        <f t="shared" si="187"/>
        <v>211.2514999</v>
      </c>
      <c r="K154" s="10">
        <f t="shared" si="187"/>
        <v>218.0499093</v>
      </c>
      <c r="L154" s="10">
        <f t="shared" si="187"/>
        <v>200.1868933</v>
      </c>
      <c r="M154" s="10">
        <f t="shared" si="187"/>
        <v>192.802181</v>
      </c>
      <c r="N154" s="108" t="str">
        <f t="shared" si="187"/>
        <v/>
      </c>
      <c r="O154" s="108" t="str">
        <f t="shared" si="187"/>
        <v/>
      </c>
      <c r="R154" s="86">
        <f t="array" ref="R154">IFERROR(INDEX('Crown &amp; Magistrates Courts'!$B$15:$CG$71,MATCH(R$7,'Crown &amp; Magistrates Courts'!$D$15:$D$71,0),MATCH($B154,'Crown &amp; Magistrates Courts'!$B$14:$CG$14,0),""))</f>
        <v>169</v>
      </c>
      <c r="S154" s="86">
        <f t="array" ref="S154">IFERROR(INDEX('Crown &amp; Magistrates Courts'!$B$15:$CG$71,MATCH(S$7,'Crown &amp; Magistrates Courts'!$D$15:$D$71,0),MATCH($B154,'Crown &amp; Magistrates Courts'!$B$14:$CG$14,0),""))</f>
        <v>164</v>
      </c>
      <c r="T154" s="86">
        <f t="array" ref="T154">IFERROR(INDEX('Crown &amp; Magistrates Courts'!$B$15:$CG$71,MATCH(T$7,'Crown &amp; Magistrates Courts'!$D$15:$D$71,0),MATCH($B154,'Crown &amp; Magistrates Courts'!$B$14:$CG$14,0),""))</f>
        <v>164</v>
      </c>
      <c r="U154" s="86">
        <f t="array" ref="U154">IFERROR(INDEX('Crown &amp; Magistrates Courts'!$B$15:$CG$71,MATCH(U$7,'Crown &amp; Magistrates Courts'!$D$15:$D$71,0),MATCH($B154,'Crown &amp; Magistrates Courts'!$B$14:$CG$14,0),""))</f>
        <v>168</v>
      </c>
      <c r="V154" s="86">
        <f t="array" ref="V154">IFERROR(INDEX('Crown &amp; Magistrates Courts'!$B$15:$CG$71,MATCH(V$7,'Crown &amp; Magistrates Courts'!$D$15:$D$71,0),MATCH($B154,'Crown &amp; Magistrates Courts'!$B$14:$CG$14,0),""))</f>
        <v>166</v>
      </c>
      <c r="W154" s="86">
        <f t="array" ref="W154">IFERROR(INDEX('Crown &amp; Magistrates Courts'!$B$15:$CG$71,MATCH(W$7,'Crown &amp; Magistrates Courts'!$D$15:$D$71,0),MATCH($B154,'Crown &amp; Magistrates Courts'!$B$14:$CG$14,0),""))</f>
        <v>169</v>
      </c>
      <c r="X154" s="86">
        <f t="array" ref="X154">IFERROR(INDEX('Crown &amp; Magistrates Courts'!$B$15:$CG$71,MATCH(X$7,'Crown &amp; Magistrates Courts'!$D$15:$D$71,0),MATCH($B154,'Crown &amp; Magistrates Courts'!$B$14:$CG$14,0),""))</f>
        <v>174</v>
      </c>
      <c r="Y154" s="86">
        <f t="array" ref="Y154">IFERROR(INDEX('Crown &amp; Magistrates Courts'!$B$15:$CG$71,MATCH(Y$7,'Crown &amp; Magistrates Courts'!$D$15:$D$71,0),MATCH($B154,'Crown &amp; Magistrates Courts'!$B$14:$CG$14,0),""))</f>
        <v>180.3263483</v>
      </c>
      <c r="Z154" s="86">
        <f t="array" ref="Z154">IFERROR(INDEX('Crown &amp; Magistrates Courts'!$B$15:$CG$71,MATCH(Z$7,'Crown &amp; Magistrates Courts'!$D$15:$D$71,0),MATCH($B154,'Crown &amp; Magistrates Courts'!$B$14:$CG$14,0),""))</f>
        <v>187.3354291</v>
      </c>
      <c r="AA154" s="86">
        <f t="array" ref="AA154">IFERROR(INDEX('Crown &amp; Magistrates Courts'!$B$15:$CG$71,MATCH(AA$7,'Crown &amp; Magistrates Courts'!$D$15:$D$71,0),MATCH($B154,'Crown &amp; Magistrates Courts'!$B$14:$CG$14,0),""))</f>
        <v>211.2599019</v>
      </c>
      <c r="AB154" s="86">
        <f t="array" ref="AB154">IFERROR(INDEX('Crown &amp; Magistrates Courts'!$B$15:$CG$71,MATCH(AB$7,'Crown &amp; Magistrates Courts'!$D$15:$D$71,0),MATCH($B154,'Crown &amp; Magistrates Courts'!$B$14:$CG$14,0),""))</f>
        <v>221.5163337</v>
      </c>
      <c r="AC154" s="86">
        <f t="array" ref="AC154">IFERROR(INDEX('Crown &amp; Magistrates Courts'!$B$15:$CG$71,MATCH(AC$7,'Crown &amp; Magistrates Courts'!$D$15:$D$71,0),MATCH($B154,'Crown &amp; Magistrates Courts'!$B$14:$CG$14,0),""))</f>
        <v>224.8943349</v>
      </c>
      <c r="AD154" s="86">
        <f t="array" ref="AD154">IFERROR(INDEX('Crown &amp; Magistrates Courts'!$B$15:$CG$71,MATCH(AD$7,'Crown &amp; Magistrates Courts'!$D$15:$D$71,0),MATCH($B154,'Crown &amp; Magistrates Courts'!$B$14:$CG$14,0),""))</f>
        <v>226.9923233</v>
      </c>
      <c r="AE154" s="86">
        <f t="array" ref="AE154">IFERROR(INDEX('Crown &amp; Magistrates Courts'!$B$15:$CG$71,MATCH(AE$7,'Crown &amp; Magistrates Courts'!$D$15:$D$71,0),MATCH($B154,'Crown &amp; Magistrates Courts'!$B$14:$CG$14,0),""))</f>
        <v>215.2095062</v>
      </c>
      <c r="AF154" s="86">
        <f t="array" ref="AF154">IFERROR(INDEX('Crown &amp; Magistrates Courts'!$B$15:$CG$71,MATCH(AF$7,'Crown &amp; Magistrates Courts'!$D$15:$D$71,0),MATCH($B154,'Crown &amp; Magistrates Courts'!$B$14:$CG$14,0),""))</f>
        <v>213.5578655</v>
      </c>
      <c r="AG154" s="86">
        <f t="array" ref="AG154">IFERROR(INDEX('Crown &amp; Magistrates Courts'!$B$15:$CG$71,MATCH(AG$7,'Crown &amp; Magistrates Courts'!$D$15:$D$71,0),MATCH($B154,'Crown &amp; Magistrates Courts'!$B$14:$CG$14,0),""))</f>
        <v>216.439942</v>
      </c>
      <c r="AH154" s="86">
        <f t="array" ref="AH154">IFERROR(INDEX('Crown &amp; Magistrates Courts'!$B$15:$CG$71,MATCH(AH$7,'Crown &amp; Magistrates Courts'!$D$15:$D$71,0),MATCH($B154,'Crown &amp; Magistrates Courts'!$B$14:$CG$14,0),""))</f>
        <v>204.6855476</v>
      </c>
      <c r="AI154" s="86">
        <f t="array" ref="AI154">IFERROR(INDEX('Crown &amp; Magistrates Courts'!$B$15:$CG$71,MATCH(AI$7,'Crown &amp; Magistrates Courts'!$D$15:$D$71,0),MATCH($B154,'Crown &amp; Magistrates Courts'!$B$14:$CG$14,0),""))</f>
        <v>199.1445349</v>
      </c>
      <c r="AJ154" s="86">
        <f t="array" ref="AJ154">IFERROR(INDEX('Crown &amp; Magistrates Courts'!$B$15:$CG$71,MATCH(AJ$7,'Crown &amp; Magistrates Courts'!$D$15:$D$71,0),MATCH($B154,'Crown &amp; Magistrates Courts'!$B$14:$CG$14,0),""))</f>
        <v>195.806814</v>
      </c>
      <c r="AK154" s="86">
        <f t="array" ref="AK154">IFERROR(INDEX('Crown &amp; Magistrates Courts'!$B$15:$CG$71,MATCH(AK$7,'Crown &amp; Magistrates Courts'!$D$15:$D$71,0),MATCH($B154,'Crown &amp; Magistrates Courts'!$B$14:$CG$14,0),""))</f>
        <v>201.1106769</v>
      </c>
      <c r="AL154" s="86">
        <f t="array" ref="AL154">IFERROR(INDEX('Crown &amp; Magistrates Courts'!$B$15:$CG$71,MATCH(AL$7,'Crown &amp; Magistrates Courts'!$D$15:$D$71,0),MATCH($B154,'Crown &amp; Magistrates Courts'!$B$14:$CG$14,0),""))</f>
        <v>196.6250372</v>
      </c>
      <c r="AM154" s="86">
        <f t="array" ref="AM154">IFERROR(INDEX('Crown &amp; Magistrates Courts'!$B$15:$CG$71,MATCH(AM$7,'Crown &amp; Magistrates Courts'!$D$15:$D$71,0),MATCH($B154,'Crown &amp; Magistrates Courts'!$B$14:$CG$14,0),""))</f>
        <v>190.1886187</v>
      </c>
      <c r="AN154" s="86">
        <f t="array" ref="AN154">IFERROR(INDEX('Crown &amp; Magistrates Courts'!$B$15:$CG$71,MATCH(AN$7,'Crown &amp; Magistrates Courts'!$D$15:$D$71,0),MATCH($B154,'Crown &amp; Magistrates Courts'!$B$14:$CG$14,0),""))</f>
        <v>191.0822333</v>
      </c>
      <c r="AO154" s="86">
        <f t="array" ref="AO154">IFERROR(INDEX('Crown &amp; Magistrates Courts'!$B$15:$CG$71,MATCH(AO$7,'Crown &amp; Magistrates Courts'!$D$15:$D$71,0),MATCH($B154,'Crown &amp; Magistrates Courts'!$B$14:$CG$14,0),""))</f>
        <v>193.3128347</v>
      </c>
      <c r="AP154" s="86" t="str">
        <f t="array" ref="AP154">IFERROR(INDEX('Crown &amp; Magistrates Courts'!$B$15:$CG$71,MATCH(AP$7,'Crown &amp; Magistrates Courts'!$D$15:$D$71,0),MATCH($B154,'Crown &amp; Magistrates Courts'!$B$14:$CG$14,0),""))</f>
        <v/>
      </c>
      <c r="AQ154" s="86" t="str">
        <f t="array" ref="AQ154">IFERROR(INDEX('Crown &amp; Magistrates Courts'!$B$15:$CG$71,MATCH(AQ$7,'Crown &amp; Magistrates Courts'!$D$15:$D$71,0),MATCH($B154,'Crown &amp; Magistrates Courts'!$B$14:$CG$14,0),""))</f>
        <v/>
      </c>
      <c r="AR154" s="86" t="str">
        <f t="array" ref="AR154">IFERROR(INDEX('Crown &amp; Magistrates Courts'!$B$15:$CG$71,MATCH(AR$7,'Crown &amp; Magistrates Courts'!$D$15:$D$71,0),MATCH($B154,'Crown &amp; Magistrates Courts'!$B$14:$CG$14,0),""))</f>
        <v/>
      </c>
      <c r="AS154" s="86" t="str">
        <f t="array" ref="AS154">IFERROR(INDEX('Crown &amp; Magistrates Courts'!$B$15:$CG$71,MATCH(AS$7,'Crown &amp; Magistrates Courts'!$D$15:$D$71,0),MATCH($B154,'Crown &amp; Magistrates Courts'!$B$14:$CG$14,0),""))</f>
        <v/>
      </c>
      <c r="AT154" s="86" t="str">
        <f t="array" ref="AT154">IFERROR(INDEX('Crown &amp; Magistrates Courts'!$B$15:$CG$71,MATCH(AT$7,'Crown &amp; Magistrates Courts'!$D$15:$D$71,0),MATCH($B154,'Crown &amp; Magistrates Courts'!$B$14:$CG$14,0),""))</f>
        <v/>
      </c>
      <c r="AU154" s="86" t="str">
        <f t="array" ref="AU154">IFERROR(INDEX('Crown &amp; Magistrates Courts'!$B$15:$CG$71,MATCH(AU$7,'Crown &amp; Magistrates Courts'!$D$15:$D$71,0),MATCH($B154,'Crown &amp; Magistrates Courts'!$B$14:$CG$14,0),""))</f>
        <v/>
      </c>
      <c r="AV154" s="86" t="str">
        <f t="array" ref="AV154">IFERROR(INDEX('Crown &amp; Magistrates Courts'!$B$15:$CG$71,MATCH(AV$7,'Crown &amp; Magistrates Courts'!$D$15:$D$71,0),MATCH($B154,'Crown &amp; Magistrates Courts'!$B$14:$CG$14,0),""))</f>
        <v/>
      </c>
      <c r="AW154" s="86" t="str">
        <f t="array" ref="AW154">IFERROR(INDEX('Crown &amp; Magistrates Courts'!$B$15:$CG$71,MATCH(AW$7,'Crown &amp; Magistrates Courts'!$D$15:$D$71,0),MATCH($B154,'Crown &amp; Magistrates Courts'!$B$14:$CG$14,0),""))</f>
        <v/>
      </c>
    </row>
    <row r="155">
      <c r="B155" s="73" t="s">
        <v>276</v>
      </c>
      <c r="C155" s="8" t="s">
        <v>276</v>
      </c>
      <c r="G155" s="8" t="s">
        <v>128</v>
      </c>
      <c r="H155" s="10">
        <f t="shared" ref="H155:O155" si="188">IFERROR(AVERAGEIFS($R155:$AW155,$R$5:$AW$5,H$5),"")</f>
        <v>156.5</v>
      </c>
      <c r="I155" s="10">
        <f t="shared" si="188"/>
        <v>165.5</v>
      </c>
      <c r="J155" s="10">
        <f t="shared" si="188"/>
        <v>199.25</v>
      </c>
      <c r="K155" s="10">
        <f t="shared" si="188"/>
        <v>195</v>
      </c>
      <c r="L155" s="10">
        <f t="shared" si="188"/>
        <v>182.25</v>
      </c>
      <c r="M155" s="10">
        <f t="shared" si="188"/>
        <v>182.25</v>
      </c>
      <c r="N155" s="108" t="str">
        <f t="shared" si="188"/>
        <v/>
      </c>
      <c r="O155" s="108" t="str">
        <f t="shared" si="188"/>
        <v/>
      </c>
      <c r="R155" s="86">
        <f t="array" ref="R155">IFERROR(INDEX('Crown &amp; Magistrates Courts'!$B$15:$CG$71,MATCH(R$7,'Crown &amp; Magistrates Courts'!$D$15:$D$71,0),MATCH($B155,'Crown &amp; Magistrates Courts'!$B$14:$CG$14,0),""))</f>
        <v>161</v>
      </c>
      <c r="S155" s="86">
        <f t="array" ref="S155">IFERROR(INDEX('Crown &amp; Magistrates Courts'!$B$15:$CG$71,MATCH(S$7,'Crown &amp; Magistrates Courts'!$D$15:$D$71,0),MATCH($B155,'Crown &amp; Magistrates Courts'!$B$14:$CG$14,0),""))</f>
        <v>153</v>
      </c>
      <c r="T155" s="86">
        <f t="array" ref="T155">IFERROR(INDEX('Crown &amp; Magistrates Courts'!$B$15:$CG$71,MATCH(T$7,'Crown &amp; Magistrates Courts'!$D$15:$D$71,0),MATCH($B155,'Crown &amp; Magistrates Courts'!$B$14:$CG$14,0),""))</f>
        <v>152</v>
      </c>
      <c r="U155" s="86">
        <f t="array" ref="U155">IFERROR(INDEX('Crown &amp; Magistrates Courts'!$B$15:$CG$71,MATCH(U$7,'Crown &amp; Magistrates Courts'!$D$15:$D$71,0),MATCH($B155,'Crown &amp; Magistrates Courts'!$B$14:$CG$14,0),""))</f>
        <v>160</v>
      </c>
      <c r="V155" s="86">
        <f t="array" ref="V155">IFERROR(INDEX('Crown &amp; Magistrates Courts'!$B$15:$CG$71,MATCH(V$7,'Crown &amp; Magistrates Courts'!$D$15:$D$71,0),MATCH($B155,'Crown &amp; Magistrates Courts'!$B$14:$CG$14,0),""))</f>
        <v>159</v>
      </c>
      <c r="W155" s="86">
        <f t="array" ref="W155">IFERROR(INDEX('Crown &amp; Magistrates Courts'!$B$15:$CG$71,MATCH(W$7,'Crown &amp; Magistrates Courts'!$D$15:$D$71,0),MATCH($B155,'Crown &amp; Magistrates Courts'!$B$14:$CG$14,0),""))</f>
        <v>160</v>
      </c>
      <c r="X155" s="86">
        <f t="array" ref="X155">IFERROR(INDEX('Crown &amp; Magistrates Courts'!$B$15:$CG$71,MATCH(X$7,'Crown &amp; Magistrates Courts'!$D$15:$D$71,0),MATCH($B155,'Crown &amp; Magistrates Courts'!$B$14:$CG$14,0),""))</f>
        <v>168</v>
      </c>
      <c r="Y155" s="86">
        <f t="array" ref="Y155">IFERROR(INDEX('Crown &amp; Magistrates Courts'!$B$15:$CG$71,MATCH(Y$7,'Crown &amp; Magistrates Courts'!$D$15:$D$71,0),MATCH($B155,'Crown &amp; Magistrates Courts'!$B$14:$CG$14,0),""))</f>
        <v>175</v>
      </c>
      <c r="Z155" s="86">
        <f t="array" ref="Z155">IFERROR(INDEX('Crown &amp; Magistrates Courts'!$B$15:$CG$71,MATCH(Z$7,'Crown &amp; Magistrates Courts'!$D$15:$D$71,0),MATCH($B155,'Crown &amp; Magistrates Courts'!$B$14:$CG$14,0),""))</f>
        <v>196</v>
      </c>
      <c r="AA155" s="86">
        <f t="array" ref="AA155">IFERROR(INDEX('Crown &amp; Magistrates Courts'!$B$15:$CG$71,MATCH(AA$7,'Crown &amp; Magistrates Courts'!$D$15:$D$71,0),MATCH($B155,'Crown &amp; Magistrates Courts'!$B$14:$CG$14,0),""))</f>
        <v>200</v>
      </c>
      <c r="AB155" s="86">
        <f t="array" ref="AB155">IFERROR(INDEX('Crown &amp; Magistrates Courts'!$B$15:$CG$71,MATCH(AB$7,'Crown &amp; Magistrates Courts'!$D$15:$D$71,0),MATCH($B155,'Crown &amp; Magistrates Courts'!$B$14:$CG$14,0),""))</f>
        <v>200</v>
      </c>
      <c r="AC155" s="86">
        <f t="array" ref="AC155">IFERROR(INDEX('Crown &amp; Magistrates Courts'!$B$15:$CG$71,MATCH(AC$7,'Crown &amp; Magistrates Courts'!$D$15:$D$71,0),MATCH($B155,'Crown &amp; Magistrates Courts'!$B$14:$CG$14,0),""))</f>
        <v>201</v>
      </c>
      <c r="AD155" s="86">
        <f t="array" ref="AD155">IFERROR(INDEX('Crown &amp; Magistrates Courts'!$B$15:$CG$71,MATCH(AD$7,'Crown &amp; Magistrates Courts'!$D$15:$D$71,0),MATCH($B155,'Crown &amp; Magistrates Courts'!$B$14:$CG$14,0),""))</f>
        <v>200</v>
      </c>
      <c r="AE155" s="86">
        <f t="array" ref="AE155">IFERROR(INDEX('Crown &amp; Magistrates Courts'!$B$15:$CG$71,MATCH(AE$7,'Crown &amp; Magistrates Courts'!$D$15:$D$71,0),MATCH($B155,'Crown &amp; Magistrates Courts'!$B$14:$CG$14,0),""))</f>
        <v>191</v>
      </c>
      <c r="AF155" s="86">
        <f t="array" ref="AF155">IFERROR(INDEX('Crown &amp; Magistrates Courts'!$B$15:$CG$71,MATCH(AF$7,'Crown &amp; Magistrates Courts'!$D$15:$D$71,0),MATCH($B155,'Crown &amp; Magistrates Courts'!$B$14:$CG$14,0),""))</f>
        <v>190</v>
      </c>
      <c r="AG155" s="86">
        <f t="array" ref="AG155">IFERROR(INDEX('Crown &amp; Magistrates Courts'!$B$15:$CG$71,MATCH(AG$7,'Crown &amp; Magistrates Courts'!$D$15:$D$71,0),MATCH($B155,'Crown &amp; Magistrates Courts'!$B$14:$CG$14,0),""))</f>
        <v>199</v>
      </c>
      <c r="AH155" s="86">
        <f t="array" ref="AH155">IFERROR(INDEX('Crown &amp; Magistrates Courts'!$B$15:$CG$71,MATCH(AH$7,'Crown &amp; Magistrates Courts'!$D$15:$D$71,0),MATCH($B155,'Crown &amp; Magistrates Courts'!$B$14:$CG$14,0),""))</f>
        <v>187</v>
      </c>
      <c r="AI155" s="86">
        <f t="array" ref="AI155">IFERROR(INDEX('Crown &amp; Magistrates Courts'!$B$15:$CG$71,MATCH(AI$7,'Crown &amp; Magistrates Courts'!$D$15:$D$71,0),MATCH($B155,'Crown &amp; Magistrates Courts'!$B$14:$CG$14,0),""))</f>
        <v>178</v>
      </c>
      <c r="AJ155" s="86">
        <f t="array" ref="AJ155">IFERROR(INDEX('Crown &amp; Magistrates Courts'!$B$15:$CG$71,MATCH(AJ$7,'Crown &amp; Magistrates Courts'!$D$15:$D$71,0),MATCH($B155,'Crown &amp; Magistrates Courts'!$B$14:$CG$14,0),""))</f>
        <v>177</v>
      </c>
      <c r="AK155" s="86">
        <f t="array" ref="AK155">IFERROR(INDEX('Crown &amp; Magistrates Courts'!$B$15:$CG$71,MATCH(AK$7,'Crown &amp; Magistrates Courts'!$D$15:$D$71,0),MATCH($B155,'Crown &amp; Magistrates Courts'!$B$14:$CG$14,0),""))</f>
        <v>187</v>
      </c>
      <c r="AL155" s="86">
        <f t="array" ref="AL155">IFERROR(INDEX('Crown &amp; Magistrates Courts'!$B$15:$CG$71,MATCH(AL$7,'Crown &amp; Magistrates Courts'!$D$15:$D$71,0),MATCH($B155,'Crown &amp; Magistrates Courts'!$B$14:$CG$14,0),""))</f>
        <v>183</v>
      </c>
      <c r="AM155" s="86">
        <f t="array" ref="AM155">IFERROR(INDEX('Crown &amp; Magistrates Courts'!$B$15:$CG$71,MATCH(AM$7,'Crown &amp; Magistrates Courts'!$D$15:$D$71,0),MATCH($B155,'Crown &amp; Magistrates Courts'!$B$14:$CG$14,0),""))</f>
        <v>178</v>
      </c>
      <c r="AN155" s="86">
        <f t="array" ref="AN155">IFERROR(INDEX('Crown &amp; Magistrates Courts'!$B$15:$CG$71,MATCH(AN$7,'Crown &amp; Magistrates Courts'!$D$15:$D$71,0),MATCH($B155,'Crown &amp; Magistrates Courts'!$B$14:$CG$14,0),""))</f>
        <v>183</v>
      </c>
      <c r="AO155" s="86">
        <f t="array" ref="AO155">IFERROR(INDEX('Crown &amp; Magistrates Courts'!$B$15:$CG$71,MATCH(AO$7,'Crown &amp; Magistrates Courts'!$D$15:$D$71,0),MATCH($B155,'Crown &amp; Magistrates Courts'!$B$14:$CG$14,0),""))</f>
        <v>185</v>
      </c>
      <c r="AP155" s="86" t="str">
        <f t="array" ref="AP155">IFERROR(INDEX('Crown &amp; Magistrates Courts'!$B$15:$CG$71,MATCH(AP$7,'Crown &amp; Magistrates Courts'!$D$15:$D$71,0),MATCH($B155,'Crown &amp; Magistrates Courts'!$B$14:$CG$14,0),""))</f>
        <v/>
      </c>
      <c r="AQ155" s="86" t="str">
        <f t="array" ref="AQ155">IFERROR(INDEX('Crown &amp; Magistrates Courts'!$B$15:$CG$71,MATCH(AQ$7,'Crown &amp; Magistrates Courts'!$D$15:$D$71,0),MATCH($B155,'Crown &amp; Magistrates Courts'!$B$14:$CG$14,0),""))</f>
        <v/>
      </c>
      <c r="AR155" s="86" t="str">
        <f t="array" ref="AR155">IFERROR(INDEX('Crown &amp; Magistrates Courts'!$B$15:$CG$71,MATCH(AR$7,'Crown &amp; Magistrates Courts'!$D$15:$D$71,0),MATCH($B155,'Crown &amp; Magistrates Courts'!$B$14:$CG$14,0),""))</f>
        <v/>
      </c>
      <c r="AS155" s="86" t="str">
        <f t="array" ref="AS155">IFERROR(INDEX('Crown &amp; Magistrates Courts'!$B$15:$CG$71,MATCH(AS$7,'Crown &amp; Magistrates Courts'!$D$15:$D$71,0),MATCH($B155,'Crown &amp; Magistrates Courts'!$B$14:$CG$14,0),""))</f>
        <v/>
      </c>
      <c r="AT155" s="86" t="str">
        <f t="array" ref="AT155">IFERROR(INDEX('Crown &amp; Magistrates Courts'!$B$15:$CG$71,MATCH(AT$7,'Crown &amp; Magistrates Courts'!$D$15:$D$71,0),MATCH($B155,'Crown &amp; Magistrates Courts'!$B$14:$CG$14,0),""))</f>
        <v/>
      </c>
      <c r="AU155" s="86" t="str">
        <f t="array" ref="AU155">IFERROR(INDEX('Crown &amp; Magistrates Courts'!$B$15:$CG$71,MATCH(AU$7,'Crown &amp; Magistrates Courts'!$D$15:$D$71,0),MATCH($B155,'Crown &amp; Magistrates Courts'!$B$14:$CG$14,0),""))</f>
        <v/>
      </c>
      <c r="AV155" s="86" t="str">
        <f t="array" ref="AV155">IFERROR(INDEX('Crown &amp; Magistrates Courts'!$B$15:$CG$71,MATCH(AV$7,'Crown &amp; Magistrates Courts'!$D$15:$D$71,0),MATCH($B155,'Crown &amp; Magistrates Courts'!$B$14:$CG$14,0),""))</f>
        <v/>
      </c>
      <c r="AW155" s="86" t="str">
        <f t="array" ref="AW155">IFERROR(INDEX('Crown &amp; Magistrates Courts'!$B$15:$CG$71,MATCH(AW$7,'Crown &amp; Magistrates Courts'!$D$15:$D$71,0),MATCH($B155,'Crown &amp; Magistrates Courts'!$B$14:$CG$14,0),""))</f>
        <v/>
      </c>
    </row>
    <row r="156">
      <c r="B156" s="73"/>
      <c r="C156" s="8"/>
      <c r="G156" s="8" t="s">
        <v>128</v>
      </c>
      <c r="H156" s="10"/>
      <c r="I156" s="10"/>
      <c r="J156" s="10"/>
      <c r="K156" s="10"/>
      <c r="L156" s="10"/>
      <c r="M156" s="10"/>
      <c r="N156" s="108"/>
      <c r="O156" s="108"/>
      <c r="R156" s="86"/>
      <c r="S156" s="86"/>
      <c r="T156" s="86"/>
      <c r="U156" s="86"/>
      <c r="V156" s="86"/>
      <c r="W156" s="86"/>
      <c r="X156" s="86"/>
      <c r="Y156" s="86"/>
      <c r="Z156" s="86"/>
      <c r="AA156" s="86"/>
      <c r="AB156" s="86"/>
      <c r="AC156" s="86"/>
      <c r="AD156" s="86"/>
      <c r="AE156" s="86"/>
      <c r="AF156" s="86"/>
      <c r="AG156" s="86"/>
      <c r="AH156" s="86"/>
      <c r="AI156" s="86"/>
      <c r="AJ156" s="86"/>
      <c r="AK156" s="86"/>
      <c r="AL156" s="86"/>
      <c r="AM156" s="86"/>
      <c r="AN156" s="86"/>
      <c r="AO156" s="86"/>
      <c r="AP156" s="86"/>
      <c r="AQ156" s="86"/>
      <c r="AR156" s="86"/>
      <c r="AS156" s="86"/>
      <c r="AT156" s="86"/>
      <c r="AU156" s="86"/>
      <c r="AV156" s="86"/>
      <c r="AW156" s="86"/>
    </row>
    <row r="157">
      <c r="B157" s="73" t="s">
        <v>277</v>
      </c>
      <c r="C157" s="8" t="s">
        <v>277</v>
      </c>
      <c r="G157" s="8" t="s">
        <v>128</v>
      </c>
      <c r="H157" s="10">
        <f t="shared" ref="H157:O157" si="189">IFERROR(AVERAGEIFS($R157:$AW157,$R$5:$AW$5,H$5),"")</f>
        <v>516.0560526</v>
      </c>
      <c r="I157" s="10">
        <f t="shared" si="189"/>
        <v>483.9411198</v>
      </c>
      <c r="J157" s="10">
        <f t="shared" si="189"/>
        <v>438.6637641</v>
      </c>
      <c r="K157" s="10">
        <f t="shared" si="189"/>
        <v>605.1717528</v>
      </c>
      <c r="L157" s="10">
        <f t="shared" si="189"/>
        <v>649.7530012</v>
      </c>
      <c r="M157" s="10">
        <f t="shared" si="189"/>
        <v>692.482688</v>
      </c>
      <c r="N157" s="108" t="str">
        <f t="shared" si="189"/>
        <v/>
      </c>
      <c r="O157" s="108" t="str">
        <f t="shared" si="189"/>
        <v/>
      </c>
      <c r="R157" s="86">
        <f t="array" ref="R157">IFERROR(INDEX('Crown &amp; Magistrates Courts'!$B$15:$CG$71,MATCH(R$7,'Crown &amp; Magistrates Courts'!$D$15:$D$71,0),MATCH($B157,'Crown &amp; Magistrates Courts'!$B$14:$CG$14,0),""))</f>
        <v>514.7377638</v>
      </c>
      <c r="S157" s="86">
        <f t="array" ref="S157">IFERROR(INDEX('Crown &amp; Magistrates Courts'!$B$15:$CG$71,MATCH(S$7,'Crown &amp; Magistrates Courts'!$D$15:$D$71,0),MATCH($B157,'Crown &amp; Magistrates Courts'!$B$14:$CG$14,0),""))</f>
        <v>545.8107139</v>
      </c>
      <c r="T157" s="86">
        <f t="array" ref="T157">IFERROR(INDEX('Crown &amp; Magistrates Courts'!$B$15:$CG$71,MATCH(T$7,'Crown &amp; Magistrates Courts'!$D$15:$D$71,0),MATCH($B157,'Crown &amp; Magistrates Courts'!$B$14:$CG$14,0),""))</f>
        <v>512.8904577</v>
      </c>
      <c r="U157" s="86">
        <f t="array" ref="U157">IFERROR(INDEX('Crown &amp; Magistrates Courts'!$B$15:$CG$71,MATCH(U$7,'Crown &amp; Magistrates Courts'!$D$15:$D$71,0),MATCH($B157,'Crown &amp; Magistrates Courts'!$B$14:$CG$14,0),""))</f>
        <v>490.7852749</v>
      </c>
      <c r="V157" s="86">
        <f t="array" ref="V157">IFERROR(INDEX('Crown &amp; Magistrates Courts'!$B$15:$CG$71,MATCH(V$7,'Crown &amp; Magistrates Courts'!$D$15:$D$71,0),MATCH($B157,'Crown &amp; Magistrates Courts'!$B$14:$CG$14,0),""))</f>
        <v>483.5842487</v>
      </c>
      <c r="W157" s="86">
        <f t="array" ref="W157">IFERROR(INDEX('Crown &amp; Magistrates Courts'!$B$15:$CG$71,MATCH(W$7,'Crown &amp; Magistrates Courts'!$D$15:$D$71,0),MATCH($B157,'Crown &amp; Magistrates Courts'!$B$14:$CG$14,0),""))</f>
        <v>487.9202895</v>
      </c>
      <c r="X157" s="86">
        <f t="array" ref="X157">IFERROR(INDEX('Crown &amp; Magistrates Courts'!$B$15:$CG$71,MATCH(X$7,'Crown &amp; Magistrates Courts'!$D$15:$D$71,0),MATCH($B157,'Crown &amp; Magistrates Courts'!$B$14:$CG$14,0),""))</f>
        <v>481.4056682</v>
      </c>
      <c r="Y157" s="86">
        <f t="array" ref="Y157">IFERROR(INDEX('Crown &amp; Magistrates Courts'!$B$15:$CG$71,MATCH(Y$7,'Crown &amp; Magistrates Courts'!$D$15:$D$71,0),MATCH($B157,'Crown &amp; Magistrates Courts'!$B$14:$CG$14,0),""))</f>
        <v>482.8542727</v>
      </c>
      <c r="Z157" s="86">
        <f t="array" ref="Z157">IFERROR(INDEX('Crown &amp; Magistrates Courts'!$B$15:$CG$71,MATCH(Z$7,'Crown &amp; Magistrates Courts'!$D$15:$D$71,0),MATCH($B157,'Crown &amp; Magistrates Courts'!$B$14:$CG$14,0),""))</f>
        <v>470.8530302</v>
      </c>
      <c r="AA157" s="86">
        <f t="array" ref="AA157">IFERROR(INDEX('Crown &amp; Magistrates Courts'!$B$15:$CG$71,MATCH(AA$7,'Crown &amp; Magistrates Courts'!$D$15:$D$71,0),MATCH($B157,'Crown &amp; Magistrates Courts'!$B$14:$CG$14,0),""))</f>
        <v>363.435423</v>
      </c>
      <c r="AB157" s="86">
        <f t="array" ref="AB157">IFERROR(INDEX('Crown &amp; Magistrates Courts'!$B$15:$CG$71,MATCH(AB$7,'Crown &amp; Magistrates Courts'!$D$15:$D$71,0),MATCH($B157,'Crown &amp; Magistrates Courts'!$B$14:$CG$14,0),""))</f>
        <v>428.8912542</v>
      </c>
      <c r="AC157" s="86">
        <f t="array" ref="AC157">IFERROR(INDEX('Crown &amp; Magistrates Courts'!$B$15:$CG$71,MATCH(AC$7,'Crown &amp; Magistrates Courts'!$D$15:$D$71,0),MATCH($B157,'Crown &amp; Magistrates Courts'!$B$14:$CG$14,0),""))</f>
        <v>491.4753491</v>
      </c>
      <c r="AD157" s="86">
        <f t="array" ref="AD157">IFERROR(INDEX('Crown &amp; Magistrates Courts'!$B$15:$CG$71,MATCH(AD$7,'Crown &amp; Magistrates Courts'!$D$15:$D$71,0),MATCH($B157,'Crown &amp; Magistrates Courts'!$B$14:$CG$14,0),""))</f>
        <v>533.5779113</v>
      </c>
      <c r="AE157" s="86">
        <f t="array" ref="AE157">IFERROR(INDEX('Crown &amp; Magistrates Courts'!$B$15:$CG$71,MATCH(AE$7,'Crown &amp; Magistrates Courts'!$D$15:$D$71,0),MATCH($B157,'Crown &amp; Magistrates Courts'!$B$14:$CG$14,0),""))</f>
        <v>582.6321176</v>
      </c>
      <c r="AF157" s="86">
        <f t="array" ref="AF157">IFERROR(INDEX('Crown &amp; Magistrates Courts'!$B$15:$CG$71,MATCH(AF$7,'Crown &amp; Magistrates Courts'!$D$15:$D$71,0),MATCH($B157,'Crown &amp; Magistrates Courts'!$B$14:$CG$14,0),""))</f>
        <v>643.3311553</v>
      </c>
      <c r="AG157" s="86">
        <f t="array" ref="AG157">IFERROR(INDEX('Crown &amp; Magistrates Courts'!$B$15:$CG$71,MATCH(AG$7,'Crown &amp; Magistrates Courts'!$D$15:$D$71,0),MATCH($B157,'Crown &amp; Magistrates Courts'!$B$14:$CG$14,0),""))</f>
        <v>661.1458269</v>
      </c>
      <c r="AH157" s="86">
        <f t="array" ref="AH157">IFERROR(INDEX('Crown &amp; Magistrates Courts'!$B$15:$CG$71,MATCH(AH$7,'Crown &amp; Magistrates Courts'!$D$15:$D$71,0),MATCH($B157,'Crown &amp; Magistrates Courts'!$B$14:$CG$14,0),""))</f>
        <v>643.6262172</v>
      </c>
      <c r="AI157" s="86">
        <f t="array" ref="AI157">IFERROR(INDEX('Crown &amp; Magistrates Courts'!$B$15:$CG$71,MATCH(AI$7,'Crown &amp; Magistrates Courts'!$D$15:$D$71,0),MATCH($B157,'Crown &amp; Magistrates Courts'!$B$14:$CG$14,0),""))</f>
        <v>668.5348958</v>
      </c>
      <c r="AJ157" s="86">
        <f t="array" ref="AJ157">IFERROR(INDEX('Crown &amp; Magistrates Courts'!$B$15:$CG$71,MATCH(AJ$7,'Crown &amp; Magistrates Courts'!$D$15:$D$71,0),MATCH($B157,'Crown &amp; Magistrates Courts'!$B$14:$CG$14,0),""))</f>
        <v>649.3507864</v>
      </c>
      <c r="AK157" s="86">
        <f t="array" ref="AK157">IFERROR(INDEX('Crown &amp; Magistrates Courts'!$B$15:$CG$71,MATCH(AK$7,'Crown &amp; Magistrates Courts'!$D$15:$D$71,0),MATCH($B157,'Crown &amp; Magistrates Courts'!$B$14:$CG$14,0),""))</f>
        <v>637.5001054</v>
      </c>
      <c r="AL157" s="86">
        <f t="array" ref="AL157">IFERROR(INDEX('Crown &amp; Magistrates Courts'!$B$15:$CG$71,MATCH(AL$7,'Crown &amp; Magistrates Courts'!$D$15:$D$71,0),MATCH($B157,'Crown &amp; Magistrates Courts'!$B$14:$CG$14,0),""))</f>
        <v>691.2320891</v>
      </c>
      <c r="AM157" s="86">
        <f t="array" ref="AM157">IFERROR(INDEX('Crown &amp; Magistrates Courts'!$B$15:$CG$71,MATCH(AM$7,'Crown &amp; Magistrates Courts'!$D$15:$D$71,0),MATCH($B157,'Crown &amp; Magistrates Courts'!$B$14:$CG$14,0),""))</f>
        <v>706.6741555</v>
      </c>
      <c r="AN157" s="86">
        <f t="array" ref="AN157">IFERROR(INDEX('Crown &amp; Magistrates Courts'!$B$15:$CG$71,MATCH(AN$7,'Crown &amp; Magistrates Courts'!$D$15:$D$71,0),MATCH($B157,'Crown &amp; Magistrates Courts'!$B$14:$CG$14,0),""))</f>
        <v>677.4682796</v>
      </c>
      <c r="AO157" s="86">
        <f t="array" ref="AO157">IFERROR(INDEX('Crown &amp; Magistrates Courts'!$B$15:$CG$71,MATCH(AO$7,'Crown &amp; Magistrates Courts'!$D$15:$D$71,0),MATCH($B157,'Crown &amp; Magistrates Courts'!$B$14:$CG$14,0),""))</f>
        <v>694.5562277</v>
      </c>
      <c r="AP157" s="86" t="str">
        <f t="array" ref="AP157">IFERROR(INDEX('Crown &amp; Magistrates Courts'!$B$15:$CG$71,MATCH(AP$7,'Crown &amp; Magistrates Courts'!$D$15:$D$71,0),MATCH($B157,'Crown &amp; Magistrates Courts'!$B$14:$CG$14,0),""))</f>
        <v/>
      </c>
      <c r="AQ157" s="86" t="str">
        <f t="array" ref="AQ157">IFERROR(INDEX('Crown &amp; Magistrates Courts'!$B$15:$CG$71,MATCH(AQ$7,'Crown &amp; Magistrates Courts'!$D$15:$D$71,0),MATCH($B157,'Crown &amp; Magistrates Courts'!$B$14:$CG$14,0),""))</f>
        <v/>
      </c>
      <c r="AR157" s="86" t="str">
        <f t="array" ref="AR157">IFERROR(INDEX('Crown &amp; Magistrates Courts'!$B$15:$CG$71,MATCH(AR$7,'Crown &amp; Magistrates Courts'!$D$15:$D$71,0),MATCH($B157,'Crown &amp; Magistrates Courts'!$B$14:$CG$14,0),""))</f>
        <v/>
      </c>
      <c r="AS157" s="86" t="str">
        <f t="array" ref="AS157">IFERROR(INDEX('Crown &amp; Magistrates Courts'!$B$15:$CG$71,MATCH(AS$7,'Crown &amp; Magistrates Courts'!$D$15:$D$71,0),MATCH($B157,'Crown &amp; Magistrates Courts'!$B$14:$CG$14,0),""))</f>
        <v/>
      </c>
      <c r="AT157" s="86" t="str">
        <f t="array" ref="AT157">IFERROR(INDEX('Crown &amp; Magistrates Courts'!$B$15:$CG$71,MATCH(AT$7,'Crown &amp; Magistrates Courts'!$D$15:$D$71,0),MATCH($B157,'Crown &amp; Magistrates Courts'!$B$14:$CG$14,0),""))</f>
        <v/>
      </c>
      <c r="AU157" s="86" t="str">
        <f t="array" ref="AU157">IFERROR(INDEX('Crown &amp; Magistrates Courts'!$B$15:$CG$71,MATCH(AU$7,'Crown &amp; Magistrates Courts'!$D$15:$D$71,0),MATCH($B157,'Crown &amp; Magistrates Courts'!$B$14:$CG$14,0),""))</f>
        <v/>
      </c>
      <c r="AV157" s="86" t="str">
        <f t="array" ref="AV157">IFERROR(INDEX('Crown &amp; Magistrates Courts'!$B$15:$CG$71,MATCH(AV$7,'Crown &amp; Magistrates Courts'!$D$15:$D$71,0),MATCH($B157,'Crown &amp; Magistrates Courts'!$B$14:$CG$14,0),""))</f>
        <v/>
      </c>
      <c r="AW157" s="86" t="str">
        <f t="array" ref="AW157">IFERROR(INDEX('Crown &amp; Magistrates Courts'!$B$15:$CG$71,MATCH(AW$7,'Crown &amp; Magistrates Courts'!$D$15:$D$71,0),MATCH($B157,'Crown &amp; Magistrates Courts'!$B$14:$CG$14,0),""))</f>
        <v/>
      </c>
    </row>
    <row r="158">
      <c r="B158" s="73" t="s">
        <v>278</v>
      </c>
      <c r="C158" s="8" t="s">
        <v>278</v>
      </c>
      <c r="G158" s="8" t="s">
        <v>128</v>
      </c>
      <c r="H158" s="10">
        <f t="shared" ref="H158:O158" si="190">IFERROR(AVERAGEIFS($R158:$AW158,$R$5:$AW$5,H$5),"")</f>
        <v>234.5</v>
      </c>
      <c r="I158" s="10">
        <f t="shared" si="190"/>
        <v>251.25</v>
      </c>
      <c r="J158" s="10">
        <f t="shared" si="190"/>
        <v>266.25</v>
      </c>
      <c r="K158" s="10">
        <f t="shared" si="190"/>
        <v>384.25</v>
      </c>
      <c r="L158" s="10">
        <f t="shared" si="190"/>
        <v>389.5</v>
      </c>
      <c r="M158" s="10">
        <f t="shared" si="190"/>
        <v>392.875</v>
      </c>
      <c r="N158" s="108" t="str">
        <f t="shared" si="190"/>
        <v/>
      </c>
      <c r="O158" s="108" t="str">
        <f t="shared" si="190"/>
        <v/>
      </c>
      <c r="R158" s="86">
        <f t="array" ref="R158">IFERROR(INDEX('Crown &amp; Magistrates Courts'!$B$15:$CG$71,MATCH(R$7,'Crown &amp; Magistrates Courts'!$D$15:$D$71,0),MATCH($B158,'Crown &amp; Magistrates Courts'!$B$14:$CG$14,0),""))</f>
        <v>234</v>
      </c>
      <c r="S158" s="86">
        <f t="array" ref="S158">IFERROR(INDEX('Crown &amp; Magistrates Courts'!$B$15:$CG$71,MATCH(S$7,'Crown &amp; Magistrates Courts'!$D$15:$D$71,0),MATCH($B158,'Crown &amp; Magistrates Courts'!$B$14:$CG$14,0),""))</f>
        <v>243</v>
      </c>
      <c r="T158" s="86">
        <f t="array" ref="T158">IFERROR(INDEX('Crown &amp; Magistrates Courts'!$B$15:$CG$71,MATCH(T$7,'Crown &amp; Magistrates Courts'!$D$15:$D$71,0),MATCH($B158,'Crown &amp; Magistrates Courts'!$B$14:$CG$14,0),""))</f>
        <v>230</v>
      </c>
      <c r="U158" s="86">
        <f t="array" ref="U158">IFERROR(INDEX('Crown &amp; Magistrates Courts'!$B$15:$CG$71,MATCH(U$7,'Crown &amp; Magistrates Courts'!$D$15:$D$71,0),MATCH($B158,'Crown &amp; Magistrates Courts'!$B$14:$CG$14,0),""))</f>
        <v>231</v>
      </c>
      <c r="V158" s="86">
        <f t="array" ref="V158">IFERROR(INDEX('Crown &amp; Magistrates Courts'!$B$15:$CG$71,MATCH(V$7,'Crown &amp; Magistrates Courts'!$D$15:$D$71,0),MATCH($B158,'Crown &amp; Magistrates Courts'!$B$14:$CG$14,0),""))</f>
        <v>244</v>
      </c>
      <c r="W158" s="86">
        <f t="array" ref="W158">IFERROR(INDEX('Crown &amp; Magistrates Courts'!$B$15:$CG$71,MATCH(W$7,'Crown &amp; Magistrates Courts'!$D$15:$D$71,0),MATCH($B158,'Crown &amp; Magistrates Courts'!$B$14:$CG$14,0),""))</f>
        <v>252</v>
      </c>
      <c r="X158" s="86">
        <f t="array" ref="X158">IFERROR(INDEX('Crown &amp; Magistrates Courts'!$B$15:$CG$71,MATCH(X$7,'Crown &amp; Magistrates Courts'!$D$15:$D$71,0),MATCH($B158,'Crown &amp; Magistrates Courts'!$B$14:$CG$14,0),""))</f>
        <v>253</v>
      </c>
      <c r="Y158" s="86">
        <f t="array" ref="Y158">IFERROR(INDEX('Crown &amp; Magistrates Courts'!$B$15:$CG$71,MATCH(Y$7,'Crown &amp; Magistrates Courts'!$D$15:$D$71,0),MATCH($B158,'Crown &amp; Magistrates Courts'!$B$14:$CG$14,0),""))</f>
        <v>256</v>
      </c>
      <c r="Z158" s="86">
        <f t="array" ref="Z158">IFERROR(INDEX('Crown &amp; Magistrates Courts'!$B$15:$CG$71,MATCH(Z$7,'Crown &amp; Magistrates Courts'!$D$15:$D$71,0),MATCH($B158,'Crown &amp; Magistrates Courts'!$B$14:$CG$14,0),""))</f>
        <v>253</v>
      </c>
      <c r="AA158" s="86">
        <f t="array" ref="AA158">IFERROR(INDEX('Crown &amp; Magistrates Courts'!$B$15:$CG$71,MATCH(AA$7,'Crown &amp; Magistrates Courts'!$D$15:$D$71,0),MATCH($B158,'Crown &amp; Magistrates Courts'!$B$14:$CG$14,0),""))</f>
        <v>212</v>
      </c>
      <c r="AB158" s="86">
        <f t="array" ref="AB158">IFERROR(INDEX('Crown &amp; Magistrates Courts'!$B$15:$CG$71,MATCH(AB$7,'Crown &amp; Magistrates Courts'!$D$15:$D$71,0),MATCH($B158,'Crown &amp; Magistrates Courts'!$B$14:$CG$14,0),""))</f>
        <v>282</v>
      </c>
      <c r="AC158" s="86">
        <f t="array" ref="AC158">IFERROR(INDEX('Crown &amp; Magistrates Courts'!$B$15:$CG$71,MATCH(AC$7,'Crown &amp; Magistrates Courts'!$D$15:$D$71,0),MATCH($B158,'Crown &amp; Magistrates Courts'!$B$14:$CG$14,0),""))</f>
        <v>318</v>
      </c>
      <c r="AD158" s="86">
        <f t="array" ref="AD158">IFERROR(INDEX('Crown &amp; Magistrates Courts'!$B$15:$CG$71,MATCH(AD$7,'Crown &amp; Magistrates Courts'!$D$15:$D$71,0),MATCH($B158,'Crown &amp; Magistrates Courts'!$B$14:$CG$14,0),""))</f>
        <v>352</v>
      </c>
      <c r="AE158" s="86">
        <f t="array" ref="AE158">IFERROR(INDEX('Crown &amp; Magistrates Courts'!$B$15:$CG$71,MATCH(AE$7,'Crown &amp; Magistrates Courts'!$D$15:$D$71,0),MATCH($B158,'Crown &amp; Magistrates Courts'!$B$14:$CG$14,0),""))</f>
        <v>378</v>
      </c>
      <c r="AF158" s="86">
        <f t="array" ref="AF158">IFERROR(INDEX('Crown &amp; Magistrates Courts'!$B$15:$CG$71,MATCH(AF$7,'Crown &amp; Magistrates Courts'!$D$15:$D$71,0),MATCH($B158,'Crown &amp; Magistrates Courts'!$B$14:$CG$14,0),""))</f>
        <v>398</v>
      </c>
      <c r="AG158" s="86">
        <f t="array" ref="AG158">IFERROR(INDEX('Crown &amp; Magistrates Courts'!$B$15:$CG$71,MATCH(AG$7,'Crown &amp; Magistrates Courts'!$D$15:$D$71,0),MATCH($B158,'Crown &amp; Magistrates Courts'!$B$14:$CG$14,0),""))</f>
        <v>409</v>
      </c>
      <c r="AH158" s="86">
        <f t="array" ref="AH158">IFERROR(INDEX('Crown &amp; Magistrates Courts'!$B$15:$CG$71,MATCH(AH$7,'Crown &amp; Magistrates Courts'!$D$15:$D$71,0),MATCH($B158,'Crown &amp; Magistrates Courts'!$B$14:$CG$14,0),""))</f>
        <v>412</v>
      </c>
      <c r="AI158" s="86">
        <f t="array" ref="AI158">IFERROR(INDEX('Crown &amp; Magistrates Courts'!$B$15:$CG$71,MATCH(AI$7,'Crown &amp; Magistrates Courts'!$D$15:$D$71,0),MATCH($B158,'Crown &amp; Magistrates Courts'!$B$14:$CG$14,0),""))</f>
        <v>387</v>
      </c>
      <c r="AJ158" s="86">
        <f t="array" ref="AJ158">IFERROR(INDEX('Crown &amp; Magistrates Courts'!$B$15:$CG$71,MATCH(AJ$7,'Crown &amp; Magistrates Courts'!$D$15:$D$71,0),MATCH($B158,'Crown &amp; Magistrates Courts'!$B$14:$CG$14,0),""))</f>
        <v>370</v>
      </c>
      <c r="AK158" s="86">
        <f t="array" ref="AK158">IFERROR(INDEX('Crown &amp; Magistrates Courts'!$B$15:$CG$71,MATCH(AK$7,'Crown &amp; Magistrates Courts'!$D$15:$D$71,0),MATCH($B158,'Crown &amp; Magistrates Courts'!$B$14:$CG$14,0),""))</f>
        <v>389</v>
      </c>
      <c r="AL158" s="86">
        <f t="array" ref="AL158">IFERROR(INDEX('Crown &amp; Magistrates Courts'!$B$15:$CG$71,MATCH(AL$7,'Crown &amp; Magistrates Courts'!$D$15:$D$71,0),MATCH($B158,'Crown &amp; Magistrates Courts'!$B$14:$CG$14,0),""))</f>
        <v>409.5</v>
      </c>
      <c r="AM158" s="86">
        <f t="array" ref="AM158">IFERROR(INDEX('Crown &amp; Magistrates Courts'!$B$15:$CG$71,MATCH(AM$7,'Crown &amp; Magistrates Courts'!$D$15:$D$71,0),MATCH($B158,'Crown &amp; Magistrates Courts'!$B$14:$CG$14,0),""))</f>
        <v>405</v>
      </c>
      <c r="AN158" s="86">
        <f t="array" ref="AN158">IFERROR(INDEX('Crown &amp; Magistrates Courts'!$B$15:$CG$71,MATCH(AN$7,'Crown &amp; Magistrates Courts'!$D$15:$D$71,0),MATCH($B158,'Crown &amp; Magistrates Courts'!$B$14:$CG$14,0),""))</f>
        <v>384</v>
      </c>
      <c r="AO158" s="86">
        <f t="array" ref="AO158">IFERROR(INDEX('Crown &amp; Magistrates Courts'!$B$15:$CG$71,MATCH(AO$7,'Crown &amp; Magistrates Courts'!$D$15:$D$71,0),MATCH($B158,'Crown &amp; Magistrates Courts'!$B$14:$CG$14,0),""))</f>
        <v>373</v>
      </c>
      <c r="AP158" s="86" t="str">
        <f t="array" ref="AP158">IFERROR(INDEX('Crown &amp; Magistrates Courts'!$B$15:$CG$71,MATCH(AP$7,'Crown &amp; Magistrates Courts'!$D$15:$D$71,0),MATCH($B158,'Crown &amp; Magistrates Courts'!$B$14:$CG$14,0),""))</f>
        <v/>
      </c>
      <c r="AQ158" s="86" t="str">
        <f t="array" ref="AQ158">IFERROR(INDEX('Crown &amp; Magistrates Courts'!$B$15:$CG$71,MATCH(AQ$7,'Crown &amp; Magistrates Courts'!$D$15:$D$71,0),MATCH($B158,'Crown &amp; Magistrates Courts'!$B$14:$CG$14,0),""))</f>
        <v/>
      </c>
      <c r="AR158" s="86" t="str">
        <f t="array" ref="AR158">IFERROR(INDEX('Crown &amp; Magistrates Courts'!$B$15:$CG$71,MATCH(AR$7,'Crown &amp; Magistrates Courts'!$D$15:$D$71,0),MATCH($B158,'Crown &amp; Magistrates Courts'!$B$14:$CG$14,0),""))</f>
        <v/>
      </c>
      <c r="AS158" s="86" t="str">
        <f t="array" ref="AS158">IFERROR(INDEX('Crown &amp; Magistrates Courts'!$B$15:$CG$71,MATCH(AS$7,'Crown &amp; Magistrates Courts'!$D$15:$D$71,0),MATCH($B158,'Crown &amp; Magistrates Courts'!$B$14:$CG$14,0),""))</f>
        <v/>
      </c>
      <c r="AT158" s="86" t="str">
        <f t="array" ref="AT158">IFERROR(INDEX('Crown &amp; Magistrates Courts'!$B$15:$CG$71,MATCH(AT$7,'Crown &amp; Magistrates Courts'!$D$15:$D$71,0),MATCH($B158,'Crown &amp; Magistrates Courts'!$B$14:$CG$14,0),""))</f>
        <v/>
      </c>
      <c r="AU158" s="86" t="str">
        <f t="array" ref="AU158">IFERROR(INDEX('Crown &amp; Magistrates Courts'!$B$15:$CG$71,MATCH(AU$7,'Crown &amp; Magistrates Courts'!$D$15:$D$71,0),MATCH($B158,'Crown &amp; Magistrates Courts'!$B$14:$CG$14,0),""))</f>
        <v/>
      </c>
      <c r="AV158" s="86" t="str">
        <f t="array" ref="AV158">IFERROR(INDEX('Crown &amp; Magistrates Courts'!$B$15:$CG$71,MATCH(AV$7,'Crown &amp; Magistrates Courts'!$D$15:$D$71,0),MATCH($B158,'Crown &amp; Magistrates Courts'!$B$14:$CG$14,0),""))</f>
        <v/>
      </c>
      <c r="AW158" s="86" t="str">
        <f t="array" ref="AW158">IFERROR(INDEX('Crown &amp; Magistrates Courts'!$B$15:$CG$71,MATCH(AW$7,'Crown &amp; Magistrates Courts'!$D$15:$D$71,0),MATCH($B158,'Crown &amp; Magistrates Courts'!$B$14:$CG$14,0),""))</f>
        <v/>
      </c>
    </row>
    <row r="159">
      <c r="B159" s="73" t="s">
        <v>279</v>
      </c>
      <c r="C159" s="8" t="s">
        <v>279</v>
      </c>
      <c r="G159" s="8" t="s">
        <v>128</v>
      </c>
      <c r="H159" s="10">
        <f t="shared" ref="H159:O159" si="191">IFERROR(AVERAGEIFS($R159:$AW159,$R$5:$AW$5,H$5),"")</f>
        <v>353.0811029</v>
      </c>
      <c r="I159" s="10">
        <f t="shared" si="191"/>
        <v>330.017608</v>
      </c>
      <c r="J159" s="10">
        <f t="shared" si="191"/>
        <v>273.445508</v>
      </c>
      <c r="K159" s="10">
        <f t="shared" si="191"/>
        <v>373.2212983</v>
      </c>
      <c r="L159" s="10">
        <f t="shared" si="191"/>
        <v>386.2522422</v>
      </c>
      <c r="M159" s="10">
        <f t="shared" si="191"/>
        <v>408.5329164</v>
      </c>
      <c r="N159" s="108" t="str">
        <f t="shared" si="191"/>
        <v/>
      </c>
      <c r="O159" s="108" t="str">
        <f t="shared" si="191"/>
        <v/>
      </c>
      <c r="R159" s="86">
        <f t="array" ref="R159">IFERROR(INDEX('Crown &amp; Magistrates Courts'!$B$15:$CG$71,MATCH(R$7,'Crown &amp; Magistrates Courts'!$D$15:$D$71,0),MATCH($B159,'Crown &amp; Magistrates Courts'!$B$14:$CG$14,0),""))</f>
        <v>353.5668115</v>
      </c>
      <c r="S159" s="86">
        <f t="array" ref="S159">IFERROR(INDEX('Crown &amp; Magistrates Courts'!$B$15:$CG$71,MATCH(S$7,'Crown &amp; Magistrates Courts'!$D$15:$D$71,0),MATCH($B159,'Crown &amp; Magistrates Courts'!$B$14:$CG$14,0),""))</f>
        <v>379.6119494</v>
      </c>
      <c r="T159" s="86">
        <f t="array" ref="T159">IFERROR(INDEX('Crown &amp; Magistrates Courts'!$B$15:$CG$71,MATCH(T$7,'Crown &amp; Magistrates Courts'!$D$15:$D$71,0),MATCH($B159,'Crown &amp; Magistrates Courts'!$B$14:$CG$14,0),""))</f>
        <v>352.1208565</v>
      </c>
      <c r="U159" s="86">
        <f t="array" ref="U159">IFERROR(INDEX('Crown &amp; Magistrates Courts'!$B$15:$CG$71,MATCH(U$7,'Crown &amp; Magistrates Courts'!$D$15:$D$71,0),MATCH($B159,'Crown &amp; Magistrates Courts'!$B$14:$CG$14,0),""))</f>
        <v>327.0247942</v>
      </c>
      <c r="V159" s="86">
        <f t="array" ref="V159">IFERROR(INDEX('Crown &amp; Magistrates Courts'!$B$15:$CG$71,MATCH(V$7,'Crown &amp; Magistrates Courts'!$D$15:$D$71,0),MATCH($B159,'Crown &amp; Magistrates Courts'!$B$14:$CG$14,0),""))</f>
        <v>323.7336422</v>
      </c>
      <c r="W159" s="86">
        <f t="array" ref="W159">IFERROR(INDEX('Crown &amp; Magistrates Courts'!$B$15:$CG$71,MATCH(W$7,'Crown &amp; Magistrates Courts'!$D$15:$D$71,0),MATCH($B159,'Crown &amp; Magistrates Courts'!$B$14:$CG$14,0),""))</f>
        <v>335.383582</v>
      </c>
      <c r="X159" s="86">
        <f t="array" ref="X159">IFERROR(INDEX('Crown &amp; Magistrates Courts'!$B$15:$CG$71,MATCH(X$7,'Crown &amp; Magistrates Courts'!$D$15:$D$71,0),MATCH($B159,'Crown &amp; Magistrates Courts'!$B$14:$CG$14,0),""))</f>
        <v>333.6541734</v>
      </c>
      <c r="Y159" s="86">
        <f t="array" ref="Y159">IFERROR(INDEX('Crown &amp; Magistrates Courts'!$B$15:$CG$71,MATCH(Y$7,'Crown &amp; Magistrates Courts'!$D$15:$D$71,0),MATCH($B159,'Crown &amp; Magistrates Courts'!$B$14:$CG$14,0),""))</f>
        <v>327.2990344</v>
      </c>
      <c r="Z159" s="86">
        <f t="array" ref="Z159">IFERROR(INDEX('Crown &amp; Magistrates Courts'!$B$15:$CG$71,MATCH(Z$7,'Crown &amp; Magistrates Courts'!$D$15:$D$71,0),MATCH($B159,'Crown &amp; Magistrates Courts'!$B$14:$CG$14,0),""))</f>
        <v>318.2334944</v>
      </c>
      <c r="AA159" s="86">
        <f t="array" ref="AA159">IFERROR(INDEX('Crown &amp; Magistrates Courts'!$B$15:$CG$71,MATCH(AA$7,'Crown &amp; Magistrates Courts'!$D$15:$D$71,0),MATCH($B159,'Crown &amp; Magistrates Courts'!$B$14:$CG$14,0),""))</f>
        <v>210.8882445</v>
      </c>
      <c r="AB159" s="86">
        <f t="array" ref="AB159">IFERROR(INDEX('Crown &amp; Magistrates Courts'!$B$15:$CG$71,MATCH(AB$7,'Crown &amp; Magistrates Courts'!$D$15:$D$71,0),MATCH($B159,'Crown &amp; Magistrates Courts'!$B$14:$CG$14,0),""))</f>
        <v>255.1720895</v>
      </c>
      <c r="AC159" s="86">
        <f t="array" ref="AC159">IFERROR(INDEX('Crown &amp; Magistrates Courts'!$B$15:$CG$71,MATCH(AC$7,'Crown &amp; Magistrates Courts'!$D$15:$D$71,0),MATCH($B159,'Crown &amp; Magistrates Courts'!$B$14:$CG$14,0),""))</f>
        <v>309.4882036</v>
      </c>
      <c r="AD159" s="86">
        <f t="array" ref="AD159">IFERROR(INDEX('Crown &amp; Magistrates Courts'!$B$15:$CG$71,MATCH(AD$7,'Crown &amp; Magistrates Courts'!$D$15:$D$71,0),MATCH($B159,'Crown &amp; Magistrates Courts'!$B$14:$CG$14,0),""))</f>
        <v>330.7054345</v>
      </c>
      <c r="AE159" s="86">
        <f t="array" ref="AE159">IFERROR(INDEX('Crown &amp; Magistrates Courts'!$B$15:$CG$71,MATCH(AE$7,'Crown &amp; Magistrates Courts'!$D$15:$D$71,0),MATCH($B159,'Crown &amp; Magistrates Courts'!$B$14:$CG$14,0),""))</f>
        <v>358.905568</v>
      </c>
      <c r="AF159" s="86">
        <f t="array" ref="AF159">IFERROR(INDEX('Crown &amp; Magistrates Courts'!$B$15:$CG$71,MATCH(AF$7,'Crown &amp; Magistrates Courts'!$D$15:$D$71,0),MATCH($B159,'Crown &amp; Magistrates Courts'!$B$14:$CG$14,0),""))</f>
        <v>400.9375804</v>
      </c>
      <c r="AG159" s="86">
        <f t="array" ref="AG159">IFERROR(INDEX('Crown &amp; Magistrates Courts'!$B$15:$CG$71,MATCH(AG$7,'Crown &amp; Magistrates Courts'!$D$15:$D$71,0),MATCH($B159,'Crown &amp; Magistrates Courts'!$B$14:$CG$14,0),""))</f>
        <v>402.3366103</v>
      </c>
      <c r="AH159" s="86">
        <f t="array" ref="AH159">IFERROR(INDEX('Crown &amp; Magistrates Courts'!$B$15:$CG$71,MATCH(AH$7,'Crown &amp; Magistrates Courts'!$D$15:$D$71,0),MATCH($B159,'Crown &amp; Magistrates Courts'!$B$14:$CG$14,0),""))</f>
        <v>379.9494632</v>
      </c>
      <c r="AI159" s="86">
        <f t="array" ref="AI159">IFERROR(INDEX('Crown &amp; Magistrates Courts'!$B$15:$CG$71,MATCH(AI$7,'Crown &amp; Magistrates Courts'!$D$15:$D$71,0),MATCH($B159,'Crown &amp; Magistrates Courts'!$B$14:$CG$14,0),""))</f>
        <v>407.590752</v>
      </c>
      <c r="AJ159" s="86">
        <f t="array" ref="AJ159">IFERROR(INDEX('Crown &amp; Magistrates Courts'!$B$15:$CG$71,MATCH(AJ$7,'Crown &amp; Magistrates Courts'!$D$15:$D$71,0),MATCH($B159,'Crown &amp; Magistrates Courts'!$B$14:$CG$14,0),""))</f>
        <v>395.7226799</v>
      </c>
      <c r="AK159" s="86">
        <f t="array" ref="AK159">IFERROR(INDEX('Crown &amp; Magistrates Courts'!$B$15:$CG$71,MATCH(AK$7,'Crown &amp; Magistrates Courts'!$D$15:$D$71,0),MATCH($B159,'Crown &amp; Magistrates Courts'!$B$14:$CG$14,0),""))</f>
        <v>361.7460736</v>
      </c>
      <c r="AL159" s="86">
        <f t="array" ref="AL159">IFERROR(INDEX('Crown &amp; Magistrates Courts'!$B$15:$CG$71,MATCH(AL$7,'Crown &amp; Magistrates Courts'!$D$15:$D$71,0),MATCH($B159,'Crown &amp; Magistrates Courts'!$B$14:$CG$14,0),""))</f>
        <v>404.2034417</v>
      </c>
      <c r="AM159" s="86">
        <f t="array" ref="AM159">IFERROR(INDEX('Crown &amp; Magistrates Courts'!$B$15:$CG$71,MATCH(AM$7,'Crown &amp; Magistrates Courts'!$D$15:$D$71,0),MATCH($B159,'Crown &amp; Magistrates Courts'!$B$14:$CG$14,0),""))</f>
        <v>420.0993286</v>
      </c>
      <c r="AN159" s="86">
        <f t="array" ref="AN159">IFERROR(INDEX('Crown &amp; Magistrates Courts'!$B$15:$CG$71,MATCH(AN$7,'Crown &amp; Magistrates Courts'!$D$15:$D$71,0),MATCH($B159,'Crown &amp; Magistrates Courts'!$B$14:$CG$14,0),""))</f>
        <v>398.9069892</v>
      </c>
      <c r="AO159" s="86">
        <f t="array" ref="AO159">IFERROR(INDEX('Crown &amp; Magistrates Courts'!$B$15:$CG$71,MATCH(AO$7,'Crown &amp; Magistrates Courts'!$D$15:$D$71,0),MATCH($B159,'Crown &amp; Magistrates Courts'!$B$14:$CG$14,0),""))</f>
        <v>410.921906</v>
      </c>
      <c r="AP159" s="86" t="str">
        <f t="array" ref="AP159">IFERROR(INDEX('Crown &amp; Magistrates Courts'!$B$15:$CG$71,MATCH(AP$7,'Crown &amp; Magistrates Courts'!$D$15:$D$71,0),MATCH($B159,'Crown &amp; Magistrates Courts'!$B$14:$CG$14,0),""))</f>
        <v/>
      </c>
      <c r="AQ159" s="86" t="str">
        <f t="array" ref="AQ159">IFERROR(INDEX('Crown &amp; Magistrates Courts'!$B$15:$CG$71,MATCH(AQ$7,'Crown &amp; Magistrates Courts'!$D$15:$D$71,0),MATCH($B159,'Crown &amp; Magistrates Courts'!$B$14:$CG$14,0),""))</f>
        <v/>
      </c>
      <c r="AR159" s="86" t="str">
        <f t="array" ref="AR159">IFERROR(INDEX('Crown &amp; Magistrates Courts'!$B$15:$CG$71,MATCH(AR$7,'Crown &amp; Magistrates Courts'!$D$15:$D$71,0),MATCH($B159,'Crown &amp; Magistrates Courts'!$B$14:$CG$14,0),""))</f>
        <v/>
      </c>
      <c r="AS159" s="86" t="str">
        <f t="array" ref="AS159">IFERROR(INDEX('Crown &amp; Magistrates Courts'!$B$15:$CG$71,MATCH(AS$7,'Crown &amp; Magistrates Courts'!$D$15:$D$71,0),MATCH($B159,'Crown &amp; Magistrates Courts'!$B$14:$CG$14,0),""))</f>
        <v/>
      </c>
      <c r="AT159" s="86" t="str">
        <f t="array" ref="AT159">IFERROR(INDEX('Crown &amp; Magistrates Courts'!$B$15:$CG$71,MATCH(AT$7,'Crown &amp; Magistrates Courts'!$D$15:$D$71,0),MATCH($B159,'Crown &amp; Magistrates Courts'!$B$14:$CG$14,0),""))</f>
        <v/>
      </c>
      <c r="AU159" s="86" t="str">
        <f t="array" ref="AU159">IFERROR(INDEX('Crown &amp; Magistrates Courts'!$B$15:$CG$71,MATCH(AU$7,'Crown &amp; Magistrates Courts'!$D$15:$D$71,0),MATCH($B159,'Crown &amp; Magistrates Courts'!$B$14:$CG$14,0),""))</f>
        <v/>
      </c>
      <c r="AV159" s="86" t="str">
        <f t="array" ref="AV159">IFERROR(INDEX('Crown &amp; Magistrates Courts'!$B$15:$CG$71,MATCH(AV$7,'Crown &amp; Magistrates Courts'!$D$15:$D$71,0),MATCH($B159,'Crown &amp; Magistrates Courts'!$B$14:$CG$14,0),""))</f>
        <v/>
      </c>
      <c r="AW159" s="86" t="str">
        <f t="array" ref="AW159">IFERROR(INDEX('Crown &amp; Magistrates Courts'!$B$15:$CG$71,MATCH(AW$7,'Crown &amp; Magistrates Courts'!$D$15:$D$71,0),MATCH($B159,'Crown &amp; Magistrates Courts'!$B$14:$CG$14,0),""))</f>
        <v/>
      </c>
    </row>
    <row r="160">
      <c r="B160" s="73" t="s">
        <v>280</v>
      </c>
      <c r="C160" s="8" t="s">
        <v>280</v>
      </c>
      <c r="G160" s="8" t="s">
        <v>128</v>
      </c>
      <c r="H160" s="10">
        <f t="shared" ref="H160:O160" si="192">IFERROR(AVERAGEIFS($R160:$AW160,$R$5:$AW$5,H$5),"")</f>
        <v>76.5</v>
      </c>
      <c r="I160" s="10">
        <f t="shared" si="192"/>
        <v>96.25</v>
      </c>
      <c r="J160" s="10">
        <f t="shared" si="192"/>
        <v>85.25</v>
      </c>
      <c r="K160" s="10">
        <f t="shared" si="192"/>
        <v>149.125</v>
      </c>
      <c r="L160" s="10">
        <f t="shared" si="192"/>
        <v>135.875</v>
      </c>
      <c r="M160" s="10">
        <f t="shared" si="192"/>
        <v>130</v>
      </c>
      <c r="N160" s="108" t="str">
        <f t="shared" si="192"/>
        <v/>
      </c>
      <c r="O160" s="108" t="str">
        <f t="shared" si="192"/>
        <v/>
      </c>
      <c r="R160" s="86">
        <f t="array" ref="R160">IFERROR(INDEX('Crown &amp; Magistrates Courts'!$B$15:$CG$71,MATCH(R$7,'Crown &amp; Magistrates Courts'!$D$15:$D$71,0),MATCH($B160,'Crown &amp; Magistrates Courts'!$B$14:$CG$14,0),""))</f>
        <v>84</v>
      </c>
      <c r="S160" s="86">
        <f t="array" ref="S160">IFERROR(INDEX('Crown &amp; Magistrates Courts'!$B$15:$CG$71,MATCH(S$7,'Crown &amp; Magistrates Courts'!$D$15:$D$71,0),MATCH($B160,'Crown &amp; Magistrates Courts'!$B$14:$CG$14,0),""))</f>
        <v>82</v>
      </c>
      <c r="T160" s="86">
        <f t="array" ref="T160">IFERROR(INDEX('Crown &amp; Magistrates Courts'!$B$15:$CG$71,MATCH(T$7,'Crown &amp; Magistrates Courts'!$D$15:$D$71,0),MATCH($B160,'Crown &amp; Magistrates Courts'!$B$14:$CG$14,0),""))</f>
        <v>71</v>
      </c>
      <c r="U160" s="86">
        <f t="array" ref="U160">IFERROR(INDEX('Crown &amp; Magistrates Courts'!$B$15:$CG$71,MATCH(U$7,'Crown &amp; Magistrates Courts'!$D$15:$D$71,0),MATCH($B160,'Crown &amp; Magistrates Courts'!$B$14:$CG$14,0),""))</f>
        <v>69</v>
      </c>
      <c r="V160" s="86">
        <f t="array" ref="V160">IFERROR(INDEX('Crown &amp; Magistrates Courts'!$B$15:$CG$71,MATCH(V$7,'Crown &amp; Magistrates Courts'!$D$15:$D$71,0),MATCH($B160,'Crown &amp; Magistrates Courts'!$B$14:$CG$14,0),""))</f>
        <v>88</v>
      </c>
      <c r="W160" s="86">
        <f t="array" ref="W160">IFERROR(INDEX('Crown &amp; Magistrates Courts'!$B$15:$CG$71,MATCH(W$7,'Crown &amp; Magistrates Courts'!$D$15:$D$71,0),MATCH($B160,'Crown &amp; Magistrates Courts'!$B$14:$CG$14,0),""))</f>
        <v>95</v>
      </c>
      <c r="X160" s="86">
        <f t="array" ref="X160">IFERROR(INDEX('Crown &amp; Magistrates Courts'!$B$15:$CG$71,MATCH(X$7,'Crown &amp; Magistrates Courts'!$D$15:$D$71,0),MATCH($B160,'Crown &amp; Magistrates Courts'!$B$14:$CG$14,0),""))</f>
        <v>100</v>
      </c>
      <c r="Y160" s="86">
        <f t="array" ref="Y160">IFERROR(INDEX('Crown &amp; Magistrates Courts'!$B$15:$CG$71,MATCH(Y$7,'Crown &amp; Magistrates Courts'!$D$15:$D$71,0),MATCH($B160,'Crown &amp; Magistrates Courts'!$B$14:$CG$14,0),""))</f>
        <v>102</v>
      </c>
      <c r="Z160" s="86">
        <f t="array" ref="Z160">IFERROR(INDEX('Crown &amp; Magistrates Courts'!$B$15:$CG$71,MATCH(Z$7,'Crown &amp; Magistrates Courts'!$D$15:$D$71,0),MATCH($B160,'Crown &amp; Magistrates Courts'!$B$14:$CG$14,0),""))</f>
        <v>100</v>
      </c>
      <c r="AA160" s="86">
        <f t="array" ref="AA160">IFERROR(INDEX('Crown &amp; Magistrates Courts'!$B$15:$CG$71,MATCH(AA$7,'Crown &amp; Magistrates Courts'!$D$15:$D$71,0),MATCH($B160,'Crown &amp; Magistrates Courts'!$B$14:$CG$14,0),""))</f>
        <v>35</v>
      </c>
      <c r="AB160" s="86">
        <f t="array" ref="AB160">IFERROR(INDEX('Crown &amp; Magistrates Courts'!$B$15:$CG$71,MATCH(AB$7,'Crown &amp; Magistrates Courts'!$D$15:$D$71,0),MATCH($B160,'Crown &amp; Magistrates Courts'!$B$14:$CG$14,0),""))</f>
        <v>88</v>
      </c>
      <c r="AC160" s="86">
        <f t="array" ref="AC160">IFERROR(INDEX('Crown &amp; Magistrates Courts'!$B$15:$CG$71,MATCH(AC$7,'Crown &amp; Magistrates Courts'!$D$15:$D$71,0),MATCH($B160,'Crown &amp; Magistrates Courts'!$B$14:$CG$14,0),""))</f>
        <v>118</v>
      </c>
      <c r="AD160" s="86">
        <f t="array" ref="AD160">IFERROR(INDEX('Crown &amp; Magistrates Courts'!$B$15:$CG$71,MATCH(AD$7,'Crown &amp; Magistrates Courts'!$D$15:$D$71,0),MATCH($B160,'Crown &amp; Magistrates Courts'!$B$14:$CG$14,0),""))</f>
        <v>143</v>
      </c>
      <c r="AE160" s="86">
        <f t="array" ref="AE160">IFERROR(INDEX('Crown &amp; Magistrates Courts'!$B$15:$CG$71,MATCH(AE$7,'Crown &amp; Magistrates Courts'!$D$15:$D$71,0),MATCH($B160,'Crown &amp; Magistrates Courts'!$B$14:$CG$14,0),""))</f>
        <v>157</v>
      </c>
      <c r="AF160" s="86">
        <f t="array" ref="AF160">IFERROR(INDEX('Crown &amp; Magistrates Courts'!$B$15:$CG$71,MATCH(AF$7,'Crown &amp; Magistrates Courts'!$D$15:$D$71,0),MATCH($B160,'Crown &amp; Magistrates Courts'!$B$14:$CG$14,0),""))</f>
        <v>158</v>
      </c>
      <c r="AG160" s="86">
        <f t="array" ref="AG160">IFERROR(INDEX('Crown &amp; Magistrates Courts'!$B$15:$CG$71,MATCH(AG$7,'Crown &amp; Magistrates Courts'!$D$15:$D$71,0),MATCH($B160,'Crown &amp; Magistrates Courts'!$B$14:$CG$14,0),""))</f>
        <v>138.5</v>
      </c>
      <c r="AH160" s="86">
        <f t="array" ref="AH160">IFERROR(INDEX('Crown &amp; Magistrates Courts'!$B$15:$CG$71,MATCH(AH$7,'Crown &amp; Magistrates Courts'!$D$15:$D$71,0),MATCH($B160,'Crown &amp; Magistrates Courts'!$B$14:$CG$14,0),""))</f>
        <v>141</v>
      </c>
      <c r="AI160" s="86">
        <f t="array" ref="AI160">IFERROR(INDEX('Crown &amp; Magistrates Courts'!$B$15:$CG$71,MATCH(AI$7,'Crown &amp; Magistrates Courts'!$D$15:$D$71,0),MATCH($B160,'Crown &amp; Magistrates Courts'!$B$14:$CG$14,0),""))</f>
        <v>143</v>
      </c>
      <c r="AJ160" s="86">
        <f t="array" ref="AJ160">IFERROR(INDEX('Crown &amp; Magistrates Courts'!$B$15:$CG$71,MATCH(AJ$7,'Crown &amp; Magistrates Courts'!$D$15:$D$71,0),MATCH($B160,'Crown &amp; Magistrates Courts'!$B$14:$CG$14,0),""))</f>
        <v>134</v>
      </c>
      <c r="AK160" s="86">
        <f t="array" ref="AK160">IFERROR(INDEX('Crown &amp; Magistrates Courts'!$B$15:$CG$71,MATCH(AK$7,'Crown &amp; Magistrates Courts'!$D$15:$D$71,0),MATCH($B160,'Crown &amp; Magistrates Courts'!$B$14:$CG$14,0),""))</f>
        <v>125.5</v>
      </c>
      <c r="AL160" s="86">
        <f t="array" ref="AL160">IFERROR(INDEX('Crown &amp; Magistrates Courts'!$B$15:$CG$71,MATCH(AL$7,'Crown &amp; Magistrates Courts'!$D$15:$D$71,0),MATCH($B160,'Crown &amp; Magistrates Courts'!$B$14:$CG$14,0),""))</f>
        <v>142</v>
      </c>
      <c r="AM160" s="86">
        <f t="array" ref="AM160">IFERROR(INDEX('Crown &amp; Magistrates Courts'!$B$15:$CG$71,MATCH(AM$7,'Crown &amp; Magistrates Courts'!$D$15:$D$71,0),MATCH($B160,'Crown &amp; Magistrates Courts'!$B$14:$CG$14,0),""))</f>
        <v>136</v>
      </c>
      <c r="AN160" s="86">
        <f t="array" ref="AN160">IFERROR(INDEX('Crown &amp; Magistrates Courts'!$B$15:$CG$71,MATCH(AN$7,'Crown &amp; Magistrates Courts'!$D$15:$D$71,0),MATCH($B160,'Crown &amp; Magistrates Courts'!$B$14:$CG$14,0),""))</f>
        <v>124</v>
      </c>
      <c r="AO160" s="86">
        <f t="array" ref="AO160">IFERROR(INDEX('Crown &amp; Magistrates Courts'!$B$15:$CG$71,MATCH(AO$7,'Crown &amp; Magistrates Courts'!$D$15:$D$71,0),MATCH($B160,'Crown &amp; Magistrates Courts'!$B$14:$CG$14,0),""))</f>
        <v>118</v>
      </c>
      <c r="AP160" s="86" t="str">
        <f t="array" ref="AP160">IFERROR(INDEX('Crown &amp; Magistrates Courts'!$B$15:$CG$71,MATCH(AP$7,'Crown &amp; Magistrates Courts'!$D$15:$D$71,0),MATCH($B160,'Crown &amp; Magistrates Courts'!$B$14:$CG$14,0),""))</f>
        <v/>
      </c>
      <c r="AQ160" s="86" t="str">
        <f t="array" ref="AQ160">IFERROR(INDEX('Crown &amp; Magistrates Courts'!$B$15:$CG$71,MATCH(AQ$7,'Crown &amp; Magistrates Courts'!$D$15:$D$71,0),MATCH($B160,'Crown &amp; Magistrates Courts'!$B$14:$CG$14,0),""))</f>
        <v/>
      </c>
      <c r="AR160" s="86" t="str">
        <f t="array" ref="AR160">IFERROR(INDEX('Crown &amp; Magistrates Courts'!$B$15:$CG$71,MATCH(AR$7,'Crown &amp; Magistrates Courts'!$D$15:$D$71,0),MATCH($B160,'Crown &amp; Magistrates Courts'!$B$14:$CG$14,0),""))</f>
        <v/>
      </c>
      <c r="AS160" s="86" t="str">
        <f t="array" ref="AS160">IFERROR(INDEX('Crown &amp; Magistrates Courts'!$B$15:$CG$71,MATCH(AS$7,'Crown &amp; Magistrates Courts'!$D$15:$D$71,0),MATCH($B160,'Crown &amp; Magistrates Courts'!$B$14:$CG$14,0),""))</f>
        <v/>
      </c>
      <c r="AT160" s="86" t="str">
        <f t="array" ref="AT160">IFERROR(INDEX('Crown &amp; Magistrates Courts'!$B$15:$CG$71,MATCH(AT$7,'Crown &amp; Magistrates Courts'!$D$15:$D$71,0),MATCH($B160,'Crown &amp; Magistrates Courts'!$B$14:$CG$14,0),""))</f>
        <v/>
      </c>
      <c r="AU160" s="86" t="str">
        <f t="array" ref="AU160">IFERROR(INDEX('Crown &amp; Magistrates Courts'!$B$15:$CG$71,MATCH(AU$7,'Crown &amp; Magistrates Courts'!$D$15:$D$71,0),MATCH($B160,'Crown &amp; Magistrates Courts'!$B$14:$CG$14,0),""))</f>
        <v/>
      </c>
      <c r="AV160" s="86" t="str">
        <f t="array" ref="AV160">IFERROR(INDEX('Crown &amp; Magistrates Courts'!$B$15:$CG$71,MATCH(AV$7,'Crown &amp; Magistrates Courts'!$D$15:$D$71,0),MATCH($B160,'Crown &amp; Magistrates Courts'!$B$14:$CG$14,0),""))</f>
        <v/>
      </c>
      <c r="AW160" s="86" t="str">
        <f t="array" ref="AW160">IFERROR(INDEX('Crown &amp; Magistrates Courts'!$B$15:$CG$71,MATCH(AW$7,'Crown &amp; Magistrates Courts'!$D$15:$D$71,0),MATCH($B160,'Crown &amp; Magistrates Courts'!$B$14:$CG$14,0),""))</f>
        <v/>
      </c>
    </row>
    <row r="161">
      <c r="B161" s="73" t="s">
        <v>281</v>
      </c>
      <c r="C161" s="8" t="s">
        <v>281</v>
      </c>
      <c r="G161" s="8" t="s">
        <v>128</v>
      </c>
      <c r="H161" s="10">
        <f t="shared" ref="H161:O161" si="193">IFERROR(AVERAGEIFS($R161:$AW161,$R$5:$AW$5,H$5),"")</f>
        <v>163.7852898</v>
      </c>
      <c r="I161" s="10">
        <f t="shared" si="193"/>
        <v>154.8280287</v>
      </c>
      <c r="J161" s="10">
        <f t="shared" si="193"/>
        <v>165.9046318</v>
      </c>
      <c r="K161" s="10">
        <f t="shared" si="193"/>
        <v>232.378513</v>
      </c>
      <c r="L161" s="10">
        <f t="shared" si="193"/>
        <v>263.7001916</v>
      </c>
      <c r="M161" s="10">
        <f t="shared" si="193"/>
        <v>283.995368</v>
      </c>
      <c r="N161" s="108" t="str">
        <f t="shared" si="193"/>
        <v/>
      </c>
      <c r="O161" s="108" t="str">
        <f t="shared" si="193"/>
        <v/>
      </c>
      <c r="R161" s="86">
        <f t="array" ref="R161">IFERROR(INDEX('Crown &amp; Magistrates Courts'!$B$15:$CG$71,MATCH(R$7,'Crown &amp; Magistrates Courts'!$D$15:$D$71,0),MATCH($B161,'Crown &amp; Magistrates Courts'!$B$14:$CG$14,0),""))</f>
        <v>162.1407164</v>
      </c>
      <c r="S161" s="86">
        <f t="array" ref="S161">IFERROR(INDEX('Crown &amp; Magistrates Courts'!$B$15:$CG$71,MATCH(S$7,'Crown &amp; Magistrates Courts'!$D$15:$D$71,0),MATCH($B161,'Crown &amp; Magistrates Courts'!$B$14:$CG$14,0),""))</f>
        <v>166.7759125</v>
      </c>
      <c r="T161" s="86">
        <f t="array" ref="T161">IFERROR(INDEX('Crown &amp; Magistrates Courts'!$B$15:$CG$71,MATCH(T$7,'Crown &amp; Magistrates Courts'!$D$15:$D$71,0),MATCH($B161,'Crown &amp; Magistrates Courts'!$B$14:$CG$14,0),""))</f>
        <v>161.6540278</v>
      </c>
      <c r="U161" s="86">
        <f t="array" ref="U161">IFERROR(INDEX('Crown &amp; Magistrates Courts'!$B$15:$CG$71,MATCH(U$7,'Crown &amp; Magistrates Courts'!$D$15:$D$71,0),MATCH($B161,'Crown &amp; Magistrates Courts'!$B$14:$CG$14,0),""))</f>
        <v>164.5705025</v>
      </c>
      <c r="V161" s="86">
        <f t="array" ref="V161">IFERROR(INDEX('Crown &amp; Magistrates Courts'!$B$15:$CG$71,MATCH(V$7,'Crown &amp; Magistrates Courts'!$D$15:$D$71,0),MATCH($B161,'Crown &amp; Magistrates Courts'!$B$14:$CG$14,0),""))</f>
        <v>160.7230394</v>
      </c>
      <c r="W161" s="86">
        <f t="array" ref="W161">IFERROR(INDEX('Crown &amp; Magistrates Courts'!$B$15:$CG$71,MATCH(W$7,'Crown &amp; Magistrates Courts'!$D$15:$D$71,0),MATCH($B161,'Crown &amp; Magistrates Courts'!$B$14:$CG$14,0),""))</f>
        <v>153.3924057</v>
      </c>
      <c r="X161" s="86">
        <f t="array" ref="X161">IFERROR(INDEX('Crown &amp; Magistrates Courts'!$B$15:$CG$71,MATCH(X$7,'Crown &amp; Magistrates Courts'!$D$15:$D$71,0),MATCH($B161,'Crown &amp; Magistrates Courts'!$B$14:$CG$14,0),""))</f>
        <v>148.6461037</v>
      </c>
      <c r="Y161" s="86">
        <f t="array" ref="Y161">IFERROR(INDEX('Crown &amp; Magistrates Courts'!$B$15:$CG$71,MATCH(Y$7,'Crown &amp; Magistrates Courts'!$D$15:$D$71,0),MATCH($B161,'Crown &amp; Magistrates Courts'!$B$14:$CG$14,0),""))</f>
        <v>156.5505659</v>
      </c>
      <c r="Z161" s="86">
        <f t="array" ref="Z161">IFERROR(INDEX('Crown &amp; Magistrates Courts'!$B$15:$CG$71,MATCH(Z$7,'Crown &amp; Magistrates Courts'!$D$15:$D$71,0),MATCH($B161,'Crown &amp; Magistrates Courts'!$B$14:$CG$14,0),""))</f>
        <v>153.427365</v>
      </c>
      <c r="AA161" s="86">
        <f t="array" ref="AA161">IFERROR(INDEX('Crown &amp; Magistrates Courts'!$B$15:$CG$71,MATCH(AA$7,'Crown &amp; Magistrates Courts'!$D$15:$D$71,0),MATCH($B161,'Crown &amp; Magistrates Courts'!$B$14:$CG$14,0),""))</f>
        <v>153.1625702</v>
      </c>
      <c r="AB161" s="86">
        <f t="array" ref="AB161">IFERROR(INDEX('Crown &amp; Magistrates Courts'!$B$15:$CG$71,MATCH(AB$7,'Crown &amp; Magistrates Courts'!$D$15:$D$71,0),MATCH($B161,'Crown &amp; Magistrates Courts'!$B$14:$CG$14,0),""))</f>
        <v>174.3984078</v>
      </c>
      <c r="AC161" s="86">
        <f t="array" ref="AC161">IFERROR(INDEX('Crown &amp; Magistrates Courts'!$B$15:$CG$71,MATCH(AC$7,'Crown &amp; Magistrates Courts'!$D$15:$D$71,0),MATCH($B161,'Crown &amp; Magistrates Courts'!$B$14:$CG$14,0),""))</f>
        <v>182.6301841</v>
      </c>
      <c r="AD161" s="86">
        <f t="array" ref="AD161">IFERROR(INDEX('Crown &amp; Magistrates Courts'!$B$15:$CG$71,MATCH(AD$7,'Crown &amp; Magistrates Courts'!$D$15:$D$71,0),MATCH($B161,'Crown &amp; Magistrates Courts'!$B$14:$CG$14,0),""))</f>
        <v>203.3622339</v>
      </c>
      <c r="AE161" s="86">
        <f t="array" ref="AE161">IFERROR(INDEX('Crown &amp; Magistrates Courts'!$B$15:$CG$71,MATCH(AE$7,'Crown &amp; Magistrates Courts'!$D$15:$D$71,0),MATCH($B161,'Crown &amp; Magistrates Courts'!$B$14:$CG$14,0),""))</f>
        <v>224.1049568</v>
      </c>
      <c r="AF161" s="86">
        <f t="array" ref="AF161">IFERROR(INDEX('Crown &amp; Magistrates Courts'!$B$15:$CG$71,MATCH(AF$7,'Crown &amp; Magistrates Courts'!$D$15:$D$71,0),MATCH($B161,'Crown &amp; Magistrates Courts'!$B$14:$CG$14,0),""))</f>
        <v>242.8077418</v>
      </c>
      <c r="AG161" s="86">
        <f t="array" ref="AG161">IFERROR(INDEX('Crown &amp; Magistrates Courts'!$B$15:$CG$71,MATCH(AG$7,'Crown &amp; Magistrates Courts'!$D$15:$D$71,0),MATCH($B161,'Crown &amp; Magistrates Courts'!$B$14:$CG$14,0),""))</f>
        <v>259.2391193</v>
      </c>
      <c r="AH161" s="86">
        <f t="array" ref="AH161">IFERROR(INDEX('Crown &amp; Magistrates Courts'!$B$15:$CG$71,MATCH(AH$7,'Crown &amp; Magistrates Courts'!$D$15:$D$71,0),MATCH($B161,'Crown &amp; Magistrates Courts'!$B$14:$CG$14,0),""))</f>
        <v>263.932784</v>
      </c>
      <c r="AI161" s="86">
        <f t="array" ref="AI161">IFERROR(INDEX('Crown &amp; Magistrates Courts'!$B$15:$CG$71,MATCH(AI$7,'Crown &amp; Magistrates Courts'!$D$15:$D$71,0),MATCH($B161,'Crown &amp; Magistrates Courts'!$B$14:$CG$14,0),""))</f>
        <v>261.1744213</v>
      </c>
      <c r="AJ161" s="86">
        <f t="array" ref="AJ161">IFERROR(INDEX('Crown &amp; Magistrates Courts'!$B$15:$CG$71,MATCH(AJ$7,'Crown &amp; Magistrates Courts'!$D$15:$D$71,0),MATCH($B161,'Crown &amp; Magistrates Courts'!$B$14:$CG$14,0),""))</f>
        <v>253.8478246</v>
      </c>
      <c r="AK161" s="86">
        <f t="array" ref="AK161">IFERROR(INDEX('Crown &amp; Magistrates Courts'!$B$15:$CG$71,MATCH(AK$7,'Crown &amp; Magistrates Courts'!$D$15:$D$71,0),MATCH($B161,'Crown &amp; Magistrates Courts'!$B$14:$CG$14,0),""))</f>
        <v>275.8457363</v>
      </c>
      <c r="AL161" s="86">
        <f t="array" ref="AL161">IFERROR(INDEX('Crown &amp; Magistrates Courts'!$B$15:$CG$71,MATCH(AL$7,'Crown &amp; Magistrates Courts'!$D$15:$D$71,0),MATCH($B161,'Crown &amp; Magistrates Courts'!$B$14:$CG$14,0),""))</f>
        <v>287.1260787</v>
      </c>
      <c r="AM161" s="86">
        <f t="array" ref="AM161">IFERROR(INDEX('Crown &amp; Magistrates Courts'!$B$15:$CG$71,MATCH(AM$7,'Crown &amp; Magistrates Courts'!$D$15:$D$71,0),MATCH($B161,'Crown &amp; Magistrates Courts'!$B$14:$CG$14,0),""))</f>
        <v>286.6177512</v>
      </c>
      <c r="AN161" s="86">
        <f t="array" ref="AN161">IFERROR(INDEX('Crown &amp; Magistrates Courts'!$B$15:$CG$71,MATCH(AN$7,'Crown &amp; Magistrates Courts'!$D$15:$D$71,0),MATCH($B161,'Crown &amp; Magistrates Courts'!$B$14:$CG$14,0),""))</f>
        <v>278.5932551</v>
      </c>
      <c r="AO161" s="86">
        <f t="array" ref="AO161">IFERROR(INDEX('Crown &amp; Magistrates Courts'!$B$15:$CG$71,MATCH(AO$7,'Crown &amp; Magistrates Courts'!$D$15:$D$71,0),MATCH($B161,'Crown &amp; Magistrates Courts'!$B$14:$CG$14,0),""))</f>
        <v>283.6443871</v>
      </c>
      <c r="AP161" s="86" t="str">
        <f t="array" ref="AP161">IFERROR(INDEX('Crown &amp; Magistrates Courts'!$B$15:$CG$71,MATCH(AP$7,'Crown &amp; Magistrates Courts'!$D$15:$D$71,0),MATCH($B161,'Crown &amp; Magistrates Courts'!$B$14:$CG$14,0),""))</f>
        <v/>
      </c>
      <c r="AQ161" s="86" t="str">
        <f t="array" ref="AQ161">IFERROR(INDEX('Crown &amp; Magistrates Courts'!$B$15:$CG$71,MATCH(AQ$7,'Crown &amp; Magistrates Courts'!$D$15:$D$71,0),MATCH($B161,'Crown &amp; Magistrates Courts'!$B$14:$CG$14,0),""))</f>
        <v/>
      </c>
      <c r="AR161" s="86" t="str">
        <f t="array" ref="AR161">IFERROR(INDEX('Crown &amp; Magistrates Courts'!$B$15:$CG$71,MATCH(AR$7,'Crown &amp; Magistrates Courts'!$D$15:$D$71,0),MATCH($B161,'Crown &amp; Magistrates Courts'!$B$14:$CG$14,0),""))</f>
        <v/>
      </c>
      <c r="AS161" s="86" t="str">
        <f t="array" ref="AS161">IFERROR(INDEX('Crown &amp; Magistrates Courts'!$B$15:$CG$71,MATCH(AS$7,'Crown &amp; Magistrates Courts'!$D$15:$D$71,0),MATCH($B161,'Crown &amp; Magistrates Courts'!$B$14:$CG$14,0),""))</f>
        <v/>
      </c>
      <c r="AT161" s="86" t="str">
        <f t="array" ref="AT161">IFERROR(INDEX('Crown &amp; Magistrates Courts'!$B$15:$CG$71,MATCH(AT$7,'Crown &amp; Magistrates Courts'!$D$15:$D$71,0),MATCH($B161,'Crown &amp; Magistrates Courts'!$B$14:$CG$14,0),""))</f>
        <v/>
      </c>
      <c r="AU161" s="86" t="str">
        <f t="array" ref="AU161">IFERROR(INDEX('Crown &amp; Magistrates Courts'!$B$15:$CG$71,MATCH(AU$7,'Crown &amp; Magistrates Courts'!$D$15:$D$71,0),MATCH($B161,'Crown &amp; Magistrates Courts'!$B$14:$CG$14,0),""))</f>
        <v/>
      </c>
      <c r="AV161" s="86" t="str">
        <f t="array" ref="AV161">IFERROR(INDEX('Crown &amp; Magistrates Courts'!$B$15:$CG$71,MATCH(AV$7,'Crown &amp; Magistrates Courts'!$D$15:$D$71,0),MATCH($B161,'Crown &amp; Magistrates Courts'!$B$14:$CG$14,0),""))</f>
        <v/>
      </c>
      <c r="AW161" s="86" t="str">
        <f t="array" ref="AW161">IFERROR(INDEX('Crown &amp; Magistrates Courts'!$B$15:$CG$71,MATCH(AW$7,'Crown &amp; Magistrates Courts'!$D$15:$D$71,0),MATCH($B161,'Crown &amp; Magistrates Courts'!$B$14:$CG$14,0),""))</f>
        <v/>
      </c>
    </row>
    <row r="162">
      <c r="B162" s="73" t="s">
        <v>282</v>
      </c>
      <c r="C162" s="8" t="s">
        <v>282</v>
      </c>
      <c r="G162" s="8" t="s">
        <v>128</v>
      </c>
      <c r="H162" s="10">
        <f t="shared" ref="H162:O162" si="194">IFERROR(AVERAGEIFS($R162:$AW162,$R$5:$AW$5,H$5),"")</f>
        <v>128.25</v>
      </c>
      <c r="I162" s="10">
        <f t="shared" si="194"/>
        <v>114.5</v>
      </c>
      <c r="J162" s="10">
        <f t="shared" si="194"/>
        <v>126</v>
      </c>
      <c r="K162" s="10">
        <f t="shared" si="194"/>
        <v>173.75</v>
      </c>
      <c r="L162" s="10">
        <f t="shared" si="194"/>
        <v>176.75</v>
      </c>
      <c r="M162" s="10">
        <f t="shared" si="194"/>
        <v>178.5</v>
      </c>
      <c r="N162" s="108" t="str">
        <f t="shared" si="194"/>
        <v/>
      </c>
      <c r="O162" s="108" t="str">
        <f t="shared" si="194"/>
        <v/>
      </c>
      <c r="R162" s="86">
        <f t="array" ref="R162">IFERROR(INDEX('Crown &amp; Magistrates Courts'!$B$15:$CG$71,MATCH(R$7,'Crown &amp; Magistrates Courts'!$D$15:$D$71,0),MATCH($B162,'Crown &amp; Magistrates Courts'!$B$14:$CG$14,0),""))</f>
        <v>128</v>
      </c>
      <c r="S162" s="86">
        <f t="array" ref="S162">IFERROR(INDEX('Crown &amp; Magistrates Courts'!$B$15:$CG$71,MATCH(S$7,'Crown &amp; Magistrates Courts'!$D$15:$D$71,0),MATCH($B162,'Crown &amp; Magistrates Courts'!$B$14:$CG$14,0),""))</f>
        <v>136</v>
      </c>
      <c r="T162" s="86">
        <f t="array" ref="T162">IFERROR(INDEX('Crown &amp; Magistrates Courts'!$B$15:$CG$71,MATCH(T$7,'Crown &amp; Magistrates Courts'!$D$15:$D$71,0),MATCH($B162,'Crown &amp; Magistrates Courts'!$B$14:$CG$14,0),""))</f>
        <v>123</v>
      </c>
      <c r="U162" s="86">
        <f t="array" ref="U162">IFERROR(INDEX('Crown &amp; Magistrates Courts'!$B$15:$CG$71,MATCH(U$7,'Crown &amp; Magistrates Courts'!$D$15:$D$71,0),MATCH($B162,'Crown &amp; Magistrates Courts'!$B$14:$CG$14,0),""))</f>
        <v>126</v>
      </c>
      <c r="V162" s="86">
        <f t="array" ref="V162">IFERROR(INDEX('Crown &amp; Magistrates Courts'!$B$15:$CG$71,MATCH(V$7,'Crown &amp; Magistrates Courts'!$D$15:$D$71,0),MATCH($B162,'Crown &amp; Magistrates Courts'!$B$14:$CG$14,0),""))</f>
        <v>120</v>
      </c>
      <c r="W162" s="86">
        <f t="array" ref="W162">IFERROR(INDEX('Crown &amp; Magistrates Courts'!$B$15:$CG$71,MATCH(W$7,'Crown &amp; Magistrates Courts'!$D$15:$D$71,0),MATCH($B162,'Crown &amp; Magistrates Courts'!$B$14:$CG$14,0),""))</f>
        <v>112</v>
      </c>
      <c r="X162" s="86">
        <f t="array" ref="X162">IFERROR(INDEX('Crown &amp; Magistrates Courts'!$B$15:$CG$71,MATCH(X$7,'Crown &amp; Magistrates Courts'!$D$15:$D$71,0),MATCH($B162,'Crown &amp; Magistrates Courts'!$B$14:$CG$14,0),""))</f>
        <v>112</v>
      </c>
      <c r="Y162" s="86">
        <f t="array" ref="Y162">IFERROR(INDEX('Crown &amp; Magistrates Courts'!$B$15:$CG$71,MATCH(Y$7,'Crown &amp; Magistrates Courts'!$D$15:$D$71,0),MATCH($B162,'Crown &amp; Magistrates Courts'!$B$14:$CG$14,0),""))</f>
        <v>114</v>
      </c>
      <c r="Z162" s="86">
        <f t="array" ref="Z162">IFERROR(INDEX('Crown &amp; Magistrates Courts'!$B$15:$CG$71,MATCH(Z$7,'Crown &amp; Magistrates Courts'!$D$15:$D$71,0),MATCH($B162,'Crown &amp; Magistrates Courts'!$B$14:$CG$14,0),""))</f>
        <v>111</v>
      </c>
      <c r="AA162" s="86">
        <f t="array" ref="AA162">IFERROR(INDEX('Crown &amp; Magistrates Courts'!$B$15:$CG$71,MATCH(AA$7,'Crown &amp; Magistrates Courts'!$D$15:$D$71,0),MATCH($B162,'Crown &amp; Magistrates Courts'!$B$14:$CG$14,0),""))</f>
        <v>114</v>
      </c>
      <c r="AB162" s="86">
        <f t="array" ref="AB162">IFERROR(INDEX('Crown &amp; Magistrates Courts'!$B$15:$CG$71,MATCH(AB$7,'Crown &amp; Magistrates Courts'!$D$15:$D$71,0),MATCH($B162,'Crown &amp; Magistrates Courts'!$B$14:$CG$14,0),""))</f>
        <v>142</v>
      </c>
      <c r="AC162" s="86">
        <f t="array" ref="AC162">IFERROR(INDEX('Crown &amp; Magistrates Courts'!$B$15:$CG$71,MATCH(AC$7,'Crown &amp; Magistrates Courts'!$D$15:$D$71,0),MATCH($B162,'Crown &amp; Magistrates Courts'!$B$14:$CG$14,0),""))</f>
        <v>137</v>
      </c>
      <c r="AD162" s="86">
        <f t="array" ref="AD162">IFERROR(INDEX('Crown &amp; Magistrates Courts'!$B$15:$CG$71,MATCH(AD$7,'Crown &amp; Magistrates Courts'!$D$15:$D$71,0),MATCH($B162,'Crown &amp; Magistrates Courts'!$B$14:$CG$14,0),""))</f>
        <v>154</v>
      </c>
      <c r="AE162" s="86">
        <f t="array" ref="AE162">IFERROR(INDEX('Crown &amp; Magistrates Courts'!$B$15:$CG$71,MATCH(AE$7,'Crown &amp; Magistrates Courts'!$D$15:$D$71,0),MATCH($B162,'Crown &amp; Magistrates Courts'!$B$14:$CG$14,0),""))</f>
        <v>165</v>
      </c>
      <c r="AF162" s="86">
        <f t="array" ref="AF162">IFERROR(INDEX('Crown &amp; Magistrates Courts'!$B$15:$CG$71,MATCH(AF$7,'Crown &amp; Magistrates Courts'!$D$15:$D$71,0),MATCH($B162,'Crown &amp; Magistrates Courts'!$B$14:$CG$14,0),""))</f>
        <v>179</v>
      </c>
      <c r="AG162" s="86">
        <f t="array" ref="AG162">IFERROR(INDEX('Crown &amp; Magistrates Courts'!$B$15:$CG$71,MATCH(AG$7,'Crown &amp; Magistrates Courts'!$D$15:$D$71,0),MATCH($B162,'Crown &amp; Magistrates Courts'!$B$14:$CG$14,0),""))</f>
        <v>197</v>
      </c>
      <c r="AH162" s="86">
        <f t="array" ref="AH162">IFERROR(INDEX('Crown &amp; Magistrates Courts'!$B$15:$CG$71,MATCH(AH$7,'Crown &amp; Magistrates Courts'!$D$15:$D$71,0),MATCH($B162,'Crown &amp; Magistrates Courts'!$B$14:$CG$14,0),""))</f>
        <v>190</v>
      </c>
      <c r="AI162" s="86">
        <f t="array" ref="AI162">IFERROR(INDEX('Crown &amp; Magistrates Courts'!$B$15:$CG$71,MATCH(AI$7,'Crown &amp; Magistrates Courts'!$D$15:$D$71,0),MATCH($B162,'Crown &amp; Magistrates Courts'!$B$14:$CG$14,0),""))</f>
        <v>175</v>
      </c>
      <c r="AJ162" s="86">
        <f t="array" ref="AJ162">IFERROR(INDEX('Crown &amp; Magistrates Courts'!$B$15:$CG$71,MATCH(AJ$7,'Crown &amp; Magistrates Courts'!$D$15:$D$71,0),MATCH($B162,'Crown &amp; Magistrates Courts'!$B$14:$CG$14,0),""))</f>
        <v>163</v>
      </c>
      <c r="AK162" s="86">
        <f t="array" ref="AK162">IFERROR(INDEX('Crown &amp; Magistrates Courts'!$B$15:$CG$71,MATCH(AK$7,'Crown &amp; Magistrates Courts'!$D$15:$D$71,0),MATCH($B162,'Crown &amp; Magistrates Courts'!$B$14:$CG$14,0),""))</f>
        <v>179</v>
      </c>
      <c r="AL162" s="86">
        <f t="array" ref="AL162">IFERROR(INDEX('Crown &amp; Magistrates Courts'!$B$15:$CG$71,MATCH(AL$7,'Crown &amp; Magistrates Courts'!$D$15:$D$71,0),MATCH($B162,'Crown &amp; Magistrates Courts'!$B$14:$CG$14,0),""))</f>
        <v>189</v>
      </c>
      <c r="AM162" s="86">
        <f t="array" ref="AM162">IFERROR(INDEX('Crown &amp; Magistrates Courts'!$B$15:$CG$71,MATCH(AM$7,'Crown &amp; Magistrates Courts'!$D$15:$D$71,0),MATCH($B162,'Crown &amp; Magistrates Courts'!$B$14:$CG$14,0),""))</f>
        <v>181</v>
      </c>
      <c r="AN162" s="86">
        <f t="array" ref="AN162">IFERROR(INDEX('Crown &amp; Magistrates Courts'!$B$15:$CG$71,MATCH(AN$7,'Crown &amp; Magistrates Courts'!$D$15:$D$71,0),MATCH($B162,'Crown &amp; Magistrates Courts'!$B$14:$CG$14,0),""))</f>
        <v>171</v>
      </c>
      <c r="AO162" s="86">
        <f t="array" ref="AO162">IFERROR(INDEX('Crown &amp; Magistrates Courts'!$B$15:$CG$71,MATCH(AO$7,'Crown &amp; Magistrates Courts'!$D$15:$D$71,0),MATCH($B162,'Crown &amp; Magistrates Courts'!$B$14:$CG$14,0),""))</f>
        <v>173</v>
      </c>
      <c r="AP162" s="86" t="str">
        <f t="array" ref="AP162">IFERROR(INDEX('Crown &amp; Magistrates Courts'!$B$15:$CG$71,MATCH(AP$7,'Crown &amp; Magistrates Courts'!$D$15:$D$71,0),MATCH($B162,'Crown &amp; Magistrates Courts'!$B$14:$CG$14,0),""))</f>
        <v/>
      </c>
      <c r="AQ162" s="86" t="str">
        <f t="array" ref="AQ162">IFERROR(INDEX('Crown &amp; Magistrates Courts'!$B$15:$CG$71,MATCH(AQ$7,'Crown &amp; Magistrates Courts'!$D$15:$D$71,0),MATCH($B162,'Crown &amp; Magistrates Courts'!$B$14:$CG$14,0),""))</f>
        <v/>
      </c>
      <c r="AR162" s="86" t="str">
        <f t="array" ref="AR162">IFERROR(INDEX('Crown &amp; Magistrates Courts'!$B$15:$CG$71,MATCH(AR$7,'Crown &amp; Magistrates Courts'!$D$15:$D$71,0),MATCH($B162,'Crown &amp; Magistrates Courts'!$B$14:$CG$14,0),""))</f>
        <v/>
      </c>
      <c r="AS162" s="86" t="str">
        <f t="array" ref="AS162">IFERROR(INDEX('Crown &amp; Magistrates Courts'!$B$15:$CG$71,MATCH(AS$7,'Crown &amp; Magistrates Courts'!$D$15:$D$71,0),MATCH($B162,'Crown &amp; Magistrates Courts'!$B$14:$CG$14,0),""))</f>
        <v/>
      </c>
      <c r="AT162" s="86" t="str">
        <f t="array" ref="AT162">IFERROR(INDEX('Crown &amp; Magistrates Courts'!$B$15:$CG$71,MATCH(AT$7,'Crown &amp; Magistrates Courts'!$D$15:$D$71,0),MATCH($B162,'Crown &amp; Magistrates Courts'!$B$14:$CG$14,0),""))</f>
        <v/>
      </c>
      <c r="AU162" s="86" t="str">
        <f t="array" ref="AU162">IFERROR(INDEX('Crown &amp; Magistrates Courts'!$B$15:$CG$71,MATCH(AU$7,'Crown &amp; Magistrates Courts'!$D$15:$D$71,0),MATCH($B162,'Crown &amp; Magistrates Courts'!$B$14:$CG$14,0),""))</f>
        <v/>
      </c>
      <c r="AV162" s="86" t="str">
        <f t="array" ref="AV162">IFERROR(INDEX('Crown &amp; Magistrates Courts'!$B$15:$CG$71,MATCH(AV$7,'Crown &amp; Magistrates Courts'!$D$15:$D$71,0),MATCH($B162,'Crown &amp; Magistrates Courts'!$B$14:$CG$14,0),""))</f>
        <v/>
      </c>
      <c r="AW162" s="86" t="str">
        <f t="array" ref="AW162">IFERROR(INDEX('Crown &amp; Magistrates Courts'!$B$15:$CG$71,MATCH(AW$7,'Crown &amp; Magistrates Courts'!$D$15:$D$71,0),MATCH($B162,'Crown &amp; Magistrates Courts'!$B$14:$CG$14,0),""))</f>
        <v/>
      </c>
    </row>
    <row r="163">
      <c r="B163" s="77"/>
      <c r="C163" s="8"/>
    </row>
    <row r="164">
      <c r="B164" s="77"/>
      <c r="C164" s="8"/>
    </row>
    <row r="165">
      <c r="B165" s="74"/>
      <c r="C165" s="75" t="s">
        <v>283</v>
      </c>
      <c r="D165" s="76"/>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row>
    <row r="166">
      <c r="B166" s="77"/>
      <c r="C166" s="8"/>
    </row>
    <row r="167">
      <c r="B167" s="77"/>
      <c r="C167" s="70" t="s">
        <v>284</v>
      </c>
      <c r="D167" s="109"/>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c r="AA167" s="109"/>
      <c r="AB167" s="109"/>
      <c r="AC167" s="109"/>
      <c r="AD167" s="109"/>
      <c r="AE167" s="109"/>
      <c r="AF167" s="109"/>
      <c r="AG167" s="109"/>
      <c r="AH167" s="109"/>
      <c r="AI167" s="109"/>
      <c r="AJ167" s="109"/>
      <c r="AK167" s="109"/>
      <c r="AL167" s="109"/>
      <c r="AM167" s="109"/>
      <c r="AN167" s="109"/>
      <c r="AO167" s="109"/>
      <c r="AP167" s="109"/>
      <c r="AQ167" s="109"/>
      <c r="AR167" s="109"/>
      <c r="AS167" s="109"/>
      <c r="AT167" s="109"/>
      <c r="AU167" s="109"/>
      <c r="AV167" s="109"/>
      <c r="AW167" s="109"/>
    </row>
    <row r="168">
      <c r="B168" s="77"/>
      <c r="C168" s="8"/>
    </row>
    <row r="169">
      <c r="B169" s="77"/>
      <c r="C169" s="8" t="s">
        <v>285</v>
      </c>
      <c r="R169" s="10">
        <f t="shared" ref="R169:AW169" si="195">R27</f>
        <v>1393591</v>
      </c>
      <c r="S169" s="10">
        <f t="shared" si="195"/>
        <v>1429708</v>
      </c>
      <c r="T169" s="10">
        <f t="shared" si="195"/>
        <v>1409970</v>
      </c>
      <c r="U169" s="10">
        <f t="shared" si="195"/>
        <v>1394310</v>
      </c>
      <c r="V169" s="10">
        <f t="shared" si="195"/>
        <v>1453889</v>
      </c>
      <c r="W169" s="10">
        <f t="shared" si="195"/>
        <v>1489207</v>
      </c>
      <c r="X169" s="10">
        <f t="shared" si="195"/>
        <v>1441806</v>
      </c>
      <c r="Y169" s="10">
        <f t="shared" si="195"/>
        <v>1393196</v>
      </c>
      <c r="Z169" s="10">
        <f t="shared" si="195"/>
        <v>1245756</v>
      </c>
      <c r="AA169" s="10">
        <f t="shared" si="195"/>
        <v>1489429</v>
      </c>
      <c r="AB169" s="10">
        <f t="shared" si="195"/>
        <v>1380439</v>
      </c>
      <c r="AC169" s="10">
        <f t="shared" si="195"/>
        <v>1316762</v>
      </c>
      <c r="AD169" s="10">
        <f t="shared" si="195"/>
        <v>1578153</v>
      </c>
      <c r="AE169" s="10">
        <f t="shared" si="195"/>
        <v>1557032.159</v>
      </c>
      <c r="AF169" s="10">
        <f t="shared" si="195"/>
        <v>1597471</v>
      </c>
      <c r="AG169" s="10">
        <f t="shared" si="195"/>
        <v>1568312</v>
      </c>
      <c r="AH169" s="10">
        <f t="shared" si="195"/>
        <v>1703761</v>
      </c>
      <c r="AI169" s="10">
        <f t="shared" si="195"/>
        <v>1721686</v>
      </c>
      <c r="AJ169" s="10">
        <f t="shared" si="195"/>
        <v>1664501</v>
      </c>
      <c r="AK169" s="10">
        <f t="shared" si="195"/>
        <v>1647169</v>
      </c>
      <c r="AL169" s="10">
        <f t="shared" si="195"/>
        <v>1686650</v>
      </c>
      <c r="AM169" s="10">
        <f t="shared" si="195"/>
        <v>1689727</v>
      </c>
      <c r="AN169" s="10">
        <f t="shared" si="195"/>
        <v>1656990</v>
      </c>
      <c r="AO169" s="10">
        <f t="shared" si="195"/>
        <v>1624151</v>
      </c>
      <c r="AP169" s="10">
        <f t="shared" si="195"/>
        <v>1664379.5</v>
      </c>
      <c r="AQ169" s="10">
        <f t="shared" si="195"/>
        <v>1664379.5</v>
      </c>
      <c r="AR169" s="10">
        <f t="shared" si="195"/>
        <v>1664379.5</v>
      </c>
      <c r="AS169" s="10">
        <f t="shared" si="195"/>
        <v>1664379.5</v>
      </c>
      <c r="AT169" s="10">
        <f t="shared" si="195"/>
        <v>1664379.5</v>
      </c>
      <c r="AU169" s="10">
        <f t="shared" si="195"/>
        <v>1664379.5</v>
      </c>
      <c r="AV169" s="10">
        <f t="shared" si="195"/>
        <v>1664379.5</v>
      </c>
      <c r="AW169" s="10">
        <f t="shared" si="195"/>
        <v>1664379.5</v>
      </c>
    </row>
    <row r="170">
      <c r="B170" s="77"/>
      <c r="C170" s="8"/>
    </row>
    <row r="171">
      <c r="B171" s="77"/>
      <c r="C171" s="8" t="s">
        <v>7</v>
      </c>
      <c r="D171" s="52">
        <f>N101</f>
        <v>0.05460558172</v>
      </c>
    </row>
    <row r="172">
      <c r="B172" s="77"/>
      <c r="C172" s="8"/>
    </row>
    <row r="173">
      <c r="B173" s="77"/>
      <c r="C173" s="8" t="s">
        <v>286</v>
      </c>
    </row>
    <row r="174">
      <c r="B174" s="77"/>
      <c r="C174" s="4" t="s">
        <v>57</v>
      </c>
      <c r="D174" s="48">
        <f>FORECAST!$I$12</f>
        <v>0.44</v>
      </c>
      <c r="AH174" s="110">
        <f t="shared" ref="AH174:AW174" si="196">AH$169*($D174)*$D$171</f>
        <v>40935.33862</v>
      </c>
      <c r="AI174" s="110">
        <f t="shared" si="196"/>
        <v>41366.01285</v>
      </c>
      <c r="AJ174" s="110">
        <f t="shared" si="196"/>
        <v>39992.05996</v>
      </c>
      <c r="AK174" s="110">
        <f t="shared" si="196"/>
        <v>39575.63343</v>
      </c>
      <c r="AL174" s="110">
        <f t="shared" si="196"/>
        <v>40524.22194</v>
      </c>
      <c r="AM174" s="110">
        <f t="shared" si="196"/>
        <v>40598.15134</v>
      </c>
      <c r="AN174" s="110">
        <f t="shared" si="196"/>
        <v>39811.59725</v>
      </c>
      <c r="AO174" s="110">
        <f t="shared" si="196"/>
        <v>39022.59247</v>
      </c>
      <c r="AP174" s="110">
        <f t="shared" si="196"/>
        <v>39989.14075</v>
      </c>
      <c r="AQ174" s="110">
        <f t="shared" si="196"/>
        <v>39989.14075</v>
      </c>
      <c r="AR174" s="110">
        <f t="shared" si="196"/>
        <v>39989.14075</v>
      </c>
      <c r="AS174" s="110">
        <f t="shared" si="196"/>
        <v>39989.14075</v>
      </c>
      <c r="AT174" s="110">
        <f t="shared" si="196"/>
        <v>39989.14075</v>
      </c>
      <c r="AU174" s="110">
        <f t="shared" si="196"/>
        <v>39989.14075</v>
      </c>
      <c r="AV174" s="110">
        <f t="shared" si="196"/>
        <v>39989.14075</v>
      </c>
      <c r="AW174" s="110">
        <f t="shared" si="196"/>
        <v>39989.14075</v>
      </c>
    </row>
    <row r="175">
      <c r="B175" s="77"/>
      <c r="C175" s="4" t="s">
        <v>58</v>
      </c>
      <c r="D175" s="48">
        <f>FORECAST!$J$12</f>
        <v>0.07</v>
      </c>
      <c r="AH175" s="110">
        <f t="shared" ref="AH175:AW175" si="197">AH$169*($D175)*$D$171</f>
        <v>6512.440236</v>
      </c>
      <c r="AI175" s="110">
        <f t="shared" si="197"/>
        <v>6580.956589</v>
      </c>
      <c r="AJ175" s="110">
        <f t="shared" si="197"/>
        <v>6362.373176</v>
      </c>
      <c r="AK175" s="110">
        <f t="shared" si="197"/>
        <v>6296.1235</v>
      </c>
      <c r="AL175" s="110">
        <f t="shared" si="197"/>
        <v>6447.035308</v>
      </c>
      <c r="AM175" s="110">
        <f t="shared" si="197"/>
        <v>6458.796804</v>
      </c>
      <c r="AN175" s="110">
        <f t="shared" si="197"/>
        <v>6333.663199</v>
      </c>
      <c r="AO175" s="110">
        <f t="shared" si="197"/>
        <v>6208.139711</v>
      </c>
      <c r="AP175" s="110">
        <f t="shared" si="197"/>
        <v>6361.908756</v>
      </c>
      <c r="AQ175" s="111">
        <f t="shared" si="197"/>
        <v>6361.908756</v>
      </c>
      <c r="AR175" s="110">
        <f t="shared" si="197"/>
        <v>6361.908756</v>
      </c>
      <c r="AS175" s="110">
        <f t="shared" si="197"/>
        <v>6361.908756</v>
      </c>
      <c r="AT175" s="110">
        <f t="shared" si="197"/>
        <v>6361.908756</v>
      </c>
      <c r="AU175" s="110">
        <f t="shared" si="197"/>
        <v>6361.908756</v>
      </c>
      <c r="AV175" s="110">
        <f t="shared" si="197"/>
        <v>6361.908756</v>
      </c>
      <c r="AW175" s="110">
        <f t="shared" si="197"/>
        <v>6361.908756</v>
      </c>
    </row>
    <row r="176">
      <c r="B176" s="77"/>
      <c r="C176" s="4" t="s">
        <v>59</v>
      </c>
      <c r="D176" s="48">
        <f>FORECAST!$K$12</f>
        <v>0.34</v>
      </c>
      <c r="AH176" s="110">
        <f t="shared" ref="AH176:AW176" si="198">AH$169*($D176)*$D$171</f>
        <v>31631.85257</v>
      </c>
      <c r="AI176" s="110">
        <f t="shared" si="198"/>
        <v>31964.64629</v>
      </c>
      <c r="AJ176" s="110">
        <f t="shared" si="198"/>
        <v>30902.95543</v>
      </c>
      <c r="AK176" s="110">
        <f t="shared" si="198"/>
        <v>30581.17129</v>
      </c>
      <c r="AL176" s="110">
        <f t="shared" si="198"/>
        <v>31314.1715</v>
      </c>
      <c r="AM176" s="110">
        <f t="shared" si="198"/>
        <v>31371.29876</v>
      </c>
      <c r="AN176" s="110">
        <f t="shared" si="198"/>
        <v>30763.50697</v>
      </c>
      <c r="AO176" s="110">
        <f t="shared" si="198"/>
        <v>30153.82145</v>
      </c>
      <c r="AP176" s="110">
        <f t="shared" si="198"/>
        <v>30900.69967</v>
      </c>
      <c r="AQ176" s="110">
        <f t="shared" si="198"/>
        <v>30900.69967</v>
      </c>
      <c r="AR176" s="111">
        <f t="shared" si="198"/>
        <v>30900.69967</v>
      </c>
      <c r="AS176" s="110">
        <f t="shared" si="198"/>
        <v>30900.69967</v>
      </c>
      <c r="AT176" s="110">
        <f t="shared" si="198"/>
        <v>30900.69967</v>
      </c>
      <c r="AU176" s="110">
        <f t="shared" si="198"/>
        <v>30900.69967</v>
      </c>
      <c r="AV176" s="110">
        <f t="shared" si="198"/>
        <v>30900.69967</v>
      </c>
      <c r="AW176" s="110">
        <f t="shared" si="198"/>
        <v>30900.69967</v>
      </c>
    </row>
    <row r="177">
      <c r="B177" s="77"/>
      <c r="C177" s="4" t="s">
        <v>60</v>
      </c>
      <c r="D177" s="48">
        <f>FORECAST!$L$12</f>
        <v>0.15</v>
      </c>
      <c r="AH177" s="110">
        <f t="shared" ref="AH177:AW177" si="199">AH$169*($D177)*$D$171</f>
        <v>13955.22908</v>
      </c>
      <c r="AI177" s="110">
        <f t="shared" si="199"/>
        <v>14102.04983</v>
      </c>
      <c r="AJ177" s="110">
        <f t="shared" si="199"/>
        <v>13633.65681</v>
      </c>
      <c r="AK177" s="110">
        <f t="shared" si="199"/>
        <v>13491.69321</v>
      </c>
      <c r="AL177" s="110">
        <f t="shared" si="199"/>
        <v>13815.07566</v>
      </c>
      <c r="AM177" s="110">
        <f t="shared" si="199"/>
        <v>13840.27887</v>
      </c>
      <c r="AN177" s="110">
        <f t="shared" si="199"/>
        <v>13572.13543</v>
      </c>
      <c r="AO177" s="110">
        <f t="shared" si="199"/>
        <v>13303.15652</v>
      </c>
      <c r="AP177" s="110">
        <f t="shared" si="199"/>
        <v>13632.66162</v>
      </c>
      <c r="AQ177" s="110">
        <f t="shared" si="199"/>
        <v>13632.66162</v>
      </c>
      <c r="AR177" s="110">
        <f t="shared" si="199"/>
        <v>13632.66162</v>
      </c>
      <c r="AS177" s="110">
        <f t="shared" si="199"/>
        <v>13632.66162</v>
      </c>
      <c r="AT177" s="110">
        <f t="shared" si="199"/>
        <v>13632.66162</v>
      </c>
      <c r="AU177" s="110">
        <f t="shared" si="199"/>
        <v>13632.66162</v>
      </c>
      <c r="AV177" s="110">
        <f t="shared" si="199"/>
        <v>13632.66162</v>
      </c>
      <c r="AW177" s="110">
        <f t="shared" si="199"/>
        <v>13632.66162</v>
      </c>
    </row>
    <row r="178">
      <c r="B178" s="77"/>
      <c r="C178" s="4" t="s">
        <v>61</v>
      </c>
      <c r="D178" s="48">
        <f>FORECAST!$M$12</f>
        <v>0</v>
      </c>
      <c r="AH178" s="110">
        <f t="shared" ref="AH178:AW178" si="200">AH$169*($D178)*$D$171</f>
        <v>0</v>
      </c>
      <c r="AI178" s="110">
        <f t="shared" si="200"/>
        <v>0</v>
      </c>
      <c r="AJ178" s="110">
        <f t="shared" si="200"/>
        <v>0</v>
      </c>
      <c r="AK178" s="110">
        <f t="shared" si="200"/>
        <v>0</v>
      </c>
      <c r="AL178" s="110">
        <f t="shared" si="200"/>
        <v>0</v>
      </c>
      <c r="AM178" s="110">
        <f t="shared" si="200"/>
        <v>0</v>
      </c>
      <c r="AN178" s="110">
        <f t="shared" si="200"/>
        <v>0</v>
      </c>
      <c r="AO178" s="110">
        <f t="shared" si="200"/>
        <v>0</v>
      </c>
      <c r="AP178" s="110">
        <f t="shared" si="200"/>
        <v>0</v>
      </c>
      <c r="AQ178" s="110">
        <f t="shared" si="200"/>
        <v>0</v>
      </c>
      <c r="AR178" s="110">
        <f t="shared" si="200"/>
        <v>0</v>
      </c>
      <c r="AS178" s="110">
        <f t="shared" si="200"/>
        <v>0</v>
      </c>
      <c r="AT178" s="110">
        <f t="shared" si="200"/>
        <v>0</v>
      </c>
      <c r="AU178" s="110">
        <f t="shared" si="200"/>
        <v>0</v>
      </c>
      <c r="AV178" s="110">
        <f t="shared" si="200"/>
        <v>0</v>
      </c>
      <c r="AW178" s="110">
        <f t="shared" si="200"/>
        <v>0</v>
      </c>
    </row>
    <row r="179">
      <c r="B179" s="77"/>
      <c r="C179" s="4" t="s">
        <v>62</v>
      </c>
      <c r="D179" s="48">
        <f>FORECAST!$N$12</f>
        <v>0</v>
      </c>
      <c r="AH179" s="110">
        <f t="shared" ref="AH179:AW179" si="201">AH$169*($D179)*$D$171</f>
        <v>0</v>
      </c>
      <c r="AI179" s="110">
        <f t="shared" si="201"/>
        <v>0</v>
      </c>
      <c r="AJ179" s="110">
        <f t="shared" si="201"/>
        <v>0</v>
      </c>
      <c r="AK179" s="110">
        <f t="shared" si="201"/>
        <v>0</v>
      </c>
      <c r="AL179" s="110">
        <f t="shared" si="201"/>
        <v>0</v>
      </c>
      <c r="AM179" s="110">
        <f t="shared" si="201"/>
        <v>0</v>
      </c>
      <c r="AN179" s="110">
        <f t="shared" si="201"/>
        <v>0</v>
      </c>
      <c r="AO179" s="110">
        <f t="shared" si="201"/>
        <v>0</v>
      </c>
      <c r="AP179" s="110">
        <f t="shared" si="201"/>
        <v>0</v>
      </c>
      <c r="AQ179" s="110">
        <f t="shared" si="201"/>
        <v>0</v>
      </c>
      <c r="AR179" s="110">
        <f t="shared" si="201"/>
        <v>0</v>
      </c>
      <c r="AS179" s="110">
        <f t="shared" si="201"/>
        <v>0</v>
      </c>
      <c r="AT179" s="110">
        <f t="shared" si="201"/>
        <v>0</v>
      </c>
      <c r="AU179" s="110">
        <f t="shared" si="201"/>
        <v>0</v>
      </c>
      <c r="AV179" s="110">
        <f t="shared" si="201"/>
        <v>0</v>
      </c>
      <c r="AW179" s="110">
        <f t="shared" si="201"/>
        <v>0</v>
      </c>
    </row>
    <row r="180">
      <c r="B180" s="77"/>
      <c r="C180" s="4" t="s">
        <v>63</v>
      </c>
      <c r="D180" s="48">
        <f>FORECAST!$O$12</f>
        <v>0</v>
      </c>
      <c r="AH180" s="110">
        <f t="shared" ref="AH180:AW180" si="202">AH$169*($D180)*$D$171</f>
        <v>0</v>
      </c>
      <c r="AI180" s="110">
        <f t="shared" si="202"/>
        <v>0</v>
      </c>
      <c r="AJ180" s="110">
        <f t="shared" si="202"/>
        <v>0</v>
      </c>
      <c r="AK180" s="110">
        <f t="shared" si="202"/>
        <v>0</v>
      </c>
      <c r="AL180" s="110">
        <f t="shared" si="202"/>
        <v>0</v>
      </c>
      <c r="AM180" s="110">
        <f t="shared" si="202"/>
        <v>0</v>
      </c>
      <c r="AN180" s="110">
        <f t="shared" si="202"/>
        <v>0</v>
      </c>
      <c r="AO180" s="110">
        <f t="shared" si="202"/>
        <v>0</v>
      </c>
      <c r="AP180" s="110">
        <f t="shared" si="202"/>
        <v>0</v>
      </c>
      <c r="AQ180" s="110">
        <f t="shared" si="202"/>
        <v>0</v>
      </c>
      <c r="AR180" s="110">
        <f t="shared" si="202"/>
        <v>0</v>
      </c>
      <c r="AS180" s="110">
        <f t="shared" si="202"/>
        <v>0</v>
      </c>
      <c r="AT180" s="110">
        <f t="shared" si="202"/>
        <v>0</v>
      </c>
      <c r="AU180" s="110">
        <f t="shared" si="202"/>
        <v>0</v>
      </c>
      <c r="AV180" s="110">
        <f t="shared" si="202"/>
        <v>0</v>
      </c>
      <c r="AW180" s="110">
        <f t="shared" si="202"/>
        <v>0</v>
      </c>
    </row>
    <row r="181">
      <c r="B181" s="77"/>
      <c r="C181" s="4" t="s">
        <v>64</v>
      </c>
      <c r="D181" s="48">
        <v>0.0</v>
      </c>
      <c r="AH181" s="110">
        <f t="shared" ref="AH181:AW181" si="203">AH$169*($D181)*$D$171</f>
        <v>0</v>
      </c>
      <c r="AI181" s="110">
        <f t="shared" si="203"/>
        <v>0</v>
      </c>
      <c r="AJ181" s="110">
        <f t="shared" si="203"/>
        <v>0</v>
      </c>
      <c r="AK181" s="110">
        <f t="shared" si="203"/>
        <v>0</v>
      </c>
      <c r="AL181" s="110">
        <f t="shared" si="203"/>
        <v>0</v>
      </c>
      <c r="AM181" s="110">
        <f t="shared" si="203"/>
        <v>0</v>
      </c>
      <c r="AN181" s="110">
        <f t="shared" si="203"/>
        <v>0</v>
      </c>
      <c r="AO181" s="110">
        <f t="shared" si="203"/>
        <v>0</v>
      </c>
      <c r="AP181" s="110">
        <f t="shared" si="203"/>
        <v>0</v>
      </c>
      <c r="AQ181" s="110">
        <f t="shared" si="203"/>
        <v>0</v>
      </c>
      <c r="AR181" s="110">
        <f t="shared" si="203"/>
        <v>0</v>
      </c>
      <c r="AS181" s="110">
        <f t="shared" si="203"/>
        <v>0</v>
      </c>
      <c r="AT181" s="110">
        <f t="shared" si="203"/>
        <v>0</v>
      </c>
      <c r="AU181" s="110">
        <f t="shared" si="203"/>
        <v>0</v>
      </c>
      <c r="AV181" s="110">
        <f t="shared" si="203"/>
        <v>0</v>
      </c>
      <c r="AW181" s="110">
        <f t="shared" si="203"/>
        <v>0</v>
      </c>
    </row>
    <row r="182">
      <c r="B182" s="77"/>
      <c r="C182" s="4" t="s">
        <v>65</v>
      </c>
      <c r="D182" s="48">
        <v>0.0</v>
      </c>
      <c r="AH182" s="110">
        <f t="shared" ref="AH182:AW182" si="204">AH$169*($D182)*$D$171</f>
        <v>0</v>
      </c>
      <c r="AI182" s="110">
        <f t="shared" si="204"/>
        <v>0</v>
      </c>
      <c r="AJ182" s="110">
        <f t="shared" si="204"/>
        <v>0</v>
      </c>
      <c r="AK182" s="110">
        <f t="shared" si="204"/>
        <v>0</v>
      </c>
      <c r="AL182" s="110">
        <f t="shared" si="204"/>
        <v>0</v>
      </c>
      <c r="AM182" s="110">
        <f t="shared" si="204"/>
        <v>0</v>
      </c>
      <c r="AN182" s="110">
        <f t="shared" si="204"/>
        <v>0</v>
      </c>
      <c r="AO182" s="110">
        <f t="shared" si="204"/>
        <v>0</v>
      </c>
      <c r="AP182" s="110">
        <f t="shared" si="204"/>
        <v>0</v>
      </c>
      <c r="AQ182" s="110">
        <f t="shared" si="204"/>
        <v>0</v>
      </c>
      <c r="AR182" s="110">
        <f t="shared" si="204"/>
        <v>0</v>
      </c>
      <c r="AS182" s="110">
        <f t="shared" si="204"/>
        <v>0</v>
      </c>
      <c r="AT182" s="110">
        <f t="shared" si="204"/>
        <v>0</v>
      </c>
      <c r="AU182" s="110">
        <f t="shared" si="204"/>
        <v>0</v>
      </c>
      <c r="AV182" s="110">
        <f t="shared" si="204"/>
        <v>0</v>
      </c>
      <c r="AW182" s="110">
        <f t="shared" si="204"/>
        <v>0</v>
      </c>
    </row>
    <row r="183">
      <c r="B183" s="77"/>
      <c r="C183" s="4" t="s">
        <v>287</v>
      </c>
      <c r="AH183" s="110">
        <f t="shared" ref="AH183:AW183" si="205">SUM(AH174:AH182)</f>
        <v>93034.86051</v>
      </c>
      <c r="AI183" s="110">
        <f t="shared" si="205"/>
        <v>94013.66556</v>
      </c>
      <c r="AJ183" s="110">
        <f t="shared" si="205"/>
        <v>90891.04537</v>
      </c>
      <c r="AK183" s="110">
        <f t="shared" si="205"/>
        <v>89944.62143</v>
      </c>
      <c r="AL183" s="110">
        <f t="shared" si="205"/>
        <v>92100.5044</v>
      </c>
      <c r="AM183" s="110">
        <f t="shared" si="205"/>
        <v>92268.52578</v>
      </c>
      <c r="AN183" s="110">
        <f t="shared" si="205"/>
        <v>90480.90285</v>
      </c>
      <c r="AO183" s="110">
        <f t="shared" si="205"/>
        <v>88687.71015</v>
      </c>
      <c r="AP183" s="110">
        <f t="shared" si="205"/>
        <v>90884.41079</v>
      </c>
      <c r="AQ183" s="110">
        <f t="shared" si="205"/>
        <v>90884.41079</v>
      </c>
      <c r="AR183" s="110">
        <f t="shared" si="205"/>
        <v>90884.41079</v>
      </c>
      <c r="AS183" s="110">
        <f t="shared" si="205"/>
        <v>90884.41079</v>
      </c>
      <c r="AT183" s="110">
        <f t="shared" si="205"/>
        <v>90884.41079</v>
      </c>
      <c r="AU183" s="110">
        <f t="shared" si="205"/>
        <v>90884.41079</v>
      </c>
      <c r="AV183" s="110">
        <f t="shared" si="205"/>
        <v>90884.41079</v>
      </c>
      <c r="AW183" s="110">
        <f t="shared" si="205"/>
        <v>90884.41079</v>
      </c>
    </row>
    <row r="184">
      <c r="B184" s="77"/>
    </row>
    <row r="185">
      <c r="A185" s="59"/>
      <c r="B185" s="94"/>
      <c r="C185" s="4" t="s">
        <v>288</v>
      </c>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c r="AG185" s="59"/>
      <c r="AH185" s="59"/>
      <c r="AI185" s="59"/>
      <c r="AJ185" s="59"/>
      <c r="AK185" s="59"/>
      <c r="AL185" s="59"/>
      <c r="AM185" s="59"/>
      <c r="AN185" s="59"/>
      <c r="AO185" s="59"/>
      <c r="AP185" s="112">
        <f t="shared" ref="AP185:AW185" si="206">AO175+AN176+AM177+AL178+AK179+AJ180+AI181+AH182+AP174</f>
        <v>90801.06629</v>
      </c>
      <c r="AQ185" s="112">
        <f t="shared" si="206"/>
        <v>90077.00638</v>
      </c>
      <c r="AR185" s="112">
        <f t="shared" si="206"/>
        <v>90554.9057</v>
      </c>
      <c r="AS185" s="112">
        <f t="shared" si="206"/>
        <v>90884.41079</v>
      </c>
      <c r="AT185" s="112">
        <f t="shared" si="206"/>
        <v>90884.41079</v>
      </c>
      <c r="AU185" s="112">
        <f t="shared" si="206"/>
        <v>90884.41079</v>
      </c>
      <c r="AV185" s="112">
        <f t="shared" si="206"/>
        <v>90884.41079</v>
      </c>
      <c r="AW185" s="112">
        <f t="shared" si="206"/>
        <v>90884.41079</v>
      </c>
    </row>
    <row r="186">
      <c r="B186" s="77"/>
    </row>
    <row r="187">
      <c r="B187" s="77"/>
      <c r="C187" s="70" t="s">
        <v>289</v>
      </c>
      <c r="D187" s="109"/>
      <c r="E187" s="109"/>
      <c r="F187" s="109"/>
      <c r="G187" s="109"/>
      <c r="H187" s="109"/>
      <c r="I187" s="109"/>
      <c r="J187" s="109"/>
      <c r="K187" s="109"/>
      <c r="L187" s="109"/>
      <c r="M187" s="109"/>
      <c r="N187" s="109"/>
      <c r="O187" s="109"/>
      <c r="P187" s="109"/>
      <c r="Q187" s="109"/>
      <c r="R187" s="109"/>
      <c r="S187" s="109"/>
      <c r="T187" s="109"/>
      <c r="U187" s="109"/>
      <c r="V187" s="109"/>
      <c r="W187" s="109"/>
      <c r="X187" s="109"/>
      <c r="Y187" s="109"/>
      <c r="Z187" s="109"/>
      <c r="AA187" s="109"/>
      <c r="AB187" s="109"/>
      <c r="AC187" s="109"/>
      <c r="AD187" s="109"/>
      <c r="AE187" s="109"/>
      <c r="AF187" s="109"/>
      <c r="AG187" s="109"/>
      <c r="AH187" s="109"/>
      <c r="AI187" s="109"/>
      <c r="AJ187" s="109"/>
      <c r="AK187" s="109"/>
      <c r="AL187" s="109"/>
      <c r="AM187" s="109"/>
      <c r="AN187" s="109"/>
      <c r="AO187" s="109"/>
      <c r="AP187" s="109"/>
      <c r="AQ187" s="109"/>
      <c r="AR187" s="109"/>
      <c r="AS187" s="109"/>
      <c r="AT187" s="109"/>
      <c r="AU187" s="109"/>
      <c r="AV187" s="109"/>
      <c r="AW187" s="109"/>
    </row>
    <row r="188">
      <c r="B188" s="77"/>
    </row>
    <row r="189">
      <c r="B189" s="77"/>
      <c r="C189" s="4" t="s">
        <v>290</v>
      </c>
      <c r="R189" s="10">
        <f t="shared" ref="R189:AW189" si="207">R32</f>
        <v>346227</v>
      </c>
      <c r="S189" s="10">
        <f t="shared" si="207"/>
        <v>335541</v>
      </c>
      <c r="T189" s="10">
        <f t="shared" si="207"/>
        <v>323071</v>
      </c>
      <c r="U189" s="10">
        <f t="shared" si="207"/>
        <v>341301</v>
      </c>
      <c r="V189" s="10">
        <f t="shared" si="207"/>
        <v>339940</v>
      </c>
      <c r="W189" s="10">
        <f t="shared" si="207"/>
        <v>345281</v>
      </c>
      <c r="X189" s="10">
        <f t="shared" si="207"/>
        <v>324165</v>
      </c>
      <c r="Y189" s="10">
        <f t="shared" si="207"/>
        <v>309724</v>
      </c>
      <c r="Z189" s="10">
        <f t="shared" si="207"/>
        <v>126022</v>
      </c>
      <c r="AA189" s="10">
        <f t="shared" si="207"/>
        <v>244045</v>
      </c>
      <c r="AB189" s="10">
        <f t="shared" si="207"/>
        <v>256187</v>
      </c>
      <c r="AC189" s="10">
        <f t="shared" si="207"/>
        <v>252027</v>
      </c>
      <c r="AD189" s="10">
        <f t="shared" si="207"/>
        <v>283465</v>
      </c>
      <c r="AE189" s="10">
        <f t="shared" si="207"/>
        <v>275068</v>
      </c>
      <c r="AF189" s="10">
        <f t="shared" si="207"/>
        <v>257647</v>
      </c>
      <c r="AG189" s="10">
        <f t="shared" si="207"/>
        <v>300971</v>
      </c>
      <c r="AH189" s="10">
        <f t="shared" si="207"/>
        <v>283153</v>
      </c>
      <c r="AI189" s="10">
        <f t="shared" si="207"/>
        <v>282983</v>
      </c>
      <c r="AJ189" s="10">
        <f t="shared" si="207"/>
        <v>305356</v>
      </c>
      <c r="AK189" s="10">
        <f t="shared" si="207"/>
        <v>322188</v>
      </c>
      <c r="AL189" s="10">
        <f t="shared" si="207"/>
        <v>310365</v>
      </c>
      <c r="AM189" s="10">
        <f t="shared" si="207"/>
        <v>311913</v>
      </c>
      <c r="AN189" s="10">
        <f t="shared" si="207"/>
        <v>316964</v>
      </c>
      <c r="AO189" s="10">
        <f t="shared" si="207"/>
        <v>343454</v>
      </c>
      <c r="AP189" s="10">
        <f t="shared" si="207"/>
        <v>326222.5663</v>
      </c>
      <c r="AQ189" s="10">
        <f t="shared" si="207"/>
        <v>325498.5064</v>
      </c>
      <c r="AR189" s="10">
        <f t="shared" si="207"/>
        <v>325976.4057</v>
      </c>
      <c r="AS189" s="10">
        <f t="shared" si="207"/>
        <v>326305.9108</v>
      </c>
      <c r="AT189" s="10">
        <f t="shared" si="207"/>
        <v>326305.9108</v>
      </c>
      <c r="AU189" s="10">
        <f t="shared" si="207"/>
        <v>326305.9108</v>
      </c>
      <c r="AV189" s="10">
        <f t="shared" si="207"/>
        <v>326305.9108</v>
      </c>
      <c r="AW189" s="10">
        <f t="shared" si="207"/>
        <v>326305.9108</v>
      </c>
    </row>
    <row r="190">
      <c r="B190" s="77"/>
      <c r="C190" s="8" t="s">
        <v>291</v>
      </c>
      <c r="E190" s="8" t="s">
        <v>78</v>
      </c>
    </row>
    <row r="191">
      <c r="B191" s="77"/>
      <c r="D191" s="8" t="s">
        <v>227</v>
      </c>
      <c r="E191" s="52">
        <f t="shared" ref="E191:E197" si="208">N103</f>
        <v>0.01481252907</v>
      </c>
    </row>
    <row r="192">
      <c r="B192" s="77"/>
      <c r="D192" s="8" t="s">
        <v>229</v>
      </c>
      <c r="E192" s="52">
        <f t="shared" si="208"/>
        <v>0.08617445271</v>
      </c>
    </row>
    <row r="193">
      <c r="B193" s="77"/>
      <c r="D193" s="8" t="s">
        <v>230</v>
      </c>
      <c r="E193" s="52">
        <f t="shared" si="208"/>
        <v>0.00002005978673</v>
      </c>
    </row>
    <row r="194">
      <c r="B194" s="77"/>
      <c r="D194" s="8" t="s">
        <v>231</v>
      </c>
      <c r="E194" s="52">
        <f t="shared" si="208"/>
        <v>1.00904407</v>
      </c>
    </row>
    <row r="195">
      <c r="B195" s="77"/>
      <c r="D195" s="8" t="s">
        <v>232</v>
      </c>
      <c r="E195" s="52">
        <f t="shared" si="208"/>
        <v>0.8927302445</v>
      </c>
    </row>
    <row r="196">
      <c r="B196" s="77"/>
      <c r="D196" s="8" t="s">
        <v>234</v>
      </c>
      <c r="E196" s="52">
        <f t="shared" si="208"/>
        <v>0.05317817986</v>
      </c>
    </row>
    <row r="197">
      <c r="B197" s="77"/>
      <c r="D197" s="8" t="s">
        <v>235</v>
      </c>
      <c r="E197" s="52">
        <f t="shared" si="208"/>
        <v>0.7833522165</v>
      </c>
    </row>
    <row r="198">
      <c r="B198" s="77"/>
      <c r="D198" s="8"/>
    </row>
    <row r="199">
      <c r="B199" s="77"/>
      <c r="C199" s="4"/>
      <c r="D199" s="4" t="s">
        <v>148</v>
      </c>
    </row>
    <row r="200">
      <c r="B200" s="77"/>
      <c r="C200" s="4" t="s">
        <v>57</v>
      </c>
      <c r="D200" s="48">
        <f t="array" ref="D200">INDEX(FORECAST!$I$13:$Q$13,MATCH($C200,FORECAST!$I$11:$Q$11,0))</f>
        <v>0.22</v>
      </c>
      <c r="R200" s="60">
        <f t="shared" ref="R200:AW200" si="209">R$189*$E$195*$D200</f>
        <v>67999.20916</v>
      </c>
      <c r="S200" s="60">
        <f t="shared" si="209"/>
        <v>65900.47177</v>
      </c>
      <c r="T200" s="60">
        <f t="shared" si="209"/>
        <v>63451.35562</v>
      </c>
      <c r="U200" s="60">
        <f t="shared" si="209"/>
        <v>67031.73954</v>
      </c>
      <c r="V200" s="60">
        <f t="shared" si="209"/>
        <v>66764.43825</v>
      </c>
      <c r="W200" s="60">
        <f t="shared" si="209"/>
        <v>67813.41414</v>
      </c>
      <c r="X200" s="60">
        <f t="shared" si="209"/>
        <v>63666.21793</v>
      </c>
      <c r="Y200" s="60">
        <f t="shared" si="209"/>
        <v>60829.99609</v>
      </c>
      <c r="Z200" s="60">
        <f t="shared" si="209"/>
        <v>24750.80319</v>
      </c>
      <c r="AA200" s="60">
        <f t="shared" si="209"/>
        <v>47930.59755</v>
      </c>
      <c r="AB200" s="60">
        <f t="shared" si="209"/>
        <v>50315.29429</v>
      </c>
      <c r="AC200" s="60">
        <f t="shared" si="209"/>
        <v>49498.26757</v>
      </c>
      <c r="AD200" s="60">
        <f t="shared" si="209"/>
        <v>55672.71133</v>
      </c>
      <c r="AE200" s="60">
        <f t="shared" si="209"/>
        <v>54023.53504</v>
      </c>
      <c r="AF200" s="60">
        <f t="shared" si="209"/>
        <v>50602.03925</v>
      </c>
      <c r="AG200" s="60">
        <f t="shared" si="209"/>
        <v>59110.90117</v>
      </c>
      <c r="AH200" s="60">
        <f t="shared" si="209"/>
        <v>55611.43432</v>
      </c>
      <c r="AI200" s="60">
        <f t="shared" si="209"/>
        <v>55578.04621</v>
      </c>
      <c r="AJ200" s="60">
        <f t="shared" si="209"/>
        <v>59972.11804</v>
      </c>
      <c r="AK200" s="60">
        <f t="shared" si="209"/>
        <v>63277.93384</v>
      </c>
      <c r="AL200" s="60">
        <f t="shared" si="209"/>
        <v>60955.88891</v>
      </c>
      <c r="AM200" s="60">
        <f t="shared" si="209"/>
        <v>61259.91712</v>
      </c>
      <c r="AN200" s="60">
        <f t="shared" si="209"/>
        <v>62251.93683</v>
      </c>
      <c r="AO200" s="60">
        <f t="shared" si="209"/>
        <v>67454.59014</v>
      </c>
      <c r="AP200" s="60">
        <f t="shared" si="209"/>
        <v>64070.3253</v>
      </c>
      <c r="AQ200" s="60">
        <f t="shared" si="209"/>
        <v>63928.11946</v>
      </c>
      <c r="AR200" s="60">
        <f t="shared" si="209"/>
        <v>64021.9792</v>
      </c>
      <c r="AS200" s="60">
        <f t="shared" si="209"/>
        <v>64086.69421</v>
      </c>
      <c r="AT200" s="60">
        <f t="shared" si="209"/>
        <v>64086.69421</v>
      </c>
      <c r="AU200" s="60">
        <f t="shared" si="209"/>
        <v>64086.69421</v>
      </c>
      <c r="AV200" s="60">
        <f t="shared" si="209"/>
        <v>64086.69421</v>
      </c>
      <c r="AW200" s="60">
        <f t="shared" si="209"/>
        <v>64086.69421</v>
      </c>
    </row>
    <row r="201">
      <c r="B201" s="77"/>
      <c r="C201" s="4" t="s">
        <v>58</v>
      </c>
      <c r="D201" s="48">
        <f t="array" ref="D201">INDEX(FORECAST!$I$13:$Q$13,MATCH($C201,FORECAST!$I$11:$Q$11,0))</f>
        <v>0.15</v>
      </c>
      <c r="R201" s="60">
        <f t="shared" ref="R201:AW201" si="210">R$189*$E$195*$D201</f>
        <v>46363.09715</v>
      </c>
      <c r="S201" s="60">
        <f t="shared" si="210"/>
        <v>44932.13984</v>
      </c>
      <c r="T201" s="60">
        <f t="shared" si="210"/>
        <v>43262.28792</v>
      </c>
      <c r="U201" s="60">
        <f t="shared" si="210"/>
        <v>45703.45878</v>
      </c>
      <c r="V201" s="60">
        <f t="shared" si="210"/>
        <v>45521.2079</v>
      </c>
      <c r="W201" s="60">
        <f t="shared" si="210"/>
        <v>46236.41873</v>
      </c>
      <c r="X201" s="60">
        <f t="shared" si="210"/>
        <v>43408.78496</v>
      </c>
      <c r="Y201" s="60">
        <f t="shared" si="210"/>
        <v>41474.99734</v>
      </c>
      <c r="Z201" s="60">
        <f t="shared" si="210"/>
        <v>16875.54763</v>
      </c>
      <c r="AA201" s="60">
        <f t="shared" si="210"/>
        <v>32679.95288</v>
      </c>
      <c r="AB201" s="60">
        <f t="shared" si="210"/>
        <v>34305.88247</v>
      </c>
      <c r="AC201" s="60">
        <f t="shared" si="210"/>
        <v>33748.8188</v>
      </c>
      <c r="AD201" s="60">
        <f t="shared" si="210"/>
        <v>37958.66681</v>
      </c>
      <c r="AE201" s="60">
        <f t="shared" si="210"/>
        <v>36834.22843</v>
      </c>
      <c r="AF201" s="60">
        <f t="shared" si="210"/>
        <v>34501.39039</v>
      </c>
      <c r="AG201" s="60">
        <f t="shared" si="210"/>
        <v>40302.88716</v>
      </c>
      <c r="AH201" s="60">
        <f t="shared" si="210"/>
        <v>37916.88704</v>
      </c>
      <c r="AI201" s="60">
        <f t="shared" si="210"/>
        <v>37894.12242</v>
      </c>
      <c r="AJ201" s="60">
        <f t="shared" si="210"/>
        <v>40890.08048</v>
      </c>
      <c r="AK201" s="60">
        <f t="shared" si="210"/>
        <v>43144.0458</v>
      </c>
      <c r="AL201" s="60">
        <f t="shared" si="210"/>
        <v>41560.83335</v>
      </c>
      <c r="AM201" s="60">
        <f t="shared" si="210"/>
        <v>41768.12531</v>
      </c>
      <c r="AN201" s="60">
        <f t="shared" si="210"/>
        <v>42444.50238</v>
      </c>
      <c r="AO201" s="60">
        <f t="shared" si="210"/>
        <v>45991.76601</v>
      </c>
      <c r="AP201" s="60">
        <f t="shared" si="210"/>
        <v>43684.3127</v>
      </c>
      <c r="AQ201" s="60">
        <f t="shared" si="210"/>
        <v>43587.35418</v>
      </c>
      <c r="AR201" s="60">
        <f t="shared" si="210"/>
        <v>43651.34945</v>
      </c>
      <c r="AS201" s="60">
        <f t="shared" si="210"/>
        <v>43695.47333</v>
      </c>
      <c r="AT201" s="60">
        <f t="shared" si="210"/>
        <v>43695.47333</v>
      </c>
      <c r="AU201" s="60">
        <f t="shared" si="210"/>
        <v>43695.47333</v>
      </c>
      <c r="AV201" s="60">
        <f t="shared" si="210"/>
        <v>43695.47333</v>
      </c>
      <c r="AW201" s="60">
        <f t="shared" si="210"/>
        <v>43695.47333</v>
      </c>
    </row>
    <row r="202">
      <c r="B202" s="77"/>
      <c r="C202" s="4" t="s">
        <v>59</v>
      </c>
      <c r="D202" s="48">
        <f t="array" ref="D202">INDEX(FORECAST!$I$13:$Q$13,MATCH($C202,FORECAST!$I$11:$Q$11,0))</f>
        <v>0.51</v>
      </c>
      <c r="R202" s="60">
        <f t="shared" ref="R202:AW202" si="211">R$189*$E$195*$D202</f>
        <v>157634.5303</v>
      </c>
      <c r="S202" s="60">
        <f t="shared" si="211"/>
        <v>152769.2755</v>
      </c>
      <c r="T202" s="60">
        <f t="shared" si="211"/>
        <v>147091.7789</v>
      </c>
      <c r="U202" s="60">
        <f t="shared" si="211"/>
        <v>155391.7598</v>
      </c>
      <c r="V202" s="60">
        <f t="shared" si="211"/>
        <v>154772.1068</v>
      </c>
      <c r="W202" s="60">
        <f t="shared" si="211"/>
        <v>157203.8237</v>
      </c>
      <c r="X202" s="60">
        <f t="shared" si="211"/>
        <v>147589.8688</v>
      </c>
      <c r="Y202" s="60">
        <f t="shared" si="211"/>
        <v>141014.9909</v>
      </c>
      <c r="Z202" s="60">
        <f t="shared" si="211"/>
        <v>57376.86194</v>
      </c>
      <c r="AA202" s="60">
        <f t="shared" si="211"/>
        <v>111111.8398</v>
      </c>
      <c r="AB202" s="60">
        <f t="shared" si="211"/>
        <v>116640.0004</v>
      </c>
      <c r="AC202" s="60">
        <f t="shared" si="211"/>
        <v>114745.9839</v>
      </c>
      <c r="AD202" s="60">
        <f t="shared" si="211"/>
        <v>129059.4672</v>
      </c>
      <c r="AE202" s="60">
        <f t="shared" si="211"/>
        <v>125236.3767</v>
      </c>
      <c r="AF202" s="60">
        <f t="shared" si="211"/>
        <v>117304.7273</v>
      </c>
      <c r="AG202" s="60">
        <f t="shared" si="211"/>
        <v>137029.8163</v>
      </c>
      <c r="AH202" s="60">
        <f t="shared" si="211"/>
        <v>128917.4159</v>
      </c>
      <c r="AI202" s="60">
        <f t="shared" si="211"/>
        <v>128840.0162</v>
      </c>
      <c r="AJ202" s="60">
        <f t="shared" si="211"/>
        <v>139026.2736</v>
      </c>
      <c r="AK202" s="60">
        <f t="shared" si="211"/>
        <v>146689.7557</v>
      </c>
      <c r="AL202" s="60">
        <f t="shared" si="211"/>
        <v>141306.8334</v>
      </c>
      <c r="AM202" s="60">
        <f t="shared" si="211"/>
        <v>142011.6261</v>
      </c>
      <c r="AN202" s="60">
        <f t="shared" si="211"/>
        <v>144311.3081</v>
      </c>
      <c r="AO202" s="60">
        <f t="shared" si="211"/>
        <v>156372.0044</v>
      </c>
      <c r="AP202" s="60">
        <f t="shared" si="211"/>
        <v>148526.6632</v>
      </c>
      <c r="AQ202" s="60">
        <f t="shared" si="211"/>
        <v>148197.0042</v>
      </c>
      <c r="AR202" s="60">
        <f t="shared" si="211"/>
        <v>148414.5881</v>
      </c>
      <c r="AS202" s="60">
        <f t="shared" si="211"/>
        <v>148564.6093</v>
      </c>
      <c r="AT202" s="60">
        <f t="shared" si="211"/>
        <v>148564.6093</v>
      </c>
      <c r="AU202" s="60">
        <f t="shared" si="211"/>
        <v>148564.6093</v>
      </c>
      <c r="AV202" s="60">
        <f t="shared" si="211"/>
        <v>148564.6093</v>
      </c>
      <c r="AW202" s="60">
        <f t="shared" si="211"/>
        <v>148564.6093</v>
      </c>
    </row>
    <row r="203">
      <c r="B203" s="77"/>
      <c r="C203" s="4" t="s">
        <v>60</v>
      </c>
      <c r="D203" s="48">
        <f t="array" ref="D203">INDEX(FORECAST!$I$13:$Q$13,MATCH($C203,FORECAST!$I$11:$Q$11,0))</f>
        <v>0.12</v>
      </c>
      <c r="R203" s="60">
        <f t="shared" ref="R203:AW203" si="212">R$189*$E$195*$D203</f>
        <v>37090.47772</v>
      </c>
      <c r="S203" s="60">
        <f t="shared" si="212"/>
        <v>35945.71188</v>
      </c>
      <c r="T203" s="60">
        <f t="shared" si="212"/>
        <v>34609.83034</v>
      </c>
      <c r="U203" s="60">
        <f t="shared" si="212"/>
        <v>36562.76702</v>
      </c>
      <c r="V203" s="60">
        <f t="shared" si="212"/>
        <v>36416.96632</v>
      </c>
      <c r="W203" s="60">
        <f t="shared" si="212"/>
        <v>36989.13499</v>
      </c>
      <c r="X203" s="60">
        <f t="shared" si="212"/>
        <v>34727.02796</v>
      </c>
      <c r="Y203" s="60">
        <f t="shared" si="212"/>
        <v>33179.99787</v>
      </c>
      <c r="Z203" s="60">
        <f t="shared" si="212"/>
        <v>13500.4381</v>
      </c>
      <c r="AA203" s="60">
        <f t="shared" si="212"/>
        <v>26143.9623</v>
      </c>
      <c r="AB203" s="60">
        <f t="shared" si="212"/>
        <v>27444.70598</v>
      </c>
      <c r="AC203" s="60">
        <f t="shared" si="212"/>
        <v>26999.05504</v>
      </c>
      <c r="AD203" s="60">
        <f t="shared" si="212"/>
        <v>30366.93345</v>
      </c>
      <c r="AE203" s="60">
        <f t="shared" si="212"/>
        <v>29467.38275</v>
      </c>
      <c r="AF203" s="60">
        <f t="shared" si="212"/>
        <v>27601.11232</v>
      </c>
      <c r="AG203" s="60">
        <f t="shared" si="212"/>
        <v>32242.30973</v>
      </c>
      <c r="AH203" s="60">
        <f t="shared" si="212"/>
        <v>30333.50963</v>
      </c>
      <c r="AI203" s="60">
        <f t="shared" si="212"/>
        <v>30315.29793</v>
      </c>
      <c r="AJ203" s="60">
        <f t="shared" si="212"/>
        <v>32712.06438</v>
      </c>
      <c r="AK203" s="60">
        <f t="shared" si="212"/>
        <v>34515.23664</v>
      </c>
      <c r="AL203" s="60">
        <f t="shared" si="212"/>
        <v>33248.66668</v>
      </c>
      <c r="AM203" s="60">
        <f t="shared" si="212"/>
        <v>33414.50025</v>
      </c>
      <c r="AN203" s="60">
        <f t="shared" si="212"/>
        <v>33955.60191</v>
      </c>
      <c r="AO203" s="60">
        <f t="shared" si="212"/>
        <v>36793.41281</v>
      </c>
      <c r="AP203" s="60">
        <f t="shared" si="212"/>
        <v>34947.45016</v>
      </c>
      <c r="AQ203" s="60">
        <f t="shared" si="212"/>
        <v>34869.88334</v>
      </c>
      <c r="AR203" s="60">
        <f t="shared" si="212"/>
        <v>34921.07956</v>
      </c>
      <c r="AS203" s="60">
        <f t="shared" si="212"/>
        <v>34956.37866</v>
      </c>
      <c r="AT203" s="60">
        <f t="shared" si="212"/>
        <v>34956.37866</v>
      </c>
      <c r="AU203" s="60">
        <f t="shared" si="212"/>
        <v>34956.37866</v>
      </c>
      <c r="AV203" s="60">
        <f t="shared" si="212"/>
        <v>34956.37866</v>
      </c>
      <c r="AW203" s="60">
        <f t="shared" si="212"/>
        <v>34956.37866</v>
      </c>
    </row>
    <row r="204">
      <c r="B204" s="77"/>
      <c r="C204" s="4" t="s">
        <v>61</v>
      </c>
      <c r="D204" s="48">
        <f t="array" ref="D204">INDEX(FORECAST!$I$13:$Q$13,MATCH($C204,FORECAST!$I$11:$Q$11,0))</f>
        <v>0</v>
      </c>
      <c r="R204" s="60">
        <f t="shared" ref="R204:AW204" si="213">R$189*$E$195*$D204</f>
        <v>0</v>
      </c>
      <c r="S204" s="60">
        <f t="shared" si="213"/>
        <v>0</v>
      </c>
      <c r="T204" s="60">
        <f t="shared" si="213"/>
        <v>0</v>
      </c>
      <c r="U204" s="60">
        <f t="shared" si="213"/>
        <v>0</v>
      </c>
      <c r="V204" s="60">
        <f t="shared" si="213"/>
        <v>0</v>
      </c>
      <c r="W204" s="60">
        <f t="shared" si="213"/>
        <v>0</v>
      </c>
      <c r="X204" s="60">
        <f t="shared" si="213"/>
        <v>0</v>
      </c>
      <c r="Y204" s="60">
        <f t="shared" si="213"/>
        <v>0</v>
      </c>
      <c r="Z204" s="60">
        <f t="shared" si="213"/>
        <v>0</v>
      </c>
      <c r="AA204" s="60">
        <f t="shared" si="213"/>
        <v>0</v>
      </c>
      <c r="AB204" s="60">
        <f t="shared" si="213"/>
        <v>0</v>
      </c>
      <c r="AC204" s="60">
        <f t="shared" si="213"/>
        <v>0</v>
      </c>
      <c r="AD204" s="60">
        <f t="shared" si="213"/>
        <v>0</v>
      </c>
      <c r="AE204" s="60">
        <f t="shared" si="213"/>
        <v>0</v>
      </c>
      <c r="AF204" s="60">
        <f t="shared" si="213"/>
        <v>0</v>
      </c>
      <c r="AG204" s="60">
        <f t="shared" si="213"/>
        <v>0</v>
      </c>
      <c r="AH204" s="60">
        <f t="shared" si="213"/>
        <v>0</v>
      </c>
      <c r="AI204" s="60">
        <f t="shared" si="213"/>
        <v>0</v>
      </c>
      <c r="AJ204" s="60">
        <f t="shared" si="213"/>
        <v>0</v>
      </c>
      <c r="AK204" s="60">
        <f t="shared" si="213"/>
        <v>0</v>
      </c>
      <c r="AL204" s="60">
        <f t="shared" si="213"/>
        <v>0</v>
      </c>
      <c r="AM204" s="60">
        <f t="shared" si="213"/>
        <v>0</v>
      </c>
      <c r="AN204" s="60">
        <f t="shared" si="213"/>
        <v>0</v>
      </c>
      <c r="AO204" s="60">
        <f t="shared" si="213"/>
        <v>0</v>
      </c>
      <c r="AP204" s="60">
        <f t="shared" si="213"/>
        <v>0</v>
      </c>
      <c r="AQ204" s="60">
        <f t="shared" si="213"/>
        <v>0</v>
      </c>
      <c r="AR204" s="60">
        <f t="shared" si="213"/>
        <v>0</v>
      </c>
      <c r="AS204" s="60">
        <f t="shared" si="213"/>
        <v>0</v>
      </c>
      <c r="AT204" s="60">
        <f t="shared" si="213"/>
        <v>0</v>
      </c>
      <c r="AU204" s="60">
        <f t="shared" si="213"/>
        <v>0</v>
      </c>
      <c r="AV204" s="60">
        <f t="shared" si="213"/>
        <v>0</v>
      </c>
      <c r="AW204" s="60">
        <f t="shared" si="213"/>
        <v>0</v>
      </c>
    </row>
    <row r="205">
      <c r="B205" s="77"/>
      <c r="C205" s="4" t="s">
        <v>62</v>
      </c>
      <c r="D205" s="48">
        <f t="array" ref="D205">INDEX(FORECAST!$I$13:$Q$13,MATCH($C205,FORECAST!$I$11:$Q$11,0))</f>
        <v>0</v>
      </c>
      <c r="R205" s="60">
        <f t="shared" ref="R205:AW205" si="214">R$189*$E$195*$D205</f>
        <v>0</v>
      </c>
      <c r="S205" s="60">
        <f t="shared" si="214"/>
        <v>0</v>
      </c>
      <c r="T205" s="60">
        <f t="shared" si="214"/>
        <v>0</v>
      </c>
      <c r="U205" s="60">
        <f t="shared" si="214"/>
        <v>0</v>
      </c>
      <c r="V205" s="60">
        <f t="shared" si="214"/>
        <v>0</v>
      </c>
      <c r="W205" s="60">
        <f t="shared" si="214"/>
        <v>0</v>
      </c>
      <c r="X205" s="60">
        <f t="shared" si="214"/>
        <v>0</v>
      </c>
      <c r="Y205" s="60">
        <f t="shared" si="214"/>
        <v>0</v>
      </c>
      <c r="Z205" s="60">
        <f t="shared" si="214"/>
        <v>0</v>
      </c>
      <c r="AA205" s="60">
        <f t="shared" si="214"/>
        <v>0</v>
      </c>
      <c r="AB205" s="60">
        <f t="shared" si="214"/>
        <v>0</v>
      </c>
      <c r="AC205" s="60">
        <f t="shared" si="214"/>
        <v>0</v>
      </c>
      <c r="AD205" s="60">
        <f t="shared" si="214"/>
        <v>0</v>
      </c>
      <c r="AE205" s="60">
        <f t="shared" si="214"/>
        <v>0</v>
      </c>
      <c r="AF205" s="60">
        <f t="shared" si="214"/>
        <v>0</v>
      </c>
      <c r="AG205" s="60">
        <f t="shared" si="214"/>
        <v>0</v>
      </c>
      <c r="AH205" s="60">
        <f t="shared" si="214"/>
        <v>0</v>
      </c>
      <c r="AI205" s="60">
        <f t="shared" si="214"/>
        <v>0</v>
      </c>
      <c r="AJ205" s="60">
        <f t="shared" si="214"/>
        <v>0</v>
      </c>
      <c r="AK205" s="60">
        <f t="shared" si="214"/>
        <v>0</v>
      </c>
      <c r="AL205" s="60">
        <f t="shared" si="214"/>
        <v>0</v>
      </c>
      <c r="AM205" s="60">
        <f t="shared" si="214"/>
        <v>0</v>
      </c>
      <c r="AN205" s="60">
        <f t="shared" si="214"/>
        <v>0</v>
      </c>
      <c r="AO205" s="60">
        <f t="shared" si="214"/>
        <v>0</v>
      </c>
      <c r="AP205" s="60">
        <f t="shared" si="214"/>
        <v>0</v>
      </c>
      <c r="AQ205" s="60">
        <f t="shared" si="214"/>
        <v>0</v>
      </c>
      <c r="AR205" s="60">
        <f t="shared" si="214"/>
        <v>0</v>
      </c>
      <c r="AS205" s="60">
        <f t="shared" si="214"/>
        <v>0</v>
      </c>
      <c r="AT205" s="60">
        <f t="shared" si="214"/>
        <v>0</v>
      </c>
      <c r="AU205" s="60">
        <f t="shared" si="214"/>
        <v>0</v>
      </c>
      <c r="AV205" s="60">
        <f t="shared" si="214"/>
        <v>0</v>
      </c>
      <c r="AW205" s="60">
        <f t="shared" si="214"/>
        <v>0</v>
      </c>
    </row>
    <row r="206">
      <c r="B206" s="77"/>
      <c r="C206" s="4" t="s">
        <v>63</v>
      </c>
      <c r="D206" s="48">
        <f t="array" ref="D206">INDEX(FORECAST!$I$13:$Q$13,MATCH($C206,FORECAST!$I$11:$Q$11,0))</f>
        <v>0</v>
      </c>
      <c r="R206" s="60">
        <f t="shared" ref="R206:AW206" si="215">R$189*$E$195*$D206</f>
        <v>0</v>
      </c>
      <c r="S206" s="60">
        <f t="shared" si="215"/>
        <v>0</v>
      </c>
      <c r="T206" s="60">
        <f t="shared" si="215"/>
        <v>0</v>
      </c>
      <c r="U206" s="60">
        <f t="shared" si="215"/>
        <v>0</v>
      </c>
      <c r="V206" s="60">
        <f t="shared" si="215"/>
        <v>0</v>
      </c>
      <c r="W206" s="60">
        <f t="shared" si="215"/>
        <v>0</v>
      </c>
      <c r="X206" s="60">
        <f t="shared" si="215"/>
        <v>0</v>
      </c>
      <c r="Y206" s="60">
        <f t="shared" si="215"/>
        <v>0</v>
      </c>
      <c r="Z206" s="60">
        <f t="shared" si="215"/>
        <v>0</v>
      </c>
      <c r="AA206" s="60">
        <f t="shared" si="215"/>
        <v>0</v>
      </c>
      <c r="AB206" s="60">
        <f t="shared" si="215"/>
        <v>0</v>
      </c>
      <c r="AC206" s="60">
        <f t="shared" si="215"/>
        <v>0</v>
      </c>
      <c r="AD206" s="60">
        <f t="shared" si="215"/>
        <v>0</v>
      </c>
      <c r="AE206" s="60">
        <f t="shared" si="215"/>
        <v>0</v>
      </c>
      <c r="AF206" s="60">
        <f t="shared" si="215"/>
        <v>0</v>
      </c>
      <c r="AG206" s="60">
        <f t="shared" si="215"/>
        <v>0</v>
      </c>
      <c r="AH206" s="60">
        <f t="shared" si="215"/>
        <v>0</v>
      </c>
      <c r="AI206" s="60">
        <f t="shared" si="215"/>
        <v>0</v>
      </c>
      <c r="AJ206" s="60">
        <f t="shared" si="215"/>
        <v>0</v>
      </c>
      <c r="AK206" s="60">
        <f t="shared" si="215"/>
        <v>0</v>
      </c>
      <c r="AL206" s="60">
        <f t="shared" si="215"/>
        <v>0</v>
      </c>
      <c r="AM206" s="60">
        <f t="shared" si="215"/>
        <v>0</v>
      </c>
      <c r="AN206" s="60">
        <f t="shared" si="215"/>
        <v>0</v>
      </c>
      <c r="AO206" s="60">
        <f t="shared" si="215"/>
        <v>0</v>
      </c>
      <c r="AP206" s="60">
        <f t="shared" si="215"/>
        <v>0</v>
      </c>
      <c r="AQ206" s="60">
        <f t="shared" si="215"/>
        <v>0</v>
      </c>
      <c r="AR206" s="60">
        <f t="shared" si="215"/>
        <v>0</v>
      </c>
      <c r="AS206" s="60">
        <f t="shared" si="215"/>
        <v>0</v>
      </c>
      <c r="AT206" s="60">
        <f t="shared" si="215"/>
        <v>0</v>
      </c>
      <c r="AU206" s="60">
        <f t="shared" si="215"/>
        <v>0</v>
      </c>
      <c r="AV206" s="60">
        <f t="shared" si="215"/>
        <v>0</v>
      </c>
      <c r="AW206" s="60">
        <f t="shared" si="215"/>
        <v>0</v>
      </c>
    </row>
    <row r="207">
      <c r="B207" s="77"/>
      <c r="C207" s="4" t="s">
        <v>64</v>
      </c>
      <c r="D207" s="48">
        <f t="array" ref="D207">INDEX(FORECAST!$I$13:$Q$13,MATCH($C207,FORECAST!$I$11:$Q$11,0))</f>
        <v>0</v>
      </c>
      <c r="R207" s="60">
        <f t="shared" ref="R207:AW207" si="216">R$189*$E$195*$D207</f>
        <v>0</v>
      </c>
      <c r="S207" s="60">
        <f t="shared" si="216"/>
        <v>0</v>
      </c>
      <c r="T207" s="60">
        <f t="shared" si="216"/>
        <v>0</v>
      </c>
      <c r="U207" s="60">
        <f t="shared" si="216"/>
        <v>0</v>
      </c>
      <c r="V207" s="60">
        <f t="shared" si="216"/>
        <v>0</v>
      </c>
      <c r="W207" s="60">
        <f t="shared" si="216"/>
        <v>0</v>
      </c>
      <c r="X207" s="60">
        <f t="shared" si="216"/>
        <v>0</v>
      </c>
      <c r="Y207" s="60">
        <f t="shared" si="216"/>
        <v>0</v>
      </c>
      <c r="Z207" s="60">
        <f t="shared" si="216"/>
        <v>0</v>
      </c>
      <c r="AA207" s="60">
        <f t="shared" si="216"/>
        <v>0</v>
      </c>
      <c r="AB207" s="60">
        <f t="shared" si="216"/>
        <v>0</v>
      </c>
      <c r="AC207" s="60">
        <f t="shared" si="216"/>
        <v>0</v>
      </c>
      <c r="AD207" s="60">
        <f t="shared" si="216"/>
        <v>0</v>
      </c>
      <c r="AE207" s="60">
        <f t="shared" si="216"/>
        <v>0</v>
      </c>
      <c r="AF207" s="60">
        <f t="shared" si="216"/>
        <v>0</v>
      </c>
      <c r="AG207" s="60">
        <f t="shared" si="216"/>
        <v>0</v>
      </c>
      <c r="AH207" s="60">
        <f t="shared" si="216"/>
        <v>0</v>
      </c>
      <c r="AI207" s="60">
        <f t="shared" si="216"/>
        <v>0</v>
      </c>
      <c r="AJ207" s="60">
        <f t="shared" si="216"/>
        <v>0</v>
      </c>
      <c r="AK207" s="60">
        <f t="shared" si="216"/>
        <v>0</v>
      </c>
      <c r="AL207" s="60">
        <f t="shared" si="216"/>
        <v>0</v>
      </c>
      <c r="AM207" s="60">
        <f t="shared" si="216"/>
        <v>0</v>
      </c>
      <c r="AN207" s="60">
        <f t="shared" si="216"/>
        <v>0</v>
      </c>
      <c r="AO207" s="60">
        <f t="shared" si="216"/>
        <v>0</v>
      </c>
      <c r="AP207" s="60">
        <f t="shared" si="216"/>
        <v>0</v>
      </c>
      <c r="AQ207" s="60">
        <f t="shared" si="216"/>
        <v>0</v>
      </c>
      <c r="AR207" s="60">
        <f t="shared" si="216"/>
        <v>0</v>
      </c>
      <c r="AS207" s="60">
        <f t="shared" si="216"/>
        <v>0</v>
      </c>
      <c r="AT207" s="60">
        <f t="shared" si="216"/>
        <v>0</v>
      </c>
      <c r="AU207" s="60">
        <f t="shared" si="216"/>
        <v>0</v>
      </c>
      <c r="AV207" s="60">
        <f t="shared" si="216"/>
        <v>0</v>
      </c>
      <c r="AW207" s="60">
        <f t="shared" si="216"/>
        <v>0</v>
      </c>
    </row>
    <row r="208">
      <c r="B208" s="77"/>
      <c r="C208" s="4" t="s">
        <v>65</v>
      </c>
      <c r="D208" s="48">
        <f t="array" ref="D208">INDEX(FORECAST!$I$13:$Q$13,MATCH($C208,FORECAST!$I$11:$Q$11,0))</f>
        <v>0</v>
      </c>
      <c r="R208" s="60">
        <f t="shared" ref="R208:AW208" si="217">R$189*$E$195*$D208</f>
        <v>0</v>
      </c>
      <c r="S208" s="60">
        <f t="shared" si="217"/>
        <v>0</v>
      </c>
      <c r="T208" s="60">
        <f t="shared" si="217"/>
        <v>0</v>
      </c>
      <c r="U208" s="60">
        <f t="shared" si="217"/>
        <v>0</v>
      </c>
      <c r="V208" s="60">
        <f t="shared" si="217"/>
        <v>0</v>
      </c>
      <c r="W208" s="60">
        <f t="shared" si="217"/>
        <v>0</v>
      </c>
      <c r="X208" s="60">
        <f t="shared" si="217"/>
        <v>0</v>
      </c>
      <c r="Y208" s="60">
        <f t="shared" si="217"/>
        <v>0</v>
      </c>
      <c r="Z208" s="60">
        <f t="shared" si="217"/>
        <v>0</v>
      </c>
      <c r="AA208" s="60">
        <f t="shared" si="217"/>
        <v>0</v>
      </c>
      <c r="AB208" s="60">
        <f t="shared" si="217"/>
        <v>0</v>
      </c>
      <c r="AC208" s="60">
        <f t="shared" si="217"/>
        <v>0</v>
      </c>
      <c r="AD208" s="60">
        <f t="shared" si="217"/>
        <v>0</v>
      </c>
      <c r="AE208" s="60">
        <f t="shared" si="217"/>
        <v>0</v>
      </c>
      <c r="AF208" s="60">
        <f t="shared" si="217"/>
        <v>0</v>
      </c>
      <c r="AG208" s="60">
        <f t="shared" si="217"/>
        <v>0</v>
      </c>
      <c r="AH208" s="60">
        <f t="shared" si="217"/>
        <v>0</v>
      </c>
      <c r="AI208" s="60">
        <f t="shared" si="217"/>
        <v>0</v>
      </c>
      <c r="AJ208" s="60">
        <f t="shared" si="217"/>
        <v>0</v>
      </c>
      <c r="AK208" s="60">
        <f t="shared" si="217"/>
        <v>0</v>
      </c>
      <c r="AL208" s="60">
        <f t="shared" si="217"/>
        <v>0</v>
      </c>
      <c r="AM208" s="60">
        <f t="shared" si="217"/>
        <v>0</v>
      </c>
      <c r="AN208" s="60">
        <f t="shared" si="217"/>
        <v>0</v>
      </c>
      <c r="AO208" s="60">
        <f t="shared" si="217"/>
        <v>0</v>
      </c>
      <c r="AP208" s="60">
        <f t="shared" si="217"/>
        <v>0</v>
      </c>
      <c r="AQ208" s="60">
        <f t="shared" si="217"/>
        <v>0</v>
      </c>
      <c r="AR208" s="60">
        <f t="shared" si="217"/>
        <v>0</v>
      </c>
      <c r="AS208" s="60">
        <f t="shared" si="217"/>
        <v>0</v>
      </c>
      <c r="AT208" s="60">
        <f t="shared" si="217"/>
        <v>0</v>
      </c>
      <c r="AU208" s="60">
        <f t="shared" si="217"/>
        <v>0</v>
      </c>
      <c r="AV208" s="60">
        <f t="shared" si="217"/>
        <v>0</v>
      </c>
      <c r="AW208" s="60">
        <f t="shared" si="217"/>
        <v>0</v>
      </c>
    </row>
    <row r="209">
      <c r="B209" s="77"/>
      <c r="C209" s="4" t="s">
        <v>292</v>
      </c>
      <c r="AH209" s="60">
        <f t="shared" ref="AH209:AW209" si="218">SUM(AH200:AH208)</f>
        <v>252779.2469</v>
      </c>
      <c r="AI209" s="60">
        <f t="shared" si="218"/>
        <v>252627.4828</v>
      </c>
      <c r="AJ209" s="60">
        <f t="shared" si="218"/>
        <v>272600.5365</v>
      </c>
      <c r="AK209" s="60">
        <f t="shared" si="218"/>
        <v>287626.972</v>
      </c>
      <c r="AL209" s="60">
        <f t="shared" si="218"/>
        <v>277072.2223</v>
      </c>
      <c r="AM209" s="60">
        <f t="shared" si="218"/>
        <v>278454.1687</v>
      </c>
      <c r="AN209" s="60">
        <f t="shared" si="218"/>
        <v>282963.3492</v>
      </c>
      <c r="AO209" s="60">
        <f t="shared" si="218"/>
        <v>306611.7734</v>
      </c>
      <c r="AP209" s="60">
        <f t="shared" si="218"/>
        <v>291228.7514</v>
      </c>
      <c r="AQ209" s="60">
        <f t="shared" si="218"/>
        <v>290582.3612</v>
      </c>
      <c r="AR209" s="60">
        <f t="shared" si="218"/>
        <v>291008.9964</v>
      </c>
      <c r="AS209" s="60">
        <f t="shared" si="218"/>
        <v>291303.1555</v>
      </c>
      <c r="AT209" s="60">
        <f t="shared" si="218"/>
        <v>291303.1555</v>
      </c>
      <c r="AU209" s="60">
        <f t="shared" si="218"/>
        <v>291303.1555</v>
      </c>
      <c r="AV209" s="60">
        <f t="shared" si="218"/>
        <v>291303.1555</v>
      </c>
      <c r="AW209" s="60">
        <f t="shared" si="218"/>
        <v>291303.1555</v>
      </c>
    </row>
    <row r="210">
      <c r="B210" s="77"/>
    </row>
    <row r="211">
      <c r="A211" s="59"/>
      <c r="B211" s="94"/>
      <c r="C211" s="4" t="s">
        <v>293</v>
      </c>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59"/>
      <c r="AB211" s="59"/>
      <c r="AC211" s="59"/>
      <c r="AD211" s="59"/>
      <c r="AE211" s="59"/>
      <c r="AF211" s="59"/>
      <c r="AG211" s="59"/>
      <c r="AH211" s="59"/>
      <c r="AI211" s="59"/>
      <c r="AJ211" s="59"/>
      <c r="AK211" s="59"/>
      <c r="AL211" s="59"/>
      <c r="AM211" s="59"/>
      <c r="AN211" s="59"/>
      <c r="AO211" s="59"/>
      <c r="AP211" s="30">
        <f t="shared" ref="AP211:AW211" si="219">AO201+AN202+AM203+AL204+AK205+AJ206+AI207+AH208+AP200</f>
        <v>287787.8997</v>
      </c>
      <c r="AQ211" s="30">
        <f t="shared" si="219"/>
        <v>297940.0385</v>
      </c>
      <c r="AR211" s="30">
        <f t="shared" si="219"/>
        <v>292929.4094</v>
      </c>
      <c r="AS211" s="30">
        <f t="shared" si="219"/>
        <v>290882.498</v>
      </c>
      <c r="AT211" s="30">
        <f t="shared" si="219"/>
        <v>291066.639</v>
      </c>
      <c r="AU211" s="30">
        <f t="shared" si="219"/>
        <v>291267.8564</v>
      </c>
      <c r="AV211" s="30">
        <f t="shared" si="219"/>
        <v>291303.1555</v>
      </c>
      <c r="AW211" s="30">
        <f t="shared" si="219"/>
        <v>291303.1555</v>
      </c>
    </row>
    <row r="212">
      <c r="B212" s="77"/>
      <c r="AP212" s="10"/>
      <c r="AQ212" s="10"/>
      <c r="AR212" s="10"/>
      <c r="AS212" s="10"/>
      <c r="AT212" s="10"/>
      <c r="AU212" s="10"/>
      <c r="AV212" s="10"/>
      <c r="AW212" s="10"/>
    </row>
    <row r="213">
      <c r="B213" s="77"/>
      <c r="D213" s="8" t="s">
        <v>150</v>
      </c>
      <c r="AP213" s="10">
        <f t="shared" ref="AP213:AW213" si="220">AP211*$E$196/$E$195</f>
        <v>17142.95756</v>
      </c>
      <c r="AQ213" s="10">
        <f t="shared" si="220"/>
        <v>17747.70044</v>
      </c>
      <c r="AR213" s="10">
        <f t="shared" si="220"/>
        <v>17449.22715</v>
      </c>
      <c r="AS213" s="10">
        <f t="shared" si="220"/>
        <v>17327.29668</v>
      </c>
      <c r="AT213" s="10">
        <f t="shared" si="220"/>
        <v>17338.26559</v>
      </c>
      <c r="AU213" s="10">
        <f t="shared" si="220"/>
        <v>17350.25172</v>
      </c>
      <c r="AV213" s="10">
        <f t="shared" si="220"/>
        <v>17352.35441</v>
      </c>
      <c r="AW213" s="10">
        <f t="shared" si="220"/>
        <v>17352.35441</v>
      </c>
    </row>
    <row r="214">
      <c r="B214" s="77"/>
      <c r="D214" s="8" t="s">
        <v>294</v>
      </c>
      <c r="AP214" s="10">
        <f t="shared" ref="AP214:AW214" si="221">AP$211*$E$191/$E$195</f>
        <v>4775.08929</v>
      </c>
      <c r="AQ214" s="10">
        <f t="shared" si="221"/>
        <v>4943.537545</v>
      </c>
      <c r="AR214" s="10">
        <f t="shared" si="221"/>
        <v>4860.399229</v>
      </c>
      <c r="AS214" s="10">
        <f t="shared" si="221"/>
        <v>4826.436076</v>
      </c>
      <c r="AT214" s="10">
        <f t="shared" si="221"/>
        <v>4829.491415</v>
      </c>
      <c r="AU214" s="10">
        <f t="shared" si="221"/>
        <v>4832.830093</v>
      </c>
      <c r="AV214" s="10">
        <f t="shared" si="221"/>
        <v>4833.415789</v>
      </c>
      <c r="AW214" s="10">
        <f t="shared" si="221"/>
        <v>4833.415789</v>
      </c>
    </row>
    <row r="215">
      <c r="B215" s="77"/>
      <c r="D215" s="8" t="s">
        <v>295</v>
      </c>
      <c r="AP215" s="10">
        <f t="shared" ref="AP215:AW215" si="222">AP$211*$E$192/$E$195</f>
        <v>27779.90877</v>
      </c>
      <c r="AQ215" s="10">
        <f t="shared" si="222"/>
        <v>28759.88566</v>
      </c>
      <c r="AR215" s="10">
        <f t="shared" si="222"/>
        <v>28276.21411</v>
      </c>
      <c r="AS215" s="10">
        <f t="shared" si="222"/>
        <v>28078.62759</v>
      </c>
      <c r="AT215" s="10">
        <f t="shared" si="222"/>
        <v>28096.40255</v>
      </c>
      <c r="AU215" s="10">
        <f t="shared" si="222"/>
        <v>28115.82589</v>
      </c>
      <c r="AV215" s="10">
        <f t="shared" si="222"/>
        <v>28119.23328</v>
      </c>
      <c r="AW215" s="10">
        <f t="shared" si="222"/>
        <v>28119.23328</v>
      </c>
    </row>
    <row r="216">
      <c r="B216" s="77"/>
      <c r="D216" s="8" t="s">
        <v>220</v>
      </c>
      <c r="AP216" s="10">
        <f t="shared" ref="AP216:AW216" si="223">AP$211*$E$193/$E$195</f>
        <v>6.466638636</v>
      </c>
      <c r="AQ216" s="10">
        <f t="shared" si="223"/>
        <v>6.694758767</v>
      </c>
      <c r="AR216" s="10">
        <f t="shared" si="223"/>
        <v>6.582169155</v>
      </c>
      <c r="AS216" s="10">
        <f t="shared" si="223"/>
        <v>6.536174741</v>
      </c>
      <c r="AT216" s="10">
        <f t="shared" si="223"/>
        <v>6.540312417</v>
      </c>
      <c r="AU216" s="10">
        <f t="shared" si="223"/>
        <v>6.544833803</v>
      </c>
      <c r="AV216" s="10">
        <f t="shared" si="223"/>
        <v>6.545626979</v>
      </c>
      <c r="AW216" s="10">
        <f t="shared" si="223"/>
        <v>6.545626979</v>
      </c>
    </row>
    <row r="217">
      <c r="B217" s="77"/>
    </row>
    <row r="218">
      <c r="B218" s="77"/>
      <c r="C218" s="70" t="s">
        <v>296</v>
      </c>
      <c r="D218" s="109"/>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c r="AA218" s="109"/>
      <c r="AB218" s="109"/>
      <c r="AC218" s="109"/>
      <c r="AD218" s="109"/>
      <c r="AE218" s="109"/>
      <c r="AF218" s="109"/>
      <c r="AG218" s="109"/>
      <c r="AH218" s="109"/>
      <c r="AI218" s="109"/>
      <c r="AJ218" s="109"/>
      <c r="AK218" s="109"/>
      <c r="AL218" s="109"/>
      <c r="AM218" s="109"/>
      <c r="AN218" s="109"/>
      <c r="AO218" s="109"/>
      <c r="AP218" s="109"/>
      <c r="AQ218" s="109"/>
      <c r="AR218" s="109"/>
      <c r="AS218" s="109"/>
      <c r="AT218" s="109"/>
      <c r="AU218" s="109"/>
      <c r="AV218" s="109"/>
      <c r="AW218" s="109"/>
    </row>
    <row r="219">
      <c r="B219" s="77"/>
    </row>
    <row r="220">
      <c r="B220" s="77"/>
      <c r="C220" s="8" t="s">
        <v>297</v>
      </c>
      <c r="R220" s="10">
        <f t="shared" ref="R220:AW220" si="224">R37</f>
        <v>14625</v>
      </c>
      <c r="S220" s="10">
        <f t="shared" si="224"/>
        <v>14864</v>
      </c>
      <c r="T220" s="10">
        <f t="shared" si="224"/>
        <v>14224</v>
      </c>
      <c r="U220" s="10">
        <f t="shared" si="224"/>
        <v>15207</v>
      </c>
      <c r="V220" s="10">
        <f t="shared" si="224"/>
        <v>15414</v>
      </c>
      <c r="W220" s="10">
        <f t="shared" si="224"/>
        <v>15553</v>
      </c>
      <c r="X220" s="10">
        <f t="shared" si="224"/>
        <v>15728</v>
      </c>
      <c r="Y220" s="10">
        <f t="shared" si="224"/>
        <v>15812</v>
      </c>
      <c r="Z220" s="10">
        <f t="shared" si="224"/>
        <v>9646</v>
      </c>
      <c r="AA220" s="10">
        <f t="shared" si="224"/>
        <v>19247</v>
      </c>
      <c r="AB220" s="10">
        <f t="shared" si="224"/>
        <v>18124</v>
      </c>
      <c r="AC220" s="10">
        <f t="shared" si="224"/>
        <v>16980</v>
      </c>
      <c r="AD220" s="10">
        <f t="shared" si="224"/>
        <v>15696</v>
      </c>
      <c r="AE220" s="10">
        <f t="shared" si="224"/>
        <v>13324</v>
      </c>
      <c r="AF220" s="10">
        <f t="shared" si="224"/>
        <v>12401</v>
      </c>
      <c r="AG220" s="10">
        <f t="shared" si="224"/>
        <v>14210</v>
      </c>
      <c r="AH220" s="10">
        <f t="shared" si="224"/>
        <v>14834</v>
      </c>
      <c r="AI220" s="10">
        <f t="shared" si="224"/>
        <v>14896</v>
      </c>
      <c r="AJ220" s="10">
        <f t="shared" si="224"/>
        <v>14728</v>
      </c>
      <c r="AK220" s="10">
        <f t="shared" si="224"/>
        <v>16009</v>
      </c>
      <c r="AL220" s="10">
        <f t="shared" si="224"/>
        <v>17314</v>
      </c>
      <c r="AM220" s="10">
        <f t="shared" si="224"/>
        <v>18250</v>
      </c>
      <c r="AN220" s="10">
        <f t="shared" si="224"/>
        <v>18627</v>
      </c>
      <c r="AO220" s="10">
        <f t="shared" si="224"/>
        <v>15837</v>
      </c>
      <c r="AP220" s="10">
        <f t="shared" si="224"/>
        <v>17142.95756</v>
      </c>
      <c r="AQ220" s="10">
        <f t="shared" si="224"/>
        <v>17747.70044</v>
      </c>
      <c r="AR220" s="10">
        <f t="shared" si="224"/>
        <v>17449.22715</v>
      </c>
      <c r="AS220" s="10">
        <f t="shared" si="224"/>
        <v>17327.29668</v>
      </c>
      <c r="AT220" s="10">
        <f t="shared" si="224"/>
        <v>17338.26559</v>
      </c>
      <c r="AU220" s="10">
        <f t="shared" si="224"/>
        <v>17350.25172</v>
      </c>
      <c r="AV220" s="10">
        <f t="shared" si="224"/>
        <v>17352.35441</v>
      </c>
      <c r="AW220" s="10">
        <f t="shared" si="224"/>
        <v>17352.35441</v>
      </c>
    </row>
    <row r="221">
      <c r="B221" s="77"/>
    </row>
    <row r="222">
      <c r="B222" s="77"/>
      <c r="C222" s="4"/>
      <c r="D222" s="4" t="s">
        <v>148</v>
      </c>
    </row>
    <row r="223">
      <c r="B223" s="77"/>
      <c r="C223" s="4" t="s">
        <v>57</v>
      </c>
      <c r="D223" s="48">
        <f t="array" ref="D223">INDEX(FORECAST!$I$14:$Q$14,MATCH($C223,FORECAST!$I$11:$Q$11,0))</f>
        <v>0.093</v>
      </c>
      <c r="R223" s="60">
        <f t="shared" ref="R223:AW223" si="225">R$220*$E$197*$D223</f>
        <v>1065.456933</v>
      </c>
      <c r="S223" s="60">
        <f t="shared" si="225"/>
        <v>1082.868503</v>
      </c>
      <c r="T223" s="60">
        <f t="shared" si="225"/>
        <v>1036.243379</v>
      </c>
      <c r="U223" s="60">
        <f t="shared" si="225"/>
        <v>1107.856655</v>
      </c>
      <c r="V223" s="60">
        <f t="shared" si="225"/>
        <v>1122.936969</v>
      </c>
      <c r="W223" s="60">
        <f t="shared" si="225"/>
        <v>1133.063363</v>
      </c>
      <c r="X223" s="60">
        <f t="shared" si="225"/>
        <v>1145.81242</v>
      </c>
      <c r="Y223" s="60">
        <f t="shared" si="225"/>
        <v>1151.931968</v>
      </c>
      <c r="Z223" s="60">
        <f t="shared" si="225"/>
        <v>702.7280396</v>
      </c>
      <c r="AA223" s="60">
        <f t="shared" si="225"/>
        <v>1402.17775</v>
      </c>
      <c r="AB223" s="60">
        <f t="shared" si="225"/>
        <v>1320.365228</v>
      </c>
      <c r="AC223" s="60">
        <f t="shared" si="225"/>
        <v>1237.022819</v>
      </c>
      <c r="AD223" s="60">
        <f t="shared" si="225"/>
        <v>1143.481164</v>
      </c>
      <c r="AE223" s="60">
        <f t="shared" si="225"/>
        <v>970.6767987</v>
      </c>
      <c r="AF223" s="60">
        <f t="shared" si="225"/>
        <v>903.4346278</v>
      </c>
      <c r="AG223" s="60">
        <f t="shared" si="225"/>
        <v>1035.223455</v>
      </c>
      <c r="AH223" s="60">
        <f t="shared" si="225"/>
        <v>1080.68295</v>
      </c>
      <c r="AI223" s="60">
        <f t="shared" si="225"/>
        <v>1085.199759</v>
      </c>
      <c r="AJ223" s="60">
        <f t="shared" si="225"/>
        <v>1072.960664</v>
      </c>
      <c r="AK223" s="60">
        <f t="shared" si="225"/>
        <v>1166.283764</v>
      </c>
      <c r="AL223" s="60">
        <f t="shared" si="225"/>
        <v>1261.355306</v>
      </c>
      <c r="AM223" s="60">
        <f t="shared" si="225"/>
        <v>1329.544549</v>
      </c>
      <c r="AN223" s="60">
        <f t="shared" si="225"/>
        <v>1357.009661</v>
      </c>
      <c r="AO223" s="60">
        <f t="shared" si="225"/>
        <v>1153.753262</v>
      </c>
      <c r="AP223" s="60">
        <f t="shared" si="225"/>
        <v>1248.894563</v>
      </c>
      <c r="AQ223" s="60">
        <f t="shared" si="225"/>
        <v>1292.951145</v>
      </c>
      <c r="AR223" s="60">
        <f t="shared" si="225"/>
        <v>1271.206841</v>
      </c>
      <c r="AS223" s="60">
        <f t="shared" si="225"/>
        <v>1262.323992</v>
      </c>
      <c r="AT223" s="60">
        <f t="shared" si="225"/>
        <v>1263.123097</v>
      </c>
      <c r="AU223" s="60">
        <f t="shared" si="225"/>
        <v>1263.996307</v>
      </c>
      <c r="AV223" s="60">
        <f t="shared" si="225"/>
        <v>1264.149492</v>
      </c>
      <c r="AW223" s="60">
        <f t="shared" si="225"/>
        <v>1264.149492</v>
      </c>
    </row>
    <row r="224">
      <c r="B224" s="77"/>
      <c r="C224" s="4" t="s">
        <v>58</v>
      </c>
      <c r="D224" s="48">
        <f t="array" ref="D224">INDEX(FORECAST!$I$14:$Q$14,MATCH($C224,FORECAST!$I$11:$Q$11,0))</f>
        <v>0.232</v>
      </c>
      <c r="R224" s="60">
        <f t="shared" ref="R224:AW224" si="226">R$220*$E$197*$D224</f>
        <v>2657.91407</v>
      </c>
      <c r="S224" s="60">
        <f t="shared" si="226"/>
        <v>2701.349384</v>
      </c>
      <c r="T224" s="60">
        <f t="shared" si="226"/>
        <v>2585.037247</v>
      </c>
      <c r="U224" s="60">
        <f t="shared" si="226"/>
        <v>2763.68542</v>
      </c>
      <c r="V224" s="60">
        <f t="shared" si="226"/>
        <v>2801.305127</v>
      </c>
      <c r="W224" s="60">
        <f t="shared" si="226"/>
        <v>2826.566669</v>
      </c>
      <c r="X224" s="60">
        <f t="shared" si="226"/>
        <v>2858.370769</v>
      </c>
      <c r="Y224" s="60">
        <f t="shared" si="226"/>
        <v>2873.636737</v>
      </c>
      <c r="Z224" s="60">
        <f t="shared" si="226"/>
        <v>1753.041991</v>
      </c>
      <c r="AA224" s="60">
        <f t="shared" si="226"/>
        <v>3497.905786</v>
      </c>
      <c r="AB224" s="60">
        <f t="shared" si="226"/>
        <v>3293.814332</v>
      </c>
      <c r="AC224" s="60">
        <f t="shared" si="226"/>
        <v>3085.906387</v>
      </c>
      <c r="AD224" s="60">
        <f t="shared" si="226"/>
        <v>2852.555162</v>
      </c>
      <c r="AE224" s="60">
        <f t="shared" si="226"/>
        <v>2421.473304</v>
      </c>
      <c r="AF224" s="60">
        <f t="shared" si="226"/>
        <v>2253.729394</v>
      </c>
      <c r="AG224" s="60">
        <f t="shared" si="226"/>
        <v>2582.492919</v>
      </c>
      <c r="AH224" s="60">
        <f t="shared" si="226"/>
        <v>2695.897253</v>
      </c>
      <c r="AI224" s="60">
        <f t="shared" si="226"/>
        <v>2707.164991</v>
      </c>
      <c r="AJ224" s="60">
        <f t="shared" si="226"/>
        <v>2676.633055</v>
      </c>
      <c r="AK224" s="60">
        <f t="shared" si="226"/>
        <v>2909.439067</v>
      </c>
      <c r="AL224" s="60">
        <f t="shared" si="226"/>
        <v>3146.606784</v>
      </c>
      <c r="AM224" s="60">
        <f t="shared" si="226"/>
        <v>3316.713284</v>
      </c>
      <c r="AN224" s="60">
        <f t="shared" si="226"/>
        <v>3385.228403</v>
      </c>
      <c r="AO224" s="60">
        <f t="shared" si="226"/>
        <v>2878.18018</v>
      </c>
      <c r="AP224" s="60">
        <f t="shared" si="226"/>
        <v>3115.521921</v>
      </c>
      <c r="AQ224" s="60">
        <f t="shared" si="226"/>
        <v>3225.426511</v>
      </c>
      <c r="AR224" s="60">
        <f t="shared" si="226"/>
        <v>3171.182657</v>
      </c>
      <c r="AS224" s="60">
        <f t="shared" si="226"/>
        <v>3149.023292</v>
      </c>
      <c r="AT224" s="60">
        <f t="shared" si="226"/>
        <v>3151.016757</v>
      </c>
      <c r="AU224" s="60">
        <f t="shared" si="226"/>
        <v>3153.195088</v>
      </c>
      <c r="AV224" s="60">
        <f t="shared" si="226"/>
        <v>3153.577228</v>
      </c>
      <c r="AW224" s="60">
        <f t="shared" si="226"/>
        <v>3153.577228</v>
      </c>
    </row>
    <row r="225">
      <c r="B225" s="77"/>
      <c r="C225" s="4" t="s">
        <v>59</v>
      </c>
      <c r="D225" s="48">
        <f t="array" ref="D225">INDEX(FORECAST!$I$14:$Q$14,MATCH($C225,FORECAST!$I$11:$Q$11,0))</f>
        <v>0.246</v>
      </c>
      <c r="R225" s="60">
        <f t="shared" ref="R225:AW225" si="227">R$220*$E$197*$D225</f>
        <v>2818.305437</v>
      </c>
      <c r="S225" s="60">
        <f t="shared" si="227"/>
        <v>2864.361847</v>
      </c>
      <c r="T225" s="60">
        <f t="shared" si="227"/>
        <v>2741.030874</v>
      </c>
      <c r="U225" s="60">
        <f t="shared" si="227"/>
        <v>2930.45954</v>
      </c>
      <c r="V225" s="60">
        <f t="shared" si="227"/>
        <v>2970.349402</v>
      </c>
      <c r="W225" s="60">
        <f t="shared" si="227"/>
        <v>2997.135348</v>
      </c>
      <c r="X225" s="60">
        <f t="shared" si="227"/>
        <v>3030.85866</v>
      </c>
      <c r="Y225" s="60">
        <f t="shared" si="227"/>
        <v>3047.045851</v>
      </c>
      <c r="Z225" s="60">
        <f t="shared" si="227"/>
        <v>1858.829008</v>
      </c>
      <c r="AA225" s="60">
        <f t="shared" si="227"/>
        <v>3708.986307</v>
      </c>
      <c r="AB225" s="60">
        <f t="shared" si="227"/>
        <v>3492.57899</v>
      </c>
      <c r="AC225" s="60">
        <f t="shared" si="227"/>
        <v>3272.124876</v>
      </c>
      <c r="AD225" s="60">
        <f t="shared" si="227"/>
        <v>3024.692112</v>
      </c>
      <c r="AE225" s="60">
        <f t="shared" si="227"/>
        <v>2567.596693</v>
      </c>
      <c r="AF225" s="60">
        <f t="shared" si="227"/>
        <v>2389.730306</v>
      </c>
      <c r="AG225" s="60">
        <f t="shared" si="227"/>
        <v>2738.333009</v>
      </c>
      <c r="AH225" s="60">
        <f t="shared" si="227"/>
        <v>2858.580708</v>
      </c>
      <c r="AI225" s="60">
        <f t="shared" si="227"/>
        <v>2870.528396</v>
      </c>
      <c r="AJ225" s="60">
        <f t="shared" si="227"/>
        <v>2838.154015</v>
      </c>
      <c r="AK225" s="60">
        <f t="shared" si="227"/>
        <v>3085.008666</v>
      </c>
      <c r="AL225" s="60">
        <f t="shared" si="227"/>
        <v>3336.488228</v>
      </c>
      <c r="AM225" s="60">
        <f t="shared" si="227"/>
        <v>3516.859776</v>
      </c>
      <c r="AN225" s="60">
        <f t="shared" si="227"/>
        <v>3589.509427</v>
      </c>
      <c r="AO225" s="60">
        <f t="shared" si="227"/>
        <v>3051.863467</v>
      </c>
      <c r="AP225" s="60">
        <f t="shared" si="227"/>
        <v>3303.527554</v>
      </c>
      <c r="AQ225" s="60">
        <f t="shared" si="227"/>
        <v>3420.064318</v>
      </c>
      <c r="AR225" s="60">
        <f t="shared" si="227"/>
        <v>3362.547128</v>
      </c>
      <c r="AS225" s="60">
        <f t="shared" si="227"/>
        <v>3339.050559</v>
      </c>
      <c r="AT225" s="60">
        <f t="shared" si="227"/>
        <v>3341.16432</v>
      </c>
      <c r="AU225" s="60">
        <f t="shared" si="227"/>
        <v>3343.474102</v>
      </c>
      <c r="AV225" s="60">
        <f t="shared" si="227"/>
        <v>3343.879302</v>
      </c>
      <c r="AW225" s="60">
        <f t="shared" si="227"/>
        <v>3343.879302</v>
      </c>
    </row>
    <row r="226">
      <c r="B226" s="77"/>
      <c r="C226" s="4" t="s">
        <v>60</v>
      </c>
      <c r="D226" s="48">
        <f t="array" ref="D226">INDEX(FORECAST!$I$14:$Q$14,MATCH($C226,FORECAST!$I$11:$Q$11,0))</f>
        <v>0.089</v>
      </c>
      <c r="R226" s="60">
        <f t="shared" ref="R226:AW226" si="228">R$220*$E$197*$D226</f>
        <v>1019.630829</v>
      </c>
      <c r="S226" s="60">
        <f t="shared" si="228"/>
        <v>1036.293514</v>
      </c>
      <c r="T226" s="60">
        <f t="shared" si="228"/>
        <v>991.6737715</v>
      </c>
      <c r="U226" s="60">
        <f t="shared" si="228"/>
        <v>1060.206907</v>
      </c>
      <c r="V226" s="60">
        <f t="shared" si="228"/>
        <v>1074.638605</v>
      </c>
      <c r="W226" s="60">
        <f t="shared" si="228"/>
        <v>1084.329455</v>
      </c>
      <c r="X226" s="60">
        <f t="shared" si="228"/>
        <v>1096.530166</v>
      </c>
      <c r="Y226" s="60">
        <f t="shared" si="228"/>
        <v>1102.386507</v>
      </c>
      <c r="Z226" s="60">
        <f t="shared" si="228"/>
        <v>672.5031777</v>
      </c>
      <c r="AA226" s="60">
        <f t="shared" si="228"/>
        <v>1341.86903</v>
      </c>
      <c r="AB226" s="60">
        <f t="shared" si="228"/>
        <v>1263.575326</v>
      </c>
      <c r="AC226" s="60">
        <f t="shared" si="228"/>
        <v>1183.817537</v>
      </c>
      <c r="AD226" s="60">
        <f t="shared" si="228"/>
        <v>1094.299179</v>
      </c>
      <c r="AE226" s="60">
        <f t="shared" si="228"/>
        <v>928.927259</v>
      </c>
      <c r="AF226" s="60">
        <f t="shared" si="228"/>
        <v>864.5772244</v>
      </c>
      <c r="AG226" s="60">
        <f t="shared" si="228"/>
        <v>990.6977146</v>
      </c>
      <c r="AH226" s="60">
        <f t="shared" si="228"/>
        <v>1034.201963</v>
      </c>
      <c r="AI226" s="60">
        <f t="shared" si="228"/>
        <v>1038.524501</v>
      </c>
      <c r="AJ226" s="60">
        <f t="shared" si="228"/>
        <v>1026.811819</v>
      </c>
      <c r="AK226" s="60">
        <f t="shared" si="228"/>
        <v>1116.121021</v>
      </c>
      <c r="AL226" s="60">
        <f t="shared" si="228"/>
        <v>1207.103465</v>
      </c>
      <c r="AM226" s="60">
        <f t="shared" si="228"/>
        <v>1272.359838</v>
      </c>
      <c r="AN226" s="60">
        <f t="shared" si="228"/>
        <v>1298.643655</v>
      </c>
      <c r="AO226" s="60">
        <f t="shared" si="228"/>
        <v>1104.129466</v>
      </c>
      <c r="AP226" s="60">
        <f t="shared" si="228"/>
        <v>1195.178668</v>
      </c>
      <c r="AQ226" s="60">
        <f t="shared" si="228"/>
        <v>1237.340343</v>
      </c>
      <c r="AR226" s="60">
        <f t="shared" si="228"/>
        <v>1216.531278</v>
      </c>
      <c r="AS226" s="60">
        <f t="shared" si="228"/>
        <v>1208.030487</v>
      </c>
      <c r="AT226" s="60">
        <f t="shared" si="228"/>
        <v>1208.795222</v>
      </c>
      <c r="AU226" s="60">
        <f t="shared" si="228"/>
        <v>1209.630874</v>
      </c>
      <c r="AV226" s="60">
        <f t="shared" si="228"/>
        <v>1209.777471</v>
      </c>
      <c r="AW226" s="60">
        <f t="shared" si="228"/>
        <v>1209.777471</v>
      </c>
    </row>
    <row r="227">
      <c r="B227" s="77"/>
      <c r="C227" s="4" t="s">
        <v>61</v>
      </c>
      <c r="D227" s="48">
        <f t="array" ref="D227">INDEX(FORECAST!$I$14:$Q$14,MATCH($C227,FORECAST!$I$11:$Q$11,0))</f>
        <v>0.339</v>
      </c>
      <c r="R227" s="60">
        <f t="shared" ref="R227:AW227" si="229">R$220*$E$197*$D227</f>
        <v>3883.76237</v>
      </c>
      <c r="S227" s="60">
        <f t="shared" si="229"/>
        <v>3947.23035</v>
      </c>
      <c r="T227" s="60">
        <f t="shared" si="229"/>
        <v>3777.274253</v>
      </c>
      <c r="U227" s="60">
        <f t="shared" si="229"/>
        <v>4038.316196</v>
      </c>
      <c r="V227" s="60">
        <f t="shared" si="229"/>
        <v>4093.286371</v>
      </c>
      <c r="W227" s="60">
        <f t="shared" si="229"/>
        <v>4130.198711</v>
      </c>
      <c r="X227" s="60">
        <f t="shared" si="229"/>
        <v>4176.671081</v>
      </c>
      <c r="Y227" s="60">
        <f t="shared" si="229"/>
        <v>4198.977819</v>
      </c>
      <c r="Z227" s="60">
        <f t="shared" si="229"/>
        <v>2561.557048</v>
      </c>
      <c r="AA227" s="60">
        <f t="shared" si="229"/>
        <v>5111.164057</v>
      </c>
      <c r="AB227" s="60">
        <f t="shared" si="229"/>
        <v>4812.944219</v>
      </c>
      <c r="AC227" s="60">
        <f t="shared" si="229"/>
        <v>4509.147695</v>
      </c>
      <c r="AD227" s="60">
        <f t="shared" si="229"/>
        <v>4168.173276</v>
      </c>
      <c r="AE227" s="60">
        <f t="shared" si="229"/>
        <v>3538.273492</v>
      </c>
      <c r="AF227" s="60">
        <f t="shared" si="229"/>
        <v>3293.164934</v>
      </c>
      <c r="AG227" s="60">
        <f t="shared" si="229"/>
        <v>3773.556464</v>
      </c>
      <c r="AH227" s="60">
        <f t="shared" si="229"/>
        <v>3939.263658</v>
      </c>
      <c r="AI227" s="60">
        <f t="shared" si="229"/>
        <v>3955.728155</v>
      </c>
      <c r="AJ227" s="60">
        <f t="shared" si="229"/>
        <v>3911.11468</v>
      </c>
      <c r="AK227" s="60">
        <f t="shared" si="229"/>
        <v>4251.29243</v>
      </c>
      <c r="AL227" s="60">
        <f t="shared" si="229"/>
        <v>4597.843533</v>
      </c>
      <c r="AM227" s="60">
        <f t="shared" si="229"/>
        <v>4846.404325</v>
      </c>
      <c r="AN227" s="60">
        <f t="shared" si="229"/>
        <v>4946.519088</v>
      </c>
      <c r="AO227" s="60">
        <f t="shared" si="229"/>
        <v>4205.616729</v>
      </c>
      <c r="AP227" s="60">
        <f t="shared" si="229"/>
        <v>4552.422118</v>
      </c>
      <c r="AQ227" s="60">
        <f t="shared" si="229"/>
        <v>4713.015462</v>
      </c>
      <c r="AR227" s="60">
        <f t="shared" si="229"/>
        <v>4633.753969</v>
      </c>
      <c r="AS227" s="60">
        <f t="shared" si="229"/>
        <v>4601.374551</v>
      </c>
      <c r="AT227" s="60">
        <f t="shared" si="229"/>
        <v>4604.287417</v>
      </c>
      <c r="AU227" s="60">
        <f t="shared" si="229"/>
        <v>4607.470409</v>
      </c>
      <c r="AV227" s="60">
        <f t="shared" si="229"/>
        <v>4608.028794</v>
      </c>
      <c r="AW227" s="60">
        <f t="shared" si="229"/>
        <v>4608.028794</v>
      </c>
    </row>
    <row r="228">
      <c r="B228" s="77"/>
      <c r="C228" s="4" t="s">
        <v>62</v>
      </c>
      <c r="D228" s="48">
        <f t="array" ref="D228">INDEX(FORECAST!$I$14:$Q$14,MATCH($C228,FORECAST!$I$11:$Q$11,0))</f>
        <v>0</v>
      </c>
      <c r="R228" s="60">
        <f t="shared" ref="R228:AW228" si="230">R$220*$E$197*$D228</f>
        <v>0</v>
      </c>
      <c r="S228" s="60">
        <f t="shared" si="230"/>
        <v>0</v>
      </c>
      <c r="T228" s="60">
        <f t="shared" si="230"/>
        <v>0</v>
      </c>
      <c r="U228" s="60">
        <f t="shared" si="230"/>
        <v>0</v>
      </c>
      <c r="V228" s="60">
        <f t="shared" si="230"/>
        <v>0</v>
      </c>
      <c r="W228" s="60">
        <f t="shared" si="230"/>
        <v>0</v>
      </c>
      <c r="X228" s="60">
        <f t="shared" si="230"/>
        <v>0</v>
      </c>
      <c r="Y228" s="60">
        <f t="shared" si="230"/>
        <v>0</v>
      </c>
      <c r="Z228" s="60">
        <f t="shared" si="230"/>
        <v>0</v>
      </c>
      <c r="AA228" s="60">
        <f t="shared" si="230"/>
        <v>0</v>
      </c>
      <c r="AB228" s="60">
        <f t="shared" si="230"/>
        <v>0</v>
      </c>
      <c r="AC228" s="60">
        <f t="shared" si="230"/>
        <v>0</v>
      </c>
      <c r="AD228" s="60">
        <f t="shared" si="230"/>
        <v>0</v>
      </c>
      <c r="AE228" s="60">
        <f t="shared" si="230"/>
        <v>0</v>
      </c>
      <c r="AF228" s="60">
        <f t="shared" si="230"/>
        <v>0</v>
      </c>
      <c r="AG228" s="60">
        <f t="shared" si="230"/>
        <v>0</v>
      </c>
      <c r="AH228" s="60">
        <f t="shared" si="230"/>
        <v>0</v>
      </c>
      <c r="AI228" s="60">
        <f t="shared" si="230"/>
        <v>0</v>
      </c>
      <c r="AJ228" s="60">
        <f t="shared" si="230"/>
        <v>0</v>
      </c>
      <c r="AK228" s="60">
        <f t="shared" si="230"/>
        <v>0</v>
      </c>
      <c r="AL228" s="60">
        <f t="shared" si="230"/>
        <v>0</v>
      </c>
      <c r="AM228" s="60">
        <f t="shared" si="230"/>
        <v>0</v>
      </c>
      <c r="AN228" s="60">
        <f t="shared" si="230"/>
        <v>0</v>
      </c>
      <c r="AO228" s="60">
        <f t="shared" si="230"/>
        <v>0</v>
      </c>
      <c r="AP228" s="60">
        <f t="shared" si="230"/>
        <v>0</v>
      </c>
      <c r="AQ228" s="60">
        <f t="shared" si="230"/>
        <v>0</v>
      </c>
      <c r="AR228" s="60">
        <f t="shared" si="230"/>
        <v>0</v>
      </c>
      <c r="AS228" s="60">
        <f t="shared" si="230"/>
        <v>0</v>
      </c>
      <c r="AT228" s="60">
        <f t="shared" si="230"/>
        <v>0</v>
      </c>
      <c r="AU228" s="60">
        <f t="shared" si="230"/>
        <v>0</v>
      </c>
      <c r="AV228" s="60">
        <f t="shared" si="230"/>
        <v>0</v>
      </c>
      <c r="AW228" s="60">
        <f t="shared" si="230"/>
        <v>0</v>
      </c>
    </row>
    <row r="229">
      <c r="B229" s="77"/>
      <c r="C229" s="4" t="s">
        <v>63</v>
      </c>
      <c r="D229" s="48">
        <f t="array" ref="D229">INDEX(FORECAST!$I$14:$Q$14,MATCH($C229,FORECAST!$I$11:$Q$11,0))</f>
        <v>0</v>
      </c>
      <c r="R229" s="60">
        <f t="shared" ref="R229:AW229" si="231">R$220*$E$197*$D229</f>
        <v>0</v>
      </c>
      <c r="S229" s="60">
        <f t="shared" si="231"/>
        <v>0</v>
      </c>
      <c r="T229" s="60">
        <f t="shared" si="231"/>
        <v>0</v>
      </c>
      <c r="U229" s="60">
        <f t="shared" si="231"/>
        <v>0</v>
      </c>
      <c r="V229" s="60">
        <f t="shared" si="231"/>
        <v>0</v>
      </c>
      <c r="W229" s="60">
        <f t="shared" si="231"/>
        <v>0</v>
      </c>
      <c r="X229" s="60">
        <f t="shared" si="231"/>
        <v>0</v>
      </c>
      <c r="Y229" s="60">
        <f t="shared" si="231"/>
        <v>0</v>
      </c>
      <c r="Z229" s="60">
        <f t="shared" si="231"/>
        <v>0</v>
      </c>
      <c r="AA229" s="60">
        <f t="shared" si="231"/>
        <v>0</v>
      </c>
      <c r="AB229" s="60">
        <f t="shared" si="231"/>
        <v>0</v>
      </c>
      <c r="AC229" s="60">
        <f t="shared" si="231"/>
        <v>0</v>
      </c>
      <c r="AD229" s="60">
        <f t="shared" si="231"/>
        <v>0</v>
      </c>
      <c r="AE229" s="60">
        <f t="shared" si="231"/>
        <v>0</v>
      </c>
      <c r="AF229" s="60">
        <f t="shared" si="231"/>
        <v>0</v>
      </c>
      <c r="AG229" s="60">
        <f t="shared" si="231"/>
        <v>0</v>
      </c>
      <c r="AH229" s="60">
        <f t="shared" si="231"/>
        <v>0</v>
      </c>
      <c r="AI229" s="60">
        <f t="shared" si="231"/>
        <v>0</v>
      </c>
      <c r="AJ229" s="60">
        <f t="shared" si="231"/>
        <v>0</v>
      </c>
      <c r="AK229" s="60">
        <f t="shared" si="231"/>
        <v>0</v>
      </c>
      <c r="AL229" s="60">
        <f t="shared" si="231"/>
        <v>0</v>
      </c>
      <c r="AM229" s="60">
        <f t="shared" si="231"/>
        <v>0</v>
      </c>
      <c r="AN229" s="60">
        <f t="shared" si="231"/>
        <v>0</v>
      </c>
      <c r="AO229" s="60">
        <f t="shared" si="231"/>
        <v>0</v>
      </c>
      <c r="AP229" s="60">
        <f t="shared" si="231"/>
        <v>0</v>
      </c>
      <c r="AQ229" s="60">
        <f t="shared" si="231"/>
        <v>0</v>
      </c>
      <c r="AR229" s="60">
        <f t="shared" si="231"/>
        <v>0</v>
      </c>
      <c r="AS229" s="60">
        <f t="shared" si="231"/>
        <v>0</v>
      </c>
      <c r="AT229" s="60">
        <f t="shared" si="231"/>
        <v>0</v>
      </c>
      <c r="AU229" s="60">
        <f t="shared" si="231"/>
        <v>0</v>
      </c>
      <c r="AV229" s="60">
        <f t="shared" si="231"/>
        <v>0</v>
      </c>
      <c r="AW229" s="60">
        <f t="shared" si="231"/>
        <v>0</v>
      </c>
    </row>
    <row r="230">
      <c r="B230" s="77"/>
      <c r="C230" s="4" t="s">
        <v>64</v>
      </c>
      <c r="D230" s="48">
        <f t="array" ref="D230">INDEX(FORECAST!$I$14:$Q$14,MATCH($C230,FORECAST!$I$11:$Q$11,0))</f>
        <v>0</v>
      </c>
      <c r="R230" s="60">
        <f t="shared" ref="R230:AW230" si="232">R$220*$E$197*$D230</f>
        <v>0</v>
      </c>
      <c r="S230" s="60">
        <f t="shared" si="232"/>
        <v>0</v>
      </c>
      <c r="T230" s="60">
        <f t="shared" si="232"/>
        <v>0</v>
      </c>
      <c r="U230" s="60">
        <f t="shared" si="232"/>
        <v>0</v>
      </c>
      <c r="V230" s="60">
        <f t="shared" si="232"/>
        <v>0</v>
      </c>
      <c r="W230" s="60">
        <f t="shared" si="232"/>
        <v>0</v>
      </c>
      <c r="X230" s="60">
        <f t="shared" si="232"/>
        <v>0</v>
      </c>
      <c r="Y230" s="60">
        <f t="shared" si="232"/>
        <v>0</v>
      </c>
      <c r="Z230" s="60">
        <f t="shared" si="232"/>
        <v>0</v>
      </c>
      <c r="AA230" s="60">
        <f t="shared" si="232"/>
        <v>0</v>
      </c>
      <c r="AB230" s="60">
        <f t="shared" si="232"/>
        <v>0</v>
      </c>
      <c r="AC230" s="60">
        <f t="shared" si="232"/>
        <v>0</v>
      </c>
      <c r="AD230" s="60">
        <f t="shared" si="232"/>
        <v>0</v>
      </c>
      <c r="AE230" s="60">
        <f t="shared" si="232"/>
        <v>0</v>
      </c>
      <c r="AF230" s="60">
        <f t="shared" si="232"/>
        <v>0</v>
      </c>
      <c r="AG230" s="60">
        <f t="shared" si="232"/>
        <v>0</v>
      </c>
      <c r="AH230" s="60">
        <f t="shared" si="232"/>
        <v>0</v>
      </c>
      <c r="AI230" s="60">
        <f t="shared" si="232"/>
        <v>0</v>
      </c>
      <c r="AJ230" s="60">
        <f t="shared" si="232"/>
        <v>0</v>
      </c>
      <c r="AK230" s="60">
        <f t="shared" si="232"/>
        <v>0</v>
      </c>
      <c r="AL230" s="60">
        <f t="shared" si="232"/>
        <v>0</v>
      </c>
      <c r="AM230" s="60">
        <f t="shared" si="232"/>
        <v>0</v>
      </c>
      <c r="AN230" s="60">
        <f t="shared" si="232"/>
        <v>0</v>
      </c>
      <c r="AO230" s="60">
        <f t="shared" si="232"/>
        <v>0</v>
      </c>
      <c r="AP230" s="60">
        <f t="shared" si="232"/>
        <v>0</v>
      </c>
      <c r="AQ230" s="60">
        <f t="shared" si="232"/>
        <v>0</v>
      </c>
      <c r="AR230" s="60">
        <f t="shared" si="232"/>
        <v>0</v>
      </c>
      <c r="AS230" s="60">
        <f t="shared" si="232"/>
        <v>0</v>
      </c>
      <c r="AT230" s="60">
        <f t="shared" si="232"/>
        <v>0</v>
      </c>
      <c r="AU230" s="60">
        <f t="shared" si="232"/>
        <v>0</v>
      </c>
      <c r="AV230" s="60">
        <f t="shared" si="232"/>
        <v>0</v>
      </c>
      <c r="AW230" s="60">
        <f t="shared" si="232"/>
        <v>0</v>
      </c>
    </row>
    <row r="231">
      <c r="B231" s="77"/>
      <c r="C231" s="4" t="s">
        <v>65</v>
      </c>
      <c r="D231" s="48">
        <f t="array" ref="D231">INDEX(FORECAST!$I$14:$Q$14,MATCH($C231,FORECAST!$I$11:$Q$11,0))</f>
        <v>0</v>
      </c>
      <c r="R231" s="60">
        <f t="shared" ref="R231:AW231" si="233">R$220*$E$197*$D231</f>
        <v>0</v>
      </c>
      <c r="S231" s="60">
        <f t="shared" si="233"/>
        <v>0</v>
      </c>
      <c r="T231" s="60">
        <f t="shared" si="233"/>
        <v>0</v>
      </c>
      <c r="U231" s="60">
        <f t="shared" si="233"/>
        <v>0</v>
      </c>
      <c r="V231" s="60">
        <f t="shared" si="233"/>
        <v>0</v>
      </c>
      <c r="W231" s="60">
        <f t="shared" si="233"/>
        <v>0</v>
      </c>
      <c r="X231" s="60">
        <f t="shared" si="233"/>
        <v>0</v>
      </c>
      <c r="Y231" s="60">
        <f t="shared" si="233"/>
        <v>0</v>
      </c>
      <c r="Z231" s="60">
        <f t="shared" si="233"/>
        <v>0</v>
      </c>
      <c r="AA231" s="60">
        <f t="shared" si="233"/>
        <v>0</v>
      </c>
      <c r="AB231" s="60">
        <f t="shared" si="233"/>
        <v>0</v>
      </c>
      <c r="AC231" s="60">
        <f t="shared" si="233"/>
        <v>0</v>
      </c>
      <c r="AD231" s="60">
        <f t="shared" si="233"/>
        <v>0</v>
      </c>
      <c r="AE231" s="60">
        <f t="shared" si="233"/>
        <v>0</v>
      </c>
      <c r="AF231" s="60">
        <f t="shared" si="233"/>
        <v>0</v>
      </c>
      <c r="AG231" s="60">
        <f t="shared" si="233"/>
        <v>0</v>
      </c>
      <c r="AH231" s="60">
        <f t="shared" si="233"/>
        <v>0</v>
      </c>
      <c r="AI231" s="60">
        <f t="shared" si="233"/>
        <v>0</v>
      </c>
      <c r="AJ231" s="60">
        <f t="shared" si="233"/>
        <v>0</v>
      </c>
      <c r="AK231" s="60">
        <f t="shared" si="233"/>
        <v>0</v>
      </c>
      <c r="AL231" s="60">
        <f t="shared" si="233"/>
        <v>0</v>
      </c>
      <c r="AM231" s="60">
        <f t="shared" si="233"/>
        <v>0</v>
      </c>
      <c r="AN231" s="60">
        <f t="shared" si="233"/>
        <v>0</v>
      </c>
      <c r="AO231" s="60">
        <f t="shared" si="233"/>
        <v>0</v>
      </c>
      <c r="AP231" s="60">
        <f t="shared" si="233"/>
        <v>0</v>
      </c>
      <c r="AQ231" s="60">
        <f t="shared" si="233"/>
        <v>0</v>
      </c>
      <c r="AR231" s="60">
        <f t="shared" si="233"/>
        <v>0</v>
      </c>
      <c r="AS231" s="60">
        <f t="shared" si="233"/>
        <v>0</v>
      </c>
      <c r="AT231" s="60">
        <f t="shared" si="233"/>
        <v>0</v>
      </c>
      <c r="AU231" s="60">
        <f t="shared" si="233"/>
        <v>0</v>
      </c>
      <c r="AV231" s="60">
        <f t="shared" si="233"/>
        <v>0</v>
      </c>
      <c r="AW231" s="60">
        <f t="shared" si="233"/>
        <v>0</v>
      </c>
    </row>
    <row r="232">
      <c r="B232" s="77"/>
      <c r="C232" s="4" t="s">
        <v>292</v>
      </c>
      <c r="AH232" s="60">
        <f t="shared" ref="AH232:AW232" si="234">SUM(AH223:AH231)</f>
        <v>11608.62653</v>
      </c>
      <c r="AI232" s="60">
        <f t="shared" si="234"/>
        <v>11657.1458</v>
      </c>
      <c r="AJ232" s="60">
        <f t="shared" si="234"/>
        <v>11525.67423</v>
      </c>
      <c r="AK232" s="60">
        <f t="shared" si="234"/>
        <v>12528.14495</v>
      </c>
      <c r="AL232" s="60">
        <f t="shared" si="234"/>
        <v>13549.39732</v>
      </c>
      <c r="AM232" s="60">
        <f t="shared" si="234"/>
        <v>14281.88177</v>
      </c>
      <c r="AN232" s="60">
        <f t="shared" si="234"/>
        <v>14576.91023</v>
      </c>
      <c r="AO232" s="60">
        <f t="shared" si="234"/>
        <v>12393.5431</v>
      </c>
      <c r="AP232" s="60">
        <f t="shared" si="234"/>
        <v>13415.54482</v>
      </c>
      <c r="AQ232" s="60">
        <f t="shared" si="234"/>
        <v>13888.79778</v>
      </c>
      <c r="AR232" s="60">
        <f t="shared" si="234"/>
        <v>13655.22187</v>
      </c>
      <c r="AS232" s="60">
        <f t="shared" si="234"/>
        <v>13559.80288</v>
      </c>
      <c r="AT232" s="60">
        <f t="shared" si="234"/>
        <v>13568.38681</v>
      </c>
      <c r="AU232" s="60">
        <f t="shared" si="234"/>
        <v>13577.76678</v>
      </c>
      <c r="AV232" s="60">
        <f t="shared" si="234"/>
        <v>13579.41229</v>
      </c>
      <c r="AW232" s="60">
        <f t="shared" si="234"/>
        <v>13579.41229</v>
      </c>
    </row>
    <row r="233">
      <c r="B233" s="77"/>
    </row>
    <row r="234">
      <c r="A234" s="59"/>
      <c r="B234" s="94"/>
      <c r="C234" s="4" t="s">
        <v>293</v>
      </c>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c r="AB234" s="59"/>
      <c r="AC234" s="59"/>
      <c r="AD234" s="59"/>
      <c r="AE234" s="59"/>
      <c r="AF234" s="59"/>
      <c r="AG234" s="59"/>
      <c r="AH234" s="59"/>
      <c r="AI234" s="59"/>
      <c r="AJ234" s="59"/>
      <c r="AK234" s="59"/>
      <c r="AL234" s="59"/>
      <c r="AM234" s="59"/>
      <c r="AN234" s="59"/>
      <c r="AO234" s="59"/>
      <c r="AP234" s="30">
        <f t="shared" ref="AP234:AW234" si="235">AO224+AN225+AM226+AL227+AK228+AJ229+AI230+AH231+AP223</f>
        <v>13586.78754</v>
      </c>
      <c r="AQ234" s="30">
        <f t="shared" si="235"/>
        <v>13605.38451</v>
      </c>
      <c r="AR234" s="30">
        <f t="shared" si="235"/>
        <v>13850.80946</v>
      </c>
      <c r="AS234" s="30">
        <f t="shared" si="235"/>
        <v>13254.36636</v>
      </c>
      <c r="AT234" s="30">
        <f t="shared" si="235"/>
        <v>13564.45598</v>
      </c>
      <c r="AU234" s="30">
        <f t="shared" si="235"/>
        <v>13683.61036</v>
      </c>
      <c r="AV234" s="30">
        <f t="shared" si="235"/>
        <v>13600.29336</v>
      </c>
      <c r="AW234" s="30">
        <f t="shared" si="235"/>
        <v>13571.37059</v>
      </c>
    </row>
    <row r="235">
      <c r="B235" s="77"/>
    </row>
    <row r="236">
      <c r="B236" s="77"/>
    </row>
    <row r="237">
      <c r="B237" s="77"/>
    </row>
    <row r="238">
      <c r="B238" s="77"/>
    </row>
    <row r="239">
      <c r="B239" s="77"/>
    </row>
    <row r="240">
      <c r="B240" s="77"/>
    </row>
    <row r="241">
      <c r="B241" s="77"/>
    </row>
    <row r="242">
      <c r="B242" s="77"/>
    </row>
    <row r="243">
      <c r="B243" s="77"/>
    </row>
    <row r="244">
      <c r="B244" s="77"/>
    </row>
    <row r="245">
      <c r="B245" s="77"/>
    </row>
    <row r="246">
      <c r="B246" s="77"/>
    </row>
    <row r="247">
      <c r="B247" s="77"/>
    </row>
    <row r="248">
      <c r="B248" s="77"/>
    </row>
    <row r="249">
      <c r="B249" s="77"/>
    </row>
    <row r="250">
      <c r="B250" s="77"/>
    </row>
    <row r="251">
      <c r="B251" s="77"/>
    </row>
    <row r="252">
      <c r="B252" s="77"/>
    </row>
    <row r="253">
      <c r="B253" s="77"/>
    </row>
    <row r="254">
      <c r="B254" s="77"/>
    </row>
    <row r="255">
      <c r="B255" s="77"/>
    </row>
    <row r="256">
      <c r="B256" s="77"/>
    </row>
    <row r="257">
      <c r="B257" s="77"/>
    </row>
    <row r="258">
      <c r="B258" s="77"/>
    </row>
    <row r="259">
      <c r="B259" s="77"/>
    </row>
    <row r="260">
      <c r="B260" s="77"/>
    </row>
    <row r="261">
      <c r="B261" s="77"/>
    </row>
    <row r="262">
      <c r="B262" s="77"/>
    </row>
    <row r="263">
      <c r="B263" s="77"/>
    </row>
    <row r="264">
      <c r="B264" s="77"/>
    </row>
    <row r="265">
      <c r="B265" s="77"/>
    </row>
    <row r="266">
      <c r="B266" s="77"/>
    </row>
    <row r="267">
      <c r="B267" s="77"/>
    </row>
    <row r="268">
      <c r="B268" s="77"/>
    </row>
    <row r="269">
      <c r="B269" s="77"/>
    </row>
    <row r="270">
      <c r="B270" s="77"/>
    </row>
    <row r="271">
      <c r="B271" s="77"/>
    </row>
    <row r="272">
      <c r="B272" s="77"/>
    </row>
    <row r="273">
      <c r="B273" s="77"/>
    </row>
    <row r="274">
      <c r="B274" s="77"/>
    </row>
    <row r="275">
      <c r="B275" s="77"/>
    </row>
    <row r="276">
      <c r="B276" s="77"/>
    </row>
    <row r="277">
      <c r="B277" s="77"/>
    </row>
    <row r="278">
      <c r="B278" s="77"/>
    </row>
    <row r="279">
      <c r="B279" s="77"/>
    </row>
    <row r="280">
      <c r="B280" s="77"/>
    </row>
    <row r="281">
      <c r="B281" s="77"/>
    </row>
    <row r="282">
      <c r="B282" s="77"/>
    </row>
    <row r="283">
      <c r="B283" s="77"/>
    </row>
    <row r="284">
      <c r="B284" s="77"/>
    </row>
    <row r="285">
      <c r="B285" s="77"/>
    </row>
    <row r="286">
      <c r="B286" s="77"/>
    </row>
    <row r="287">
      <c r="B287" s="77"/>
    </row>
    <row r="288">
      <c r="B288" s="77"/>
    </row>
    <row r="289">
      <c r="B289" s="77"/>
    </row>
    <row r="290">
      <c r="B290" s="77"/>
    </row>
    <row r="291">
      <c r="B291" s="77"/>
    </row>
    <row r="292">
      <c r="B292" s="77"/>
    </row>
    <row r="293">
      <c r="B293" s="77"/>
    </row>
    <row r="294">
      <c r="B294" s="77"/>
    </row>
    <row r="295">
      <c r="B295" s="77"/>
    </row>
    <row r="296">
      <c r="B296" s="77"/>
    </row>
    <row r="297">
      <c r="B297" s="77"/>
    </row>
    <row r="298">
      <c r="B298" s="77"/>
    </row>
    <row r="299">
      <c r="B299" s="77"/>
    </row>
    <row r="300">
      <c r="B300" s="77"/>
    </row>
    <row r="301">
      <c r="B301" s="77"/>
    </row>
    <row r="302">
      <c r="B302" s="77"/>
    </row>
    <row r="303">
      <c r="B303" s="77"/>
    </row>
    <row r="304">
      <c r="B304" s="77"/>
    </row>
    <row r="305">
      <c r="B305" s="77"/>
    </row>
    <row r="306">
      <c r="B306" s="77"/>
    </row>
    <row r="307">
      <c r="B307" s="77"/>
    </row>
    <row r="308">
      <c r="B308" s="77"/>
    </row>
    <row r="309">
      <c r="B309" s="77"/>
    </row>
    <row r="310">
      <c r="B310" s="77"/>
    </row>
    <row r="311">
      <c r="B311" s="77"/>
    </row>
    <row r="312">
      <c r="B312" s="77"/>
    </row>
    <row r="313">
      <c r="B313" s="77"/>
    </row>
    <row r="314">
      <c r="B314" s="77"/>
    </row>
    <row r="315">
      <c r="B315" s="77"/>
    </row>
    <row r="316">
      <c r="B316" s="77"/>
    </row>
    <row r="317">
      <c r="B317" s="77"/>
    </row>
    <row r="318">
      <c r="B318" s="77"/>
    </row>
    <row r="319">
      <c r="B319" s="77"/>
    </row>
    <row r="320">
      <c r="B320" s="77"/>
    </row>
    <row r="321">
      <c r="B321" s="77"/>
    </row>
    <row r="322">
      <c r="B322" s="77"/>
    </row>
    <row r="323">
      <c r="B323" s="77"/>
    </row>
    <row r="324">
      <c r="B324" s="77"/>
    </row>
    <row r="325">
      <c r="B325" s="77"/>
    </row>
    <row r="326">
      <c r="B326" s="77"/>
    </row>
    <row r="327">
      <c r="B327" s="77"/>
    </row>
    <row r="328">
      <c r="B328" s="77"/>
    </row>
    <row r="329">
      <c r="B329" s="77"/>
    </row>
    <row r="330">
      <c r="B330" s="77"/>
    </row>
    <row r="331">
      <c r="B331" s="77"/>
    </row>
    <row r="332">
      <c r="B332" s="77"/>
    </row>
    <row r="333">
      <c r="B333" s="77"/>
    </row>
    <row r="334">
      <c r="B334" s="77"/>
    </row>
    <row r="335">
      <c r="B335" s="77"/>
    </row>
    <row r="336">
      <c r="B336" s="77"/>
    </row>
    <row r="337">
      <c r="B337" s="77"/>
    </row>
    <row r="338">
      <c r="B338" s="77"/>
    </row>
    <row r="339">
      <c r="B339" s="77"/>
    </row>
    <row r="340">
      <c r="B340" s="77"/>
    </row>
    <row r="341">
      <c r="B341" s="77"/>
    </row>
    <row r="342">
      <c r="B342" s="77"/>
    </row>
    <row r="343">
      <c r="B343" s="77"/>
    </row>
    <row r="344">
      <c r="B344" s="77"/>
    </row>
    <row r="345">
      <c r="B345" s="77"/>
    </row>
    <row r="346">
      <c r="B346" s="77"/>
    </row>
    <row r="347">
      <c r="B347" s="77"/>
    </row>
    <row r="348">
      <c r="B348" s="77"/>
    </row>
    <row r="349">
      <c r="B349" s="77"/>
    </row>
    <row r="350">
      <c r="B350" s="77"/>
    </row>
    <row r="351">
      <c r="B351" s="77"/>
    </row>
    <row r="352">
      <c r="B352" s="77"/>
    </row>
    <row r="353">
      <c r="B353" s="77"/>
    </row>
    <row r="354">
      <c r="B354" s="77"/>
    </row>
    <row r="355">
      <c r="B355" s="77"/>
    </row>
    <row r="356">
      <c r="B356" s="77"/>
    </row>
    <row r="357">
      <c r="B357" s="77"/>
    </row>
    <row r="358">
      <c r="B358" s="77"/>
    </row>
    <row r="359">
      <c r="B359" s="77"/>
    </row>
    <row r="360">
      <c r="B360" s="77"/>
    </row>
    <row r="361">
      <c r="B361" s="77"/>
    </row>
    <row r="362">
      <c r="B362" s="77"/>
    </row>
    <row r="363">
      <c r="B363" s="77"/>
    </row>
    <row r="364">
      <c r="B364" s="77"/>
    </row>
    <row r="365">
      <c r="B365" s="77"/>
    </row>
    <row r="366">
      <c r="B366" s="77"/>
    </row>
    <row r="367">
      <c r="B367" s="77"/>
    </row>
    <row r="368">
      <c r="B368" s="77"/>
    </row>
    <row r="369">
      <c r="B369" s="77"/>
    </row>
    <row r="370">
      <c r="B370" s="77"/>
    </row>
    <row r="371">
      <c r="B371" s="77"/>
    </row>
    <row r="372">
      <c r="B372" s="77"/>
    </row>
    <row r="373">
      <c r="B373" s="77"/>
    </row>
    <row r="374">
      <c r="B374" s="77"/>
    </row>
    <row r="375">
      <c r="B375" s="77"/>
    </row>
    <row r="376">
      <c r="B376" s="77"/>
    </row>
    <row r="377">
      <c r="B377" s="77"/>
    </row>
    <row r="378">
      <c r="B378" s="77"/>
    </row>
    <row r="379">
      <c r="B379" s="77"/>
    </row>
    <row r="380">
      <c r="B380" s="77"/>
    </row>
    <row r="381">
      <c r="B381" s="77"/>
    </row>
    <row r="382">
      <c r="B382" s="77"/>
    </row>
    <row r="383">
      <c r="B383" s="77"/>
    </row>
    <row r="384">
      <c r="B384" s="77"/>
    </row>
    <row r="385">
      <c r="B385" s="77"/>
    </row>
    <row r="386">
      <c r="B386" s="77"/>
    </row>
    <row r="387">
      <c r="B387" s="77"/>
    </row>
    <row r="388">
      <c r="B388" s="77"/>
    </row>
    <row r="389">
      <c r="B389" s="77"/>
    </row>
    <row r="390">
      <c r="B390" s="77"/>
    </row>
    <row r="391">
      <c r="B391" s="77"/>
    </row>
    <row r="392">
      <c r="B392" s="77"/>
    </row>
    <row r="393">
      <c r="B393" s="77"/>
    </row>
    <row r="394">
      <c r="B394" s="77"/>
    </row>
    <row r="395">
      <c r="B395" s="77"/>
    </row>
    <row r="396">
      <c r="B396" s="77"/>
    </row>
    <row r="397">
      <c r="B397" s="77"/>
    </row>
    <row r="398">
      <c r="B398" s="77"/>
    </row>
    <row r="399">
      <c r="B399" s="77"/>
    </row>
    <row r="400">
      <c r="B400" s="77"/>
    </row>
    <row r="401">
      <c r="B401" s="77"/>
    </row>
    <row r="402">
      <c r="B402" s="77"/>
    </row>
    <row r="403">
      <c r="B403" s="77"/>
    </row>
    <row r="404">
      <c r="B404" s="77"/>
    </row>
    <row r="405">
      <c r="B405" s="77"/>
    </row>
    <row r="406">
      <c r="B406" s="77"/>
    </row>
    <row r="407">
      <c r="B407" s="77"/>
    </row>
    <row r="408">
      <c r="B408" s="77"/>
    </row>
    <row r="409">
      <c r="B409" s="77"/>
    </row>
    <row r="410">
      <c r="B410" s="77"/>
    </row>
    <row r="411">
      <c r="B411" s="77"/>
    </row>
    <row r="412">
      <c r="B412" s="77"/>
    </row>
    <row r="413">
      <c r="B413" s="77"/>
    </row>
    <row r="414">
      <c r="B414" s="77"/>
    </row>
    <row r="415">
      <c r="B415" s="77"/>
    </row>
    <row r="416">
      <c r="B416" s="77"/>
    </row>
    <row r="417">
      <c r="B417" s="77"/>
    </row>
    <row r="418">
      <c r="B418" s="77"/>
    </row>
    <row r="419">
      <c r="B419" s="77"/>
    </row>
    <row r="420">
      <c r="B420" s="77"/>
    </row>
    <row r="421">
      <c r="B421" s="77"/>
    </row>
    <row r="422">
      <c r="B422" s="77"/>
    </row>
    <row r="423">
      <c r="B423" s="77"/>
    </row>
    <row r="424">
      <c r="B424" s="77"/>
    </row>
    <row r="425">
      <c r="B425" s="77"/>
    </row>
    <row r="426">
      <c r="B426" s="77"/>
    </row>
    <row r="427">
      <c r="B427" s="77"/>
    </row>
    <row r="428">
      <c r="B428" s="77"/>
    </row>
    <row r="429">
      <c r="B429" s="77"/>
    </row>
    <row r="430">
      <c r="B430" s="77"/>
    </row>
    <row r="431">
      <c r="B431" s="77"/>
    </row>
    <row r="432">
      <c r="B432" s="77"/>
    </row>
    <row r="433">
      <c r="B433" s="77"/>
    </row>
    <row r="434">
      <c r="B434" s="77"/>
    </row>
    <row r="435">
      <c r="B435" s="77"/>
    </row>
    <row r="436">
      <c r="B436" s="77"/>
    </row>
    <row r="437">
      <c r="B437" s="77"/>
    </row>
    <row r="438">
      <c r="B438" s="77"/>
    </row>
    <row r="439">
      <c r="B439" s="77"/>
    </row>
    <row r="440">
      <c r="B440" s="77"/>
    </row>
    <row r="441">
      <c r="B441" s="77"/>
    </row>
    <row r="442">
      <c r="B442" s="77"/>
    </row>
    <row r="443">
      <c r="B443" s="77"/>
    </row>
    <row r="444">
      <c r="B444" s="77"/>
    </row>
    <row r="445">
      <c r="B445" s="77"/>
    </row>
    <row r="446">
      <c r="B446" s="77"/>
    </row>
    <row r="447">
      <c r="B447" s="77"/>
    </row>
    <row r="448">
      <c r="B448" s="77"/>
    </row>
    <row r="449">
      <c r="B449" s="77"/>
    </row>
    <row r="450">
      <c r="B450" s="77"/>
    </row>
    <row r="451">
      <c r="B451" s="77"/>
    </row>
    <row r="452">
      <c r="B452" s="77"/>
    </row>
    <row r="453">
      <c r="B453" s="77"/>
    </row>
    <row r="454">
      <c r="B454" s="77"/>
    </row>
    <row r="455">
      <c r="B455" s="77"/>
    </row>
    <row r="456">
      <c r="B456" s="77"/>
    </row>
    <row r="457">
      <c r="B457" s="77"/>
    </row>
    <row r="458">
      <c r="B458" s="77"/>
    </row>
    <row r="459">
      <c r="B459" s="77"/>
    </row>
    <row r="460">
      <c r="B460" s="77"/>
    </row>
    <row r="461">
      <c r="B461" s="77"/>
    </row>
    <row r="462">
      <c r="B462" s="77"/>
    </row>
    <row r="463">
      <c r="B463" s="77"/>
    </row>
    <row r="464">
      <c r="B464" s="77"/>
    </row>
    <row r="465">
      <c r="B465" s="77"/>
    </row>
    <row r="466">
      <c r="B466" s="77"/>
    </row>
    <row r="467">
      <c r="B467" s="77"/>
    </row>
    <row r="468">
      <c r="B468" s="77"/>
    </row>
    <row r="469">
      <c r="B469" s="77"/>
    </row>
    <row r="470">
      <c r="B470" s="77"/>
    </row>
    <row r="471">
      <c r="B471" s="77"/>
    </row>
    <row r="472">
      <c r="B472" s="77"/>
    </row>
    <row r="473">
      <c r="B473" s="77"/>
    </row>
    <row r="474">
      <c r="B474" s="77"/>
    </row>
    <row r="475">
      <c r="B475" s="77"/>
    </row>
    <row r="476">
      <c r="B476" s="77"/>
    </row>
    <row r="477">
      <c r="B477" s="77"/>
    </row>
    <row r="478">
      <c r="B478" s="77"/>
    </row>
    <row r="479">
      <c r="B479" s="77"/>
    </row>
    <row r="480">
      <c r="B480" s="77"/>
    </row>
    <row r="481">
      <c r="B481" s="77"/>
    </row>
    <row r="482">
      <c r="B482" s="77"/>
    </row>
    <row r="483">
      <c r="B483" s="77"/>
    </row>
    <row r="484">
      <c r="B484" s="77"/>
    </row>
    <row r="485">
      <c r="B485" s="77"/>
    </row>
    <row r="486">
      <c r="B486" s="77"/>
    </row>
    <row r="487">
      <c r="B487" s="77"/>
    </row>
    <row r="488">
      <c r="B488" s="77"/>
    </row>
    <row r="489">
      <c r="B489" s="77"/>
    </row>
    <row r="490">
      <c r="B490" s="77"/>
    </row>
    <row r="491">
      <c r="B491" s="77"/>
    </row>
    <row r="492">
      <c r="B492" s="77"/>
    </row>
    <row r="493">
      <c r="B493" s="77"/>
    </row>
    <row r="494">
      <c r="B494" s="77"/>
    </row>
    <row r="495">
      <c r="B495" s="77"/>
    </row>
    <row r="496">
      <c r="B496" s="77"/>
    </row>
    <row r="497">
      <c r="B497" s="77"/>
    </row>
    <row r="498">
      <c r="B498" s="77"/>
    </row>
    <row r="499">
      <c r="B499" s="77"/>
    </row>
    <row r="500">
      <c r="B500" s="77"/>
    </row>
    <row r="501">
      <c r="B501" s="77"/>
    </row>
    <row r="502">
      <c r="B502" s="77"/>
    </row>
    <row r="503">
      <c r="B503" s="77"/>
    </row>
    <row r="504">
      <c r="B504" s="77"/>
    </row>
    <row r="505">
      <c r="B505" s="77"/>
    </row>
    <row r="506">
      <c r="B506" s="77"/>
    </row>
    <row r="507">
      <c r="B507" s="77"/>
    </row>
    <row r="508">
      <c r="B508" s="77"/>
    </row>
    <row r="509">
      <c r="B509" s="77"/>
    </row>
    <row r="510">
      <c r="B510" s="77"/>
    </row>
    <row r="511">
      <c r="B511" s="77"/>
    </row>
    <row r="512">
      <c r="B512" s="77"/>
    </row>
    <row r="513">
      <c r="B513" s="77"/>
    </row>
    <row r="514">
      <c r="B514" s="77"/>
    </row>
    <row r="515">
      <c r="B515" s="77"/>
    </row>
    <row r="516">
      <c r="B516" s="77"/>
    </row>
    <row r="517">
      <c r="B517" s="77"/>
    </row>
    <row r="518">
      <c r="B518" s="77"/>
    </row>
    <row r="519">
      <c r="B519" s="77"/>
    </row>
    <row r="520">
      <c r="B520" s="77"/>
    </row>
    <row r="521">
      <c r="B521" s="77"/>
    </row>
    <row r="522">
      <c r="B522" s="77"/>
    </row>
    <row r="523">
      <c r="B523" s="77"/>
    </row>
    <row r="524">
      <c r="B524" s="77"/>
    </row>
    <row r="525">
      <c r="B525" s="77"/>
    </row>
    <row r="526">
      <c r="B526" s="77"/>
    </row>
    <row r="527">
      <c r="B527" s="77"/>
    </row>
    <row r="528">
      <c r="B528" s="77"/>
    </row>
    <row r="529">
      <c r="B529" s="77"/>
    </row>
    <row r="530">
      <c r="B530" s="77"/>
    </row>
    <row r="531">
      <c r="B531" s="77"/>
    </row>
    <row r="532">
      <c r="B532" s="77"/>
    </row>
    <row r="533">
      <c r="B533" s="77"/>
    </row>
    <row r="534">
      <c r="B534" s="77"/>
    </row>
    <row r="535">
      <c r="B535" s="77"/>
    </row>
    <row r="536">
      <c r="B536" s="77"/>
    </row>
    <row r="537">
      <c r="B537" s="77"/>
    </row>
    <row r="538">
      <c r="B538" s="77"/>
    </row>
    <row r="539">
      <c r="B539" s="77"/>
    </row>
    <row r="540">
      <c r="B540" s="77"/>
    </row>
    <row r="541">
      <c r="B541" s="77"/>
    </row>
    <row r="542">
      <c r="B542" s="77"/>
    </row>
    <row r="543">
      <c r="B543" s="77"/>
    </row>
    <row r="544">
      <c r="B544" s="77"/>
    </row>
    <row r="545">
      <c r="B545" s="77"/>
    </row>
    <row r="546">
      <c r="B546" s="77"/>
    </row>
    <row r="547">
      <c r="B547" s="77"/>
    </row>
    <row r="548">
      <c r="B548" s="77"/>
    </row>
    <row r="549">
      <c r="B549" s="77"/>
    </row>
    <row r="550">
      <c r="B550" s="77"/>
    </row>
    <row r="551">
      <c r="B551" s="77"/>
    </row>
    <row r="552">
      <c r="B552" s="77"/>
    </row>
    <row r="553">
      <c r="B553" s="77"/>
    </row>
    <row r="554">
      <c r="B554" s="77"/>
    </row>
    <row r="555">
      <c r="B555" s="77"/>
    </row>
    <row r="556">
      <c r="B556" s="77"/>
    </row>
    <row r="557">
      <c r="B557" s="77"/>
    </row>
    <row r="558">
      <c r="B558" s="77"/>
    </row>
    <row r="559">
      <c r="B559" s="77"/>
    </row>
    <row r="560">
      <c r="B560" s="77"/>
    </row>
    <row r="561">
      <c r="B561" s="77"/>
    </row>
    <row r="562">
      <c r="B562" s="77"/>
    </row>
    <row r="563">
      <c r="B563" s="77"/>
    </row>
    <row r="564">
      <c r="B564" s="77"/>
    </row>
    <row r="565">
      <c r="B565" s="77"/>
    </row>
    <row r="566">
      <c r="B566" s="77"/>
    </row>
    <row r="567">
      <c r="B567" s="77"/>
    </row>
    <row r="568">
      <c r="B568" s="77"/>
    </row>
    <row r="569">
      <c r="B569" s="77"/>
    </row>
    <row r="570">
      <c r="B570" s="77"/>
    </row>
    <row r="571">
      <c r="B571" s="77"/>
    </row>
    <row r="572">
      <c r="B572" s="77"/>
    </row>
    <row r="573">
      <c r="B573" s="77"/>
    </row>
    <row r="574">
      <c r="B574" s="77"/>
    </row>
    <row r="575">
      <c r="B575" s="77"/>
    </row>
    <row r="576">
      <c r="B576" s="77"/>
    </row>
    <row r="577">
      <c r="B577" s="77"/>
    </row>
    <row r="578">
      <c r="B578" s="77"/>
    </row>
    <row r="579">
      <c r="B579" s="77"/>
    </row>
    <row r="580">
      <c r="B580" s="77"/>
    </row>
    <row r="581">
      <c r="B581" s="77"/>
    </row>
    <row r="582">
      <c r="B582" s="77"/>
    </row>
    <row r="583">
      <c r="B583" s="77"/>
    </row>
    <row r="584">
      <c r="B584" s="77"/>
    </row>
    <row r="585">
      <c r="B585" s="77"/>
    </row>
    <row r="586">
      <c r="B586" s="77"/>
    </row>
    <row r="587">
      <c r="B587" s="77"/>
    </row>
    <row r="588">
      <c r="B588" s="77"/>
    </row>
    <row r="589">
      <c r="B589" s="77"/>
    </row>
    <row r="590">
      <c r="B590" s="77"/>
    </row>
    <row r="591">
      <c r="B591" s="77"/>
    </row>
    <row r="592">
      <c r="B592" s="77"/>
    </row>
    <row r="593">
      <c r="B593" s="77"/>
    </row>
    <row r="594">
      <c r="B594" s="77"/>
    </row>
    <row r="595">
      <c r="B595" s="77"/>
    </row>
    <row r="596">
      <c r="B596" s="77"/>
    </row>
    <row r="597">
      <c r="B597" s="77"/>
    </row>
    <row r="598">
      <c r="B598" s="77"/>
    </row>
    <row r="599">
      <c r="B599" s="77"/>
    </row>
    <row r="600">
      <c r="B600" s="77"/>
    </row>
    <row r="601">
      <c r="B601" s="77"/>
    </row>
    <row r="602">
      <c r="B602" s="77"/>
    </row>
    <row r="603">
      <c r="B603" s="77"/>
    </row>
    <row r="604">
      <c r="B604" s="77"/>
    </row>
    <row r="605">
      <c r="B605" s="77"/>
    </row>
    <row r="606">
      <c r="B606" s="77"/>
    </row>
    <row r="607">
      <c r="B607" s="77"/>
    </row>
    <row r="608">
      <c r="B608" s="77"/>
    </row>
    <row r="609">
      <c r="B609" s="77"/>
    </row>
    <row r="610">
      <c r="B610" s="77"/>
    </row>
    <row r="611">
      <c r="B611" s="77"/>
    </row>
    <row r="612">
      <c r="B612" s="77"/>
    </row>
    <row r="613">
      <c r="B613" s="77"/>
    </row>
    <row r="614">
      <c r="B614" s="77"/>
    </row>
    <row r="615">
      <c r="B615" s="77"/>
    </row>
    <row r="616">
      <c r="B616" s="77"/>
    </row>
    <row r="617">
      <c r="B617" s="77"/>
    </row>
    <row r="618">
      <c r="B618" s="77"/>
    </row>
    <row r="619">
      <c r="B619" s="77"/>
    </row>
    <row r="620">
      <c r="B620" s="77"/>
    </row>
    <row r="621">
      <c r="B621" s="77"/>
    </row>
    <row r="622">
      <c r="B622" s="77"/>
    </row>
    <row r="623">
      <c r="B623" s="77"/>
    </row>
    <row r="624">
      <c r="B624" s="77"/>
    </row>
    <row r="625">
      <c r="B625" s="77"/>
    </row>
    <row r="626">
      <c r="B626" s="77"/>
    </row>
    <row r="627">
      <c r="B627" s="77"/>
    </row>
    <row r="628">
      <c r="B628" s="77"/>
    </row>
    <row r="629">
      <c r="B629" s="77"/>
    </row>
    <row r="630">
      <c r="B630" s="77"/>
    </row>
    <row r="631">
      <c r="B631" s="77"/>
    </row>
    <row r="632">
      <c r="B632" s="77"/>
    </row>
    <row r="633">
      <c r="B633" s="77"/>
    </row>
    <row r="634">
      <c r="B634" s="77"/>
    </row>
    <row r="635">
      <c r="B635" s="77"/>
    </row>
    <row r="636">
      <c r="B636" s="77"/>
    </row>
    <row r="637">
      <c r="B637" s="77"/>
    </row>
    <row r="638">
      <c r="B638" s="77"/>
    </row>
    <row r="639">
      <c r="B639" s="77"/>
    </row>
    <row r="640">
      <c r="B640" s="77"/>
    </row>
    <row r="641">
      <c r="B641" s="77"/>
    </row>
    <row r="642">
      <c r="B642" s="77"/>
    </row>
    <row r="643">
      <c r="B643" s="77"/>
    </row>
    <row r="644">
      <c r="B644" s="77"/>
    </row>
    <row r="645">
      <c r="B645" s="77"/>
    </row>
    <row r="646">
      <c r="B646" s="77"/>
    </row>
    <row r="647">
      <c r="B647" s="77"/>
    </row>
    <row r="648">
      <c r="B648" s="77"/>
    </row>
    <row r="649">
      <c r="B649" s="77"/>
    </row>
    <row r="650">
      <c r="B650" s="77"/>
    </row>
    <row r="651">
      <c r="B651" s="77"/>
    </row>
    <row r="652">
      <c r="B652" s="77"/>
    </row>
    <row r="653">
      <c r="B653" s="77"/>
    </row>
    <row r="654">
      <c r="B654" s="77"/>
    </row>
    <row r="655">
      <c r="B655" s="77"/>
    </row>
    <row r="656">
      <c r="B656" s="77"/>
    </row>
    <row r="657">
      <c r="B657" s="77"/>
    </row>
    <row r="658">
      <c r="B658" s="77"/>
    </row>
    <row r="659">
      <c r="B659" s="77"/>
    </row>
    <row r="660">
      <c r="B660" s="77"/>
    </row>
    <row r="661">
      <c r="B661" s="77"/>
    </row>
    <row r="662">
      <c r="B662" s="77"/>
    </row>
    <row r="663">
      <c r="B663" s="77"/>
    </row>
    <row r="664">
      <c r="B664" s="77"/>
    </row>
    <row r="665">
      <c r="B665" s="77"/>
    </row>
    <row r="666">
      <c r="B666" s="77"/>
    </row>
    <row r="667">
      <c r="B667" s="77"/>
    </row>
    <row r="668">
      <c r="B668" s="77"/>
    </row>
    <row r="669">
      <c r="B669" s="77"/>
    </row>
    <row r="670">
      <c r="B670" s="77"/>
    </row>
    <row r="671">
      <c r="B671" s="77"/>
    </row>
    <row r="672">
      <c r="B672" s="77"/>
    </row>
    <row r="673">
      <c r="B673" s="77"/>
    </row>
    <row r="674">
      <c r="B674" s="77"/>
    </row>
    <row r="675">
      <c r="B675" s="77"/>
    </row>
    <row r="676">
      <c r="B676" s="77"/>
    </row>
    <row r="677">
      <c r="B677" s="77"/>
    </row>
    <row r="678">
      <c r="B678" s="77"/>
    </row>
    <row r="679">
      <c r="B679" s="77"/>
    </row>
    <row r="680">
      <c r="B680" s="77"/>
    </row>
    <row r="681">
      <c r="B681" s="77"/>
    </row>
    <row r="682">
      <c r="B682" s="77"/>
    </row>
    <row r="683">
      <c r="B683" s="77"/>
    </row>
    <row r="684">
      <c r="B684" s="77"/>
    </row>
    <row r="685">
      <c r="B685" s="77"/>
    </row>
    <row r="686">
      <c r="B686" s="77"/>
    </row>
    <row r="687">
      <c r="B687" s="77"/>
    </row>
    <row r="688">
      <c r="B688" s="77"/>
    </row>
    <row r="689">
      <c r="B689" s="77"/>
    </row>
    <row r="690">
      <c r="B690" s="77"/>
    </row>
    <row r="691">
      <c r="B691" s="77"/>
    </row>
    <row r="692">
      <c r="B692" s="77"/>
    </row>
    <row r="693">
      <c r="B693" s="77"/>
    </row>
    <row r="694">
      <c r="B694" s="77"/>
    </row>
    <row r="695">
      <c r="B695" s="77"/>
    </row>
    <row r="696">
      <c r="B696" s="77"/>
    </row>
    <row r="697">
      <c r="B697" s="77"/>
    </row>
    <row r="698">
      <c r="B698" s="77"/>
    </row>
    <row r="699">
      <c r="B699" s="77"/>
    </row>
    <row r="700">
      <c r="B700" s="77"/>
    </row>
    <row r="701">
      <c r="B701" s="77"/>
    </row>
    <row r="702">
      <c r="B702" s="77"/>
    </row>
    <row r="703">
      <c r="B703" s="77"/>
    </row>
    <row r="704">
      <c r="B704" s="77"/>
    </row>
    <row r="705">
      <c r="B705" s="77"/>
    </row>
    <row r="706">
      <c r="B706" s="77"/>
    </row>
    <row r="707">
      <c r="B707" s="77"/>
    </row>
    <row r="708">
      <c r="B708" s="77"/>
    </row>
    <row r="709">
      <c r="B709" s="77"/>
    </row>
    <row r="710">
      <c r="B710" s="77"/>
    </row>
    <row r="711">
      <c r="B711" s="77"/>
    </row>
    <row r="712">
      <c r="B712" s="77"/>
    </row>
    <row r="713">
      <c r="B713" s="77"/>
    </row>
    <row r="714">
      <c r="B714" s="77"/>
    </row>
    <row r="715">
      <c r="B715" s="77"/>
    </row>
    <row r="716">
      <c r="B716" s="77"/>
    </row>
    <row r="717">
      <c r="B717" s="77"/>
    </row>
    <row r="718">
      <c r="B718" s="77"/>
    </row>
    <row r="719">
      <c r="B719" s="77"/>
    </row>
    <row r="720">
      <c r="B720" s="77"/>
    </row>
    <row r="721">
      <c r="B721" s="77"/>
    </row>
    <row r="722">
      <c r="B722" s="77"/>
    </row>
    <row r="723">
      <c r="B723" s="77"/>
    </row>
    <row r="724">
      <c r="B724" s="77"/>
    </row>
    <row r="725">
      <c r="B725" s="77"/>
    </row>
    <row r="726">
      <c r="B726" s="77"/>
    </row>
    <row r="727">
      <c r="B727" s="77"/>
    </row>
    <row r="728">
      <c r="B728" s="77"/>
    </row>
    <row r="729">
      <c r="B729" s="77"/>
    </row>
    <row r="730">
      <c r="B730" s="77"/>
    </row>
    <row r="731">
      <c r="B731" s="77"/>
    </row>
    <row r="732">
      <c r="B732" s="77"/>
    </row>
    <row r="733">
      <c r="B733" s="77"/>
    </row>
    <row r="734">
      <c r="B734" s="77"/>
    </row>
    <row r="735">
      <c r="B735" s="77"/>
    </row>
    <row r="736">
      <c r="B736" s="77"/>
    </row>
    <row r="737">
      <c r="B737" s="77"/>
    </row>
    <row r="738">
      <c r="B738" s="77"/>
    </row>
    <row r="739">
      <c r="B739" s="77"/>
    </row>
    <row r="740">
      <c r="B740" s="77"/>
    </row>
    <row r="741">
      <c r="B741" s="77"/>
    </row>
    <row r="742">
      <c r="B742" s="77"/>
    </row>
    <row r="743">
      <c r="B743" s="77"/>
    </row>
    <row r="744">
      <c r="B744" s="77"/>
    </row>
    <row r="745">
      <c r="B745" s="77"/>
    </row>
    <row r="746">
      <c r="B746" s="77"/>
    </row>
    <row r="747">
      <c r="B747" s="77"/>
    </row>
    <row r="748">
      <c r="B748" s="77"/>
    </row>
    <row r="749">
      <c r="B749" s="77"/>
    </row>
    <row r="750">
      <c r="B750" s="77"/>
    </row>
    <row r="751">
      <c r="B751" s="77"/>
    </row>
    <row r="752">
      <c r="B752" s="77"/>
    </row>
    <row r="753">
      <c r="B753" s="77"/>
    </row>
    <row r="754">
      <c r="B754" s="77"/>
    </row>
    <row r="755">
      <c r="B755" s="77"/>
    </row>
    <row r="756">
      <c r="B756" s="77"/>
    </row>
    <row r="757">
      <c r="B757" s="77"/>
    </row>
    <row r="758">
      <c r="B758" s="77"/>
    </row>
    <row r="759">
      <c r="B759" s="77"/>
    </row>
    <row r="760">
      <c r="B760" s="77"/>
    </row>
    <row r="761">
      <c r="B761" s="77"/>
    </row>
    <row r="762">
      <c r="B762" s="77"/>
    </row>
    <row r="763">
      <c r="B763" s="77"/>
    </row>
    <row r="764">
      <c r="B764" s="77"/>
    </row>
    <row r="765">
      <c r="B765" s="77"/>
    </row>
    <row r="766">
      <c r="B766" s="77"/>
    </row>
    <row r="767">
      <c r="B767" s="77"/>
    </row>
    <row r="768">
      <c r="B768" s="77"/>
    </row>
    <row r="769">
      <c r="B769" s="77"/>
    </row>
    <row r="770">
      <c r="B770" s="77"/>
    </row>
    <row r="771">
      <c r="B771" s="77"/>
    </row>
    <row r="772">
      <c r="B772" s="77"/>
    </row>
    <row r="773">
      <c r="B773" s="77"/>
    </row>
    <row r="774">
      <c r="B774" s="77"/>
    </row>
    <row r="775">
      <c r="B775" s="77"/>
    </row>
    <row r="776">
      <c r="B776" s="77"/>
    </row>
    <row r="777">
      <c r="B777" s="77"/>
    </row>
    <row r="778">
      <c r="B778" s="77"/>
    </row>
    <row r="779">
      <c r="B779" s="77"/>
    </row>
    <row r="780">
      <c r="B780" s="77"/>
    </row>
    <row r="781">
      <c r="B781" s="77"/>
    </row>
    <row r="782">
      <c r="B782" s="77"/>
    </row>
    <row r="783">
      <c r="B783" s="77"/>
    </row>
    <row r="784">
      <c r="B784" s="77"/>
    </row>
    <row r="785">
      <c r="B785" s="77"/>
    </row>
    <row r="786">
      <c r="B786" s="77"/>
    </row>
    <row r="787">
      <c r="B787" s="77"/>
    </row>
    <row r="788">
      <c r="B788" s="77"/>
    </row>
    <row r="789">
      <c r="B789" s="77"/>
    </row>
    <row r="790">
      <c r="B790" s="77"/>
    </row>
    <row r="791">
      <c r="B791" s="77"/>
    </row>
    <row r="792">
      <c r="B792" s="77"/>
    </row>
    <row r="793">
      <c r="B793" s="77"/>
    </row>
    <row r="794">
      <c r="B794" s="77"/>
    </row>
    <row r="795">
      <c r="B795" s="77"/>
    </row>
    <row r="796">
      <c r="B796" s="77"/>
    </row>
    <row r="797">
      <c r="B797" s="77"/>
    </row>
    <row r="798">
      <c r="B798" s="77"/>
    </row>
    <row r="799">
      <c r="B799" s="77"/>
    </row>
    <row r="800">
      <c r="B800" s="77"/>
    </row>
    <row r="801">
      <c r="B801" s="77"/>
    </row>
    <row r="802">
      <c r="B802" s="77"/>
    </row>
    <row r="803">
      <c r="B803" s="77"/>
    </row>
    <row r="804">
      <c r="B804" s="77"/>
    </row>
    <row r="805">
      <c r="B805" s="77"/>
    </row>
    <row r="806">
      <c r="B806" s="77"/>
    </row>
    <row r="807">
      <c r="B807" s="77"/>
    </row>
    <row r="808">
      <c r="B808" s="77"/>
    </row>
    <row r="809">
      <c r="B809" s="77"/>
    </row>
    <row r="810">
      <c r="B810" s="77"/>
    </row>
    <row r="811">
      <c r="B811" s="77"/>
    </row>
    <row r="812">
      <c r="B812" s="77"/>
    </row>
    <row r="813">
      <c r="B813" s="77"/>
    </row>
    <row r="814">
      <c r="B814" s="77"/>
    </row>
    <row r="815">
      <c r="B815" s="77"/>
    </row>
    <row r="816">
      <c r="B816" s="77"/>
    </row>
    <row r="817">
      <c r="B817" s="77"/>
    </row>
    <row r="818">
      <c r="B818" s="77"/>
    </row>
    <row r="819">
      <c r="B819" s="77"/>
    </row>
    <row r="820">
      <c r="B820" s="77"/>
    </row>
    <row r="821">
      <c r="B821" s="77"/>
    </row>
    <row r="822">
      <c r="B822" s="77"/>
    </row>
    <row r="823">
      <c r="B823" s="77"/>
    </row>
    <row r="824">
      <c r="B824" s="77"/>
    </row>
    <row r="825">
      <c r="B825" s="77"/>
    </row>
    <row r="826">
      <c r="B826" s="77"/>
    </row>
    <row r="827">
      <c r="B827" s="77"/>
    </row>
    <row r="828">
      <c r="B828" s="77"/>
    </row>
    <row r="829">
      <c r="B829" s="77"/>
    </row>
    <row r="830">
      <c r="B830" s="77"/>
    </row>
    <row r="831">
      <c r="B831" s="77"/>
    </row>
    <row r="832">
      <c r="B832" s="77"/>
    </row>
    <row r="833">
      <c r="B833" s="77"/>
    </row>
    <row r="834">
      <c r="B834" s="77"/>
    </row>
    <row r="835">
      <c r="B835" s="77"/>
    </row>
    <row r="836">
      <c r="B836" s="77"/>
    </row>
    <row r="837">
      <c r="B837" s="77"/>
    </row>
    <row r="838">
      <c r="B838" s="77"/>
    </row>
    <row r="839">
      <c r="B839" s="77"/>
    </row>
    <row r="840">
      <c r="B840" s="77"/>
    </row>
    <row r="841">
      <c r="B841" s="77"/>
    </row>
    <row r="842">
      <c r="B842" s="77"/>
    </row>
    <row r="843">
      <c r="B843" s="77"/>
    </row>
    <row r="844">
      <c r="B844" s="77"/>
    </row>
    <row r="845">
      <c r="B845" s="77"/>
    </row>
    <row r="846">
      <c r="B846" s="77"/>
    </row>
    <row r="847">
      <c r="B847" s="77"/>
    </row>
    <row r="848">
      <c r="B848" s="77"/>
    </row>
    <row r="849">
      <c r="B849" s="77"/>
    </row>
    <row r="850">
      <c r="B850" s="77"/>
    </row>
    <row r="851">
      <c r="B851" s="77"/>
    </row>
    <row r="852">
      <c r="B852" s="77"/>
    </row>
    <row r="853">
      <c r="B853" s="77"/>
    </row>
    <row r="854">
      <c r="B854" s="77"/>
    </row>
    <row r="855">
      <c r="B855" s="77"/>
    </row>
    <row r="856">
      <c r="B856" s="77"/>
    </row>
    <row r="857">
      <c r="B857" s="77"/>
    </row>
    <row r="858">
      <c r="B858" s="77"/>
    </row>
    <row r="859">
      <c r="B859" s="77"/>
    </row>
    <row r="860">
      <c r="B860" s="77"/>
    </row>
    <row r="861">
      <c r="B861" s="77"/>
    </row>
    <row r="862">
      <c r="B862" s="77"/>
    </row>
    <row r="863">
      <c r="B863" s="77"/>
    </row>
    <row r="864">
      <c r="B864" s="77"/>
    </row>
    <row r="865">
      <c r="B865" s="77"/>
    </row>
    <row r="866">
      <c r="B866" s="77"/>
    </row>
    <row r="867">
      <c r="B867" s="77"/>
    </row>
    <row r="868">
      <c r="B868" s="77"/>
    </row>
    <row r="869">
      <c r="B869" s="77"/>
    </row>
    <row r="870">
      <c r="B870" s="77"/>
    </row>
    <row r="871">
      <c r="B871" s="77"/>
    </row>
    <row r="872">
      <c r="B872" s="77"/>
    </row>
    <row r="873">
      <c r="B873" s="77"/>
    </row>
    <row r="874">
      <c r="B874" s="77"/>
    </row>
    <row r="875">
      <c r="B875" s="77"/>
    </row>
    <row r="876">
      <c r="B876" s="77"/>
    </row>
    <row r="877">
      <c r="B877" s="77"/>
    </row>
    <row r="878">
      <c r="B878" s="77"/>
    </row>
    <row r="879">
      <c r="B879" s="77"/>
    </row>
    <row r="880">
      <c r="B880" s="77"/>
    </row>
    <row r="881">
      <c r="B881" s="77"/>
    </row>
    <row r="882">
      <c r="B882" s="77"/>
    </row>
    <row r="883">
      <c r="B883" s="77"/>
    </row>
    <row r="884">
      <c r="B884" s="77"/>
    </row>
    <row r="885">
      <c r="B885" s="77"/>
    </row>
    <row r="886">
      <c r="B886" s="77"/>
    </row>
    <row r="887">
      <c r="B887" s="77"/>
    </row>
    <row r="888">
      <c r="B888" s="77"/>
    </row>
    <row r="889">
      <c r="B889" s="77"/>
    </row>
    <row r="890">
      <c r="B890" s="77"/>
    </row>
    <row r="891">
      <c r="B891" s="77"/>
    </row>
    <row r="892">
      <c r="B892" s="77"/>
    </row>
    <row r="893">
      <c r="B893" s="77"/>
    </row>
    <row r="894">
      <c r="B894" s="77"/>
    </row>
    <row r="895">
      <c r="B895" s="77"/>
    </row>
    <row r="896">
      <c r="B896" s="77"/>
    </row>
    <row r="897">
      <c r="B897" s="77"/>
    </row>
    <row r="898">
      <c r="B898" s="77"/>
    </row>
    <row r="899">
      <c r="B899" s="77"/>
    </row>
    <row r="900">
      <c r="B900" s="77"/>
    </row>
    <row r="901">
      <c r="B901" s="77"/>
    </row>
    <row r="902">
      <c r="B902" s="77"/>
    </row>
    <row r="903">
      <c r="B903" s="77"/>
    </row>
    <row r="904">
      <c r="B904" s="77"/>
    </row>
    <row r="905">
      <c r="B905" s="77"/>
    </row>
    <row r="906">
      <c r="B906" s="77"/>
    </row>
    <row r="907">
      <c r="B907" s="77"/>
    </row>
    <row r="908">
      <c r="B908" s="77"/>
    </row>
    <row r="909">
      <c r="B909" s="77"/>
    </row>
    <row r="910">
      <c r="B910" s="77"/>
    </row>
    <row r="911">
      <c r="B911" s="77"/>
    </row>
    <row r="912">
      <c r="B912" s="77"/>
    </row>
    <row r="913">
      <c r="B913" s="77"/>
    </row>
    <row r="914">
      <c r="B914" s="77"/>
    </row>
    <row r="915">
      <c r="B915" s="77"/>
    </row>
    <row r="916">
      <c r="B916" s="77"/>
    </row>
    <row r="917">
      <c r="B917" s="77"/>
    </row>
    <row r="918">
      <c r="B918" s="77"/>
    </row>
    <row r="919">
      <c r="B919" s="77"/>
    </row>
    <row r="920">
      <c r="B920" s="77"/>
    </row>
    <row r="921">
      <c r="B921" s="77"/>
    </row>
    <row r="922">
      <c r="B922" s="77"/>
    </row>
    <row r="923">
      <c r="B923" s="77"/>
    </row>
    <row r="924">
      <c r="B924" s="77"/>
    </row>
    <row r="925">
      <c r="B925" s="77"/>
    </row>
    <row r="926">
      <c r="B926" s="77"/>
    </row>
    <row r="927">
      <c r="B927" s="77"/>
    </row>
    <row r="928">
      <c r="B928" s="77"/>
    </row>
    <row r="929">
      <c r="B929" s="77"/>
    </row>
    <row r="930">
      <c r="B930" s="77"/>
    </row>
    <row r="931">
      <c r="B931" s="77"/>
    </row>
    <row r="932">
      <c r="B932" s="77"/>
    </row>
    <row r="933">
      <c r="B933" s="77"/>
    </row>
    <row r="934">
      <c r="B934" s="77"/>
    </row>
    <row r="935">
      <c r="B935" s="77"/>
    </row>
    <row r="936">
      <c r="B936" s="77"/>
    </row>
    <row r="937">
      <c r="B937" s="77"/>
    </row>
    <row r="938">
      <c r="B938" s="77"/>
    </row>
    <row r="939">
      <c r="B939" s="77"/>
    </row>
    <row r="940">
      <c r="B940" s="77"/>
    </row>
    <row r="941">
      <c r="B941" s="77"/>
    </row>
    <row r="942">
      <c r="B942" s="77"/>
    </row>
    <row r="943">
      <c r="B943" s="77"/>
    </row>
    <row r="944">
      <c r="B944" s="77"/>
    </row>
    <row r="945">
      <c r="B945" s="77"/>
    </row>
    <row r="946">
      <c r="B946" s="77"/>
    </row>
    <row r="947">
      <c r="B947" s="77"/>
    </row>
    <row r="948">
      <c r="B948" s="77"/>
    </row>
    <row r="949">
      <c r="B949" s="77"/>
    </row>
    <row r="950">
      <c r="B950" s="77"/>
    </row>
    <row r="951">
      <c r="B951" s="77"/>
    </row>
    <row r="952">
      <c r="B952" s="77"/>
    </row>
    <row r="953">
      <c r="B953" s="77"/>
    </row>
    <row r="954">
      <c r="B954" s="77"/>
    </row>
    <row r="955">
      <c r="B955" s="77"/>
    </row>
    <row r="956">
      <c r="B956" s="77"/>
    </row>
    <row r="957">
      <c r="B957" s="77"/>
    </row>
    <row r="958">
      <c r="B958" s="77"/>
    </row>
    <row r="959">
      <c r="B959" s="77"/>
    </row>
    <row r="960">
      <c r="B960" s="77"/>
    </row>
    <row r="961">
      <c r="B961" s="77"/>
    </row>
    <row r="962">
      <c r="B962" s="77"/>
    </row>
    <row r="963">
      <c r="B963" s="77"/>
    </row>
    <row r="964">
      <c r="B964" s="77"/>
    </row>
    <row r="965">
      <c r="B965" s="77"/>
    </row>
    <row r="966">
      <c r="B966" s="77"/>
    </row>
    <row r="967">
      <c r="B967" s="77"/>
    </row>
    <row r="968">
      <c r="B968" s="77"/>
    </row>
    <row r="969">
      <c r="B969" s="77"/>
    </row>
    <row r="970">
      <c r="B970" s="77"/>
    </row>
    <row r="971">
      <c r="B971" s="77"/>
    </row>
    <row r="972">
      <c r="B972" s="77"/>
    </row>
    <row r="973">
      <c r="B973" s="77"/>
    </row>
    <row r="974">
      <c r="B974" s="77"/>
    </row>
    <row r="975">
      <c r="B975" s="77"/>
    </row>
    <row r="976">
      <c r="B976" s="77"/>
    </row>
    <row r="977">
      <c r="B977" s="77"/>
    </row>
    <row r="978">
      <c r="B978" s="77"/>
    </row>
    <row r="979">
      <c r="B979" s="77"/>
    </row>
    <row r="980">
      <c r="B980" s="77"/>
    </row>
    <row r="981">
      <c r="B981" s="77"/>
    </row>
    <row r="982">
      <c r="B982" s="77"/>
    </row>
    <row r="983">
      <c r="B983" s="77"/>
    </row>
    <row r="984">
      <c r="B984" s="77"/>
    </row>
    <row r="985">
      <c r="B985" s="77"/>
    </row>
    <row r="986">
      <c r="B986" s="77"/>
    </row>
    <row r="987">
      <c r="B987" s="77"/>
    </row>
    <row r="988">
      <c r="B988" s="77"/>
    </row>
    <row r="989">
      <c r="B989" s="77"/>
    </row>
    <row r="990">
      <c r="B990" s="77"/>
    </row>
    <row r="991">
      <c r="B991" s="77"/>
    </row>
    <row r="992">
      <c r="B992" s="77"/>
    </row>
    <row r="993">
      <c r="B993" s="77"/>
    </row>
    <row r="994">
      <c r="B994" s="77"/>
    </row>
    <row r="995">
      <c r="B995" s="77"/>
    </row>
    <row r="996">
      <c r="B996" s="77"/>
    </row>
    <row r="997">
      <c r="B997" s="77"/>
    </row>
    <row r="998">
      <c r="B998" s="77"/>
    </row>
    <row r="999">
      <c r="B999" s="77"/>
    </row>
    <row r="1000">
      <c r="B1000" s="77"/>
    </row>
    <row r="1001">
      <c r="B1001" s="77"/>
    </row>
    <row r="1002">
      <c r="B1002" s="77"/>
    </row>
    <row r="1003">
      <c r="B1003" s="77"/>
    </row>
    <row r="1004">
      <c r="B1004" s="77"/>
    </row>
    <row r="1005">
      <c r="B1005" s="77"/>
    </row>
    <row r="1006">
      <c r="B1006" s="77"/>
    </row>
    <row r="1007">
      <c r="B1007" s="77"/>
    </row>
    <row r="1008">
      <c r="B1008" s="77"/>
    </row>
    <row r="1009">
      <c r="B1009" s="77"/>
    </row>
    <row r="1010">
      <c r="B1010" s="77"/>
    </row>
    <row r="1011">
      <c r="B1011" s="77"/>
    </row>
    <row r="1012">
      <c r="B1012" s="77"/>
    </row>
    <row r="1013">
      <c r="B1013" s="77"/>
    </row>
    <row r="1014">
      <c r="B1014" s="77"/>
    </row>
    <row r="1015">
      <c r="B1015" s="77"/>
    </row>
    <row r="1016">
      <c r="B1016" s="77"/>
    </row>
    <row r="1017">
      <c r="B1017" s="77"/>
    </row>
    <row r="1018">
      <c r="B1018" s="77"/>
    </row>
    <row r="1019">
      <c r="B1019" s="77"/>
    </row>
    <row r="1020">
      <c r="B1020" s="77"/>
    </row>
    <row r="1021">
      <c r="B1021" s="77"/>
    </row>
    <row r="1022">
      <c r="B1022" s="77"/>
    </row>
    <row r="1023">
      <c r="B1023" s="77"/>
    </row>
    <row r="1024">
      <c r="B1024" s="77"/>
    </row>
    <row r="1025">
      <c r="B1025" s="77"/>
    </row>
    <row r="1026">
      <c r="B1026" s="77"/>
    </row>
    <row r="1027">
      <c r="B1027" s="77"/>
    </row>
    <row r="1028">
      <c r="B1028" s="77"/>
    </row>
    <row r="1029">
      <c r="B1029" s="77"/>
    </row>
    <row r="1030">
      <c r="B1030" s="77"/>
    </row>
    <row r="1031">
      <c r="B1031" s="77"/>
    </row>
    <row r="1032">
      <c r="B1032" s="77"/>
    </row>
    <row r="1033">
      <c r="B1033" s="77"/>
    </row>
    <row r="1034">
      <c r="B1034" s="77"/>
    </row>
    <row r="1035">
      <c r="B1035" s="77"/>
    </row>
    <row r="1036">
      <c r="B1036" s="77"/>
    </row>
    <row r="1037">
      <c r="B1037" s="77"/>
    </row>
    <row r="1038">
      <c r="B1038" s="77"/>
    </row>
    <row r="1039">
      <c r="B1039" s="77"/>
    </row>
    <row r="1040">
      <c r="B1040" s="77"/>
    </row>
    <row r="1041">
      <c r="B1041" s="77"/>
    </row>
    <row r="1042">
      <c r="B1042" s="77"/>
    </row>
    <row r="1043">
      <c r="B1043" s="77"/>
    </row>
    <row r="1044">
      <c r="B1044" s="77"/>
    </row>
    <row r="1045">
      <c r="B1045" s="77"/>
    </row>
    <row r="1046">
      <c r="B1046" s="77"/>
    </row>
    <row r="1047">
      <c r="B1047" s="77"/>
    </row>
    <row r="1048">
      <c r="B1048" s="77"/>
    </row>
    <row r="1049">
      <c r="B1049" s="77"/>
    </row>
    <row r="1050">
      <c r="B1050" s="77"/>
    </row>
    <row r="1051">
      <c r="B1051" s="77"/>
    </row>
    <row r="1052">
      <c r="B1052" s="77"/>
    </row>
    <row r="1053">
      <c r="B1053" s="77"/>
    </row>
    <row r="1054">
      <c r="B1054" s="77"/>
    </row>
    <row r="1055">
      <c r="B1055" s="77"/>
    </row>
    <row r="1056">
      <c r="B1056" s="77"/>
    </row>
    <row r="1057">
      <c r="B1057" s="77"/>
    </row>
    <row r="1058">
      <c r="B1058" s="77"/>
    </row>
    <row r="1059">
      <c r="B1059" s="77"/>
    </row>
    <row r="1060">
      <c r="B1060" s="77"/>
    </row>
    <row r="1061">
      <c r="B1061" s="77"/>
    </row>
    <row r="1062">
      <c r="B1062" s="77"/>
    </row>
    <row r="1063">
      <c r="B1063" s="77"/>
    </row>
    <row r="1064">
      <c r="B1064" s="77"/>
    </row>
    <row r="1065">
      <c r="B1065" s="77"/>
    </row>
    <row r="1066">
      <c r="B1066" s="77"/>
    </row>
    <row r="1067">
      <c r="B1067" s="77"/>
    </row>
    <row r="1068">
      <c r="B1068" s="77"/>
    </row>
    <row r="1069">
      <c r="B1069" s="77"/>
    </row>
    <row r="1070">
      <c r="B1070" s="77"/>
    </row>
    <row r="1071">
      <c r="B1071" s="77"/>
    </row>
    <row r="1072">
      <c r="B1072" s="77"/>
    </row>
    <row r="1073">
      <c r="B1073" s="77"/>
    </row>
    <row r="1074">
      <c r="B1074" s="77"/>
    </row>
    <row r="1075">
      <c r="B1075" s="77"/>
    </row>
    <row r="1076">
      <c r="B1076" s="77"/>
    </row>
    <row r="1077">
      <c r="B1077" s="77"/>
    </row>
    <row r="1078">
      <c r="B1078" s="77"/>
    </row>
    <row r="1079">
      <c r="B1079" s="77"/>
    </row>
    <row r="1080">
      <c r="B1080" s="77"/>
    </row>
    <row r="1081">
      <c r="B1081" s="77"/>
    </row>
    <row r="1082">
      <c r="B1082" s="77"/>
    </row>
    <row r="1083">
      <c r="B1083" s="77"/>
    </row>
    <row r="1084">
      <c r="B1084" s="77"/>
    </row>
    <row r="1085">
      <c r="B1085" s="77"/>
    </row>
    <row r="1086">
      <c r="B1086" s="77"/>
    </row>
    <row r="1087">
      <c r="B1087" s="77"/>
    </row>
    <row r="1088">
      <c r="B1088" s="77"/>
    </row>
    <row r="1089">
      <c r="B1089" s="77"/>
    </row>
    <row r="1090">
      <c r="B1090" s="77"/>
    </row>
    <row r="1091">
      <c r="B1091" s="77"/>
    </row>
    <row r="1092">
      <c r="B1092" s="77"/>
    </row>
    <row r="1093">
      <c r="B1093" s="77"/>
    </row>
    <row r="1094">
      <c r="B1094" s="77"/>
    </row>
    <row r="1095">
      <c r="B1095" s="77"/>
    </row>
    <row r="1096">
      <c r="B1096" s="77"/>
    </row>
    <row r="1097">
      <c r="B1097" s="77"/>
    </row>
    <row r="1098">
      <c r="B1098" s="77"/>
    </row>
    <row r="1099">
      <c r="B1099" s="77"/>
    </row>
    <row r="1100">
      <c r="B1100" s="77"/>
    </row>
    <row r="1101">
      <c r="B1101" s="77"/>
    </row>
    <row r="1102">
      <c r="B1102" s="77"/>
    </row>
    <row r="1103">
      <c r="B1103" s="77"/>
    </row>
    <row r="1104">
      <c r="B1104" s="77"/>
    </row>
    <row r="1105">
      <c r="B1105" s="77"/>
    </row>
    <row r="1106">
      <c r="B1106" s="77"/>
    </row>
    <row r="1107">
      <c r="B1107" s="77"/>
    </row>
    <row r="1108">
      <c r="B1108" s="77"/>
    </row>
    <row r="1109">
      <c r="B1109" s="77"/>
    </row>
    <row r="1110">
      <c r="B1110" s="77"/>
    </row>
    <row r="1111">
      <c r="B1111" s="77"/>
    </row>
    <row r="1112">
      <c r="B1112" s="77"/>
    </row>
    <row r="1113">
      <c r="B1113" s="77"/>
    </row>
    <row r="1114">
      <c r="B1114" s="77"/>
    </row>
    <row r="1115">
      <c r="B1115" s="77"/>
    </row>
    <row r="1116">
      <c r="B1116" s="77"/>
    </row>
    <row r="1117">
      <c r="B1117" s="77"/>
    </row>
    <row r="1118">
      <c r="B1118" s="77"/>
    </row>
    <row r="1119">
      <c r="B1119" s="77"/>
    </row>
    <row r="1120">
      <c r="B1120" s="77"/>
    </row>
    <row r="1121">
      <c r="B1121" s="77"/>
    </row>
    <row r="1122">
      <c r="B1122" s="77"/>
    </row>
    <row r="1123">
      <c r="B1123" s="77"/>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7.13"/>
  </cols>
  <sheetData>
    <row r="1">
      <c r="A1" s="113" t="s">
        <v>300</v>
      </c>
      <c r="B1" s="114" t="s">
        <v>301</v>
      </c>
      <c r="C1" s="114" t="s">
        <v>190</v>
      </c>
      <c r="D1" s="114" t="s">
        <v>302</v>
      </c>
      <c r="E1" s="114" t="s">
        <v>303</v>
      </c>
    </row>
    <row r="2">
      <c r="A2" s="115" t="s">
        <v>304</v>
      </c>
      <c r="B2" s="116">
        <v>19989.0</v>
      </c>
      <c r="C2" s="116">
        <v>8268.0</v>
      </c>
      <c r="D2" s="116">
        <v>15404.0</v>
      </c>
      <c r="E2" s="116">
        <v>5346.0</v>
      </c>
      <c r="G2" s="117">
        <v>43009.0</v>
      </c>
      <c r="H2" s="116"/>
      <c r="I2" s="116"/>
      <c r="J2" s="118"/>
      <c r="K2" s="116"/>
    </row>
    <row r="3">
      <c r="A3" s="115" t="s">
        <v>305</v>
      </c>
      <c r="B3" s="116">
        <v>19927.0</v>
      </c>
      <c r="C3" s="116">
        <v>7976.0</v>
      </c>
      <c r="D3" s="116">
        <v>15419.0</v>
      </c>
      <c r="E3" s="116">
        <v>5390.0</v>
      </c>
      <c r="G3" s="117">
        <v>43101.0</v>
      </c>
      <c r="H3" s="116"/>
      <c r="I3" s="116"/>
      <c r="J3" s="118"/>
      <c r="K3" s="118"/>
    </row>
    <row r="4">
      <c r="A4" s="115" t="s">
        <v>306</v>
      </c>
      <c r="B4" s="116">
        <v>19330.0</v>
      </c>
      <c r="C4" s="116">
        <v>8065.0</v>
      </c>
      <c r="D4" s="116">
        <v>14692.0</v>
      </c>
      <c r="E4" s="116">
        <v>5619.0</v>
      </c>
      <c r="G4" s="117">
        <v>43191.0</v>
      </c>
      <c r="H4" s="116"/>
      <c r="I4" s="116"/>
      <c r="J4" s="116"/>
      <c r="K4" s="116"/>
    </row>
    <row r="5">
      <c r="A5" s="115" t="s">
        <v>307</v>
      </c>
      <c r="B5" s="116">
        <v>18974.0</v>
      </c>
      <c r="C5" s="118">
        <v>7760.0</v>
      </c>
      <c r="D5" s="118">
        <v>14479.0</v>
      </c>
      <c r="E5" s="116">
        <v>5886.0</v>
      </c>
      <c r="G5" s="117">
        <v>43282.0</v>
      </c>
      <c r="H5" s="119"/>
    </row>
    <row r="6">
      <c r="A6" s="115" t="s">
        <v>308</v>
      </c>
      <c r="B6" s="116">
        <v>18219.0</v>
      </c>
      <c r="C6" s="116">
        <v>7261.0</v>
      </c>
      <c r="D6" s="118">
        <v>14365.0</v>
      </c>
      <c r="E6" s="116">
        <v>5958.0</v>
      </c>
      <c r="G6" s="117">
        <v>43374.0</v>
      </c>
      <c r="H6" s="119"/>
    </row>
    <row r="7">
      <c r="A7" s="113" t="s">
        <v>309</v>
      </c>
      <c r="B7" s="120">
        <v>17690.0</v>
      </c>
      <c r="C7" s="120">
        <v>7080.0</v>
      </c>
      <c r="D7" s="121">
        <v>13705.0</v>
      </c>
      <c r="E7" s="121">
        <v>5981.0</v>
      </c>
      <c r="G7" s="117">
        <v>43466.0</v>
      </c>
      <c r="H7" s="119" t="s">
        <v>310</v>
      </c>
    </row>
    <row r="8">
      <c r="A8" s="113" t="s">
        <v>311</v>
      </c>
      <c r="B8" s="120">
        <v>18370.0</v>
      </c>
      <c r="C8" s="120">
        <v>7465.0</v>
      </c>
      <c r="D8" s="121">
        <v>13904.0</v>
      </c>
      <c r="E8" s="121">
        <v>6159.0</v>
      </c>
      <c r="G8" s="117">
        <v>43556.0</v>
      </c>
      <c r="H8" s="119" t="s">
        <v>312</v>
      </c>
    </row>
    <row r="9">
      <c r="A9" s="113" t="s">
        <v>313</v>
      </c>
      <c r="B9" s="120">
        <v>18806.0</v>
      </c>
      <c r="C9" s="120">
        <v>7649.0</v>
      </c>
      <c r="D9" s="121">
        <v>14022.0</v>
      </c>
      <c r="E9" s="121">
        <v>6535.0</v>
      </c>
      <c r="G9" s="117">
        <v>43647.0</v>
      </c>
      <c r="H9" s="119" t="s">
        <v>314</v>
      </c>
    </row>
    <row r="10">
      <c r="A10" s="113" t="s">
        <v>315</v>
      </c>
      <c r="B10" s="120">
        <v>17306.0</v>
      </c>
      <c r="C10" s="120">
        <v>7376.0</v>
      </c>
      <c r="D10" s="120">
        <v>12870.0</v>
      </c>
      <c r="E10" s="120">
        <v>6365.0</v>
      </c>
      <c r="G10" s="117">
        <v>43739.0</v>
      </c>
      <c r="H10" s="122" t="s">
        <v>316</v>
      </c>
      <c r="I10" s="120"/>
      <c r="J10" s="120"/>
      <c r="K10" s="120"/>
      <c r="L10" s="120"/>
    </row>
    <row r="11">
      <c r="A11" s="113" t="s">
        <v>317</v>
      </c>
      <c r="B11" s="120">
        <v>17092.0</v>
      </c>
      <c r="C11" s="120">
        <v>7356.0</v>
      </c>
      <c r="D11" s="120">
        <v>12527.0</v>
      </c>
      <c r="E11" s="120">
        <v>6494.0</v>
      </c>
      <c r="F11" s="120"/>
      <c r="G11" s="123">
        <v>43831.0</v>
      </c>
      <c r="H11" s="122" t="s">
        <v>318</v>
      </c>
      <c r="I11" s="120"/>
      <c r="J11" s="120"/>
    </row>
    <row r="12">
      <c r="A12" s="113" t="s">
        <v>319</v>
      </c>
      <c r="B12" s="120">
        <v>12608.0</v>
      </c>
      <c r="C12" s="120">
        <v>7176.0</v>
      </c>
      <c r="D12" s="120">
        <v>7576.0</v>
      </c>
      <c r="E12" s="120">
        <v>5900.0</v>
      </c>
      <c r="G12" s="117">
        <v>43922.0</v>
      </c>
      <c r="H12" s="119" t="s">
        <v>320</v>
      </c>
    </row>
    <row r="13">
      <c r="A13" s="113" t="s">
        <v>321</v>
      </c>
      <c r="B13" s="120">
        <v>15242.0</v>
      </c>
      <c r="C13" s="120">
        <v>7737.0</v>
      </c>
      <c r="D13" s="120">
        <v>9901.0</v>
      </c>
      <c r="E13" s="120">
        <v>5809.0</v>
      </c>
      <c r="G13" s="117">
        <v>44013.0</v>
      </c>
      <c r="H13" s="119" t="s">
        <v>322</v>
      </c>
    </row>
    <row r="14">
      <c r="A14" s="113" t="s">
        <v>323</v>
      </c>
      <c r="B14" s="120">
        <v>14634.0</v>
      </c>
      <c r="C14" s="120">
        <v>7003.0</v>
      </c>
      <c r="D14" s="120">
        <v>10280.0</v>
      </c>
      <c r="E14" s="120">
        <v>5408.0</v>
      </c>
      <c r="G14" s="117">
        <v>44105.0</v>
      </c>
      <c r="H14" s="119" t="s">
        <v>324</v>
      </c>
    </row>
    <row r="15">
      <c r="A15" s="113" t="s">
        <v>325</v>
      </c>
      <c r="B15" s="120">
        <v>14131.0</v>
      </c>
      <c r="C15" s="120">
        <v>6574.0</v>
      </c>
      <c r="D15" s="120">
        <v>10154.0</v>
      </c>
      <c r="E15" s="120">
        <v>5377.0</v>
      </c>
      <c r="F15" s="120"/>
      <c r="G15" s="123">
        <v>44197.0</v>
      </c>
      <c r="H15" s="122" t="s">
        <v>326</v>
      </c>
      <c r="I15" s="120"/>
      <c r="J15" s="120"/>
      <c r="K15" s="124"/>
    </row>
    <row r="16">
      <c r="A16" s="113" t="s">
        <v>327</v>
      </c>
      <c r="B16" s="120">
        <v>15206.0</v>
      </c>
      <c r="C16" s="120">
        <v>7035.0</v>
      </c>
      <c r="D16" s="120">
        <v>10564.0</v>
      </c>
      <c r="E16" s="120">
        <v>5071.0</v>
      </c>
      <c r="G16" s="117">
        <v>44287.0</v>
      </c>
      <c r="H16" s="119" t="s">
        <v>328</v>
      </c>
    </row>
    <row r="17">
      <c r="A17" s="113" t="s">
        <v>329</v>
      </c>
      <c r="B17" s="120">
        <v>15103.0</v>
      </c>
      <c r="C17" s="120">
        <v>6986.0</v>
      </c>
      <c r="D17" s="120">
        <v>10481.0</v>
      </c>
      <c r="E17" s="120">
        <v>5367.0</v>
      </c>
      <c r="G17" s="117">
        <v>44378.0</v>
      </c>
      <c r="H17" s="119" t="s">
        <v>330</v>
      </c>
    </row>
    <row r="18">
      <c r="A18" s="113" t="s">
        <v>331</v>
      </c>
      <c r="B18" s="120">
        <v>15000.0</v>
      </c>
      <c r="C18" s="120">
        <v>7065.0</v>
      </c>
      <c r="D18" s="120">
        <v>10941.0</v>
      </c>
      <c r="E18" s="120">
        <v>5399.0</v>
      </c>
      <c r="G18" s="117">
        <v>44470.0</v>
      </c>
      <c r="H18" s="119" t="s">
        <v>332</v>
      </c>
    </row>
    <row r="19">
      <c r="A19" s="113" t="s">
        <v>333</v>
      </c>
      <c r="B19" s="118">
        <v>15354.0</v>
      </c>
      <c r="C19" s="120">
        <v>7256.0</v>
      </c>
      <c r="D19" s="120">
        <v>11065.0</v>
      </c>
      <c r="E19" s="120">
        <v>5421.0</v>
      </c>
      <c r="F19" s="120"/>
      <c r="G19" s="123">
        <v>44562.0</v>
      </c>
      <c r="H19" s="122" t="s">
        <v>334</v>
      </c>
      <c r="I19" s="120"/>
      <c r="J19" s="118"/>
    </row>
    <row r="20">
      <c r="A20" s="113" t="s">
        <v>335</v>
      </c>
      <c r="B20" s="124">
        <v>15941.0</v>
      </c>
      <c r="C20" s="124">
        <v>7713.0</v>
      </c>
      <c r="D20" s="124">
        <v>10751.0</v>
      </c>
      <c r="E20" s="124">
        <v>5330.0</v>
      </c>
      <c r="F20" s="124"/>
      <c r="G20" s="123">
        <v>44652.0</v>
      </c>
      <c r="H20" s="122" t="s">
        <v>336</v>
      </c>
      <c r="I20" s="124"/>
      <c r="J20" s="124"/>
    </row>
    <row r="21">
      <c r="A21" s="113" t="s">
        <v>337</v>
      </c>
      <c r="B21" s="124">
        <v>15810.0</v>
      </c>
      <c r="C21" s="124">
        <v>8005.0</v>
      </c>
      <c r="D21" s="124">
        <v>9750.0</v>
      </c>
      <c r="E21" s="124">
        <v>5753.0</v>
      </c>
      <c r="G21" s="117">
        <v>44743.0</v>
      </c>
      <c r="H21" s="119" t="s">
        <v>338</v>
      </c>
    </row>
    <row r="22">
      <c r="A22" s="113" t="s">
        <v>339</v>
      </c>
      <c r="B22" s="124">
        <v>16411.0</v>
      </c>
      <c r="C22" s="124">
        <v>8203.0</v>
      </c>
      <c r="D22" s="124">
        <v>11421.0</v>
      </c>
      <c r="E22" s="124">
        <v>5781.0</v>
      </c>
      <c r="G22" s="117">
        <v>44835.0</v>
      </c>
      <c r="H22" s="119" t="s">
        <v>340</v>
      </c>
    </row>
    <row r="23">
      <c r="A23" s="113" t="s">
        <v>341</v>
      </c>
      <c r="B23" s="124">
        <v>17128.0</v>
      </c>
      <c r="C23" s="124">
        <v>8630.0</v>
      </c>
      <c r="D23" s="124">
        <v>11737.0</v>
      </c>
      <c r="E23" s="124">
        <v>6425.0</v>
      </c>
      <c r="G23" s="117">
        <v>44927.0</v>
      </c>
      <c r="H23" s="119" t="s">
        <v>342</v>
      </c>
    </row>
    <row r="24">
      <c r="A24" s="113" t="s">
        <v>343</v>
      </c>
      <c r="B24" s="124">
        <v>17430.0</v>
      </c>
      <c r="C24" s="124">
        <v>9133.0</v>
      </c>
      <c r="D24" s="124">
        <v>11146.0</v>
      </c>
      <c r="E24" s="124">
        <v>6382.0</v>
      </c>
      <c r="G24" s="117">
        <v>45017.0</v>
      </c>
      <c r="H24" s="119" t="s">
        <v>344</v>
      </c>
    </row>
    <row r="25">
      <c r="A25" s="113" t="s">
        <v>345</v>
      </c>
      <c r="B25" s="125">
        <v>19028.0</v>
      </c>
      <c r="C25" s="125">
        <v>9660.0</v>
      </c>
      <c r="D25" s="125">
        <v>12303.0</v>
      </c>
      <c r="E25" s="125">
        <v>6830.0</v>
      </c>
      <c r="F25" s="125"/>
      <c r="G25" s="126">
        <v>45108.0</v>
      </c>
      <c r="H25" s="127" t="s">
        <v>346</v>
      </c>
      <c r="I25" s="125"/>
      <c r="J25" s="125"/>
    </row>
    <row r="26">
      <c r="A26" s="113" t="s">
        <v>347</v>
      </c>
      <c r="B26" s="125">
        <v>17242.0</v>
      </c>
      <c r="C26" s="125">
        <v>8989.0</v>
      </c>
      <c r="D26" s="125">
        <v>11333.0</v>
      </c>
      <c r="E26" s="125">
        <v>6736.0</v>
      </c>
      <c r="G26" s="117">
        <v>45200.0</v>
      </c>
      <c r="H26" s="119" t="s">
        <v>348</v>
      </c>
    </row>
    <row r="27">
      <c r="A27" s="113" t="s">
        <v>349</v>
      </c>
      <c r="B27" s="125">
        <v>18344.0</v>
      </c>
      <c r="C27" s="125">
        <v>9392.0</v>
      </c>
      <c r="D27" s="125">
        <v>12026.0</v>
      </c>
      <c r="E27" s="125">
        <v>7171.0</v>
      </c>
      <c r="G27" s="117">
        <v>45292.0</v>
      </c>
      <c r="H27" s="119" t="s">
        <v>350</v>
      </c>
    </row>
    <row r="28">
      <c r="A28" s="115" t="s">
        <v>351</v>
      </c>
      <c r="B28" s="125">
        <v>18478.0</v>
      </c>
      <c r="C28" s="125">
        <v>9828.0</v>
      </c>
      <c r="D28" s="125">
        <v>11625.0</v>
      </c>
      <c r="E28" s="125">
        <v>8974.0</v>
      </c>
      <c r="G28" s="117">
        <v>45383.0</v>
      </c>
      <c r="H28" s="119" t="s">
        <v>352</v>
      </c>
    </row>
    <row r="29">
      <c r="A29" s="115" t="s">
        <v>353</v>
      </c>
      <c r="B29" s="125">
        <v>18805.0</v>
      </c>
      <c r="C29" s="125">
        <v>10309.0</v>
      </c>
      <c r="D29" s="125">
        <v>11671.0</v>
      </c>
      <c r="E29" s="125">
        <v>9523.0</v>
      </c>
      <c r="G29" s="117">
        <v>45474.0</v>
      </c>
      <c r="H29" s="119" t="s">
        <v>354</v>
      </c>
    </row>
    <row r="30">
      <c r="A30" s="128"/>
      <c r="G30" s="117">
        <v>45566.0</v>
      </c>
      <c r="H30" s="119" t="s">
        <v>355</v>
      </c>
    </row>
    <row r="31">
      <c r="A31" s="128"/>
    </row>
    <row r="32">
      <c r="A32" s="128"/>
    </row>
    <row r="33">
      <c r="A33" s="128"/>
    </row>
    <row r="34">
      <c r="A34" s="128"/>
    </row>
    <row r="35">
      <c r="A35" s="128"/>
    </row>
    <row r="36">
      <c r="A36" s="128"/>
    </row>
    <row r="37">
      <c r="A37" s="128"/>
    </row>
    <row r="38">
      <c r="A38" s="128"/>
    </row>
    <row r="39">
      <c r="A39" s="128"/>
    </row>
    <row r="40">
      <c r="A40" s="128"/>
    </row>
    <row r="41">
      <c r="A41" s="128"/>
    </row>
    <row r="42">
      <c r="A42" s="128"/>
    </row>
    <row r="43">
      <c r="A43" s="128"/>
    </row>
    <row r="44">
      <c r="A44" s="128"/>
    </row>
    <row r="45">
      <c r="A45" s="128"/>
    </row>
    <row r="46">
      <c r="A46" s="128"/>
    </row>
    <row r="47">
      <c r="A47" s="128"/>
    </row>
    <row r="48">
      <c r="A48" s="128"/>
    </row>
    <row r="49">
      <c r="A49" s="128"/>
    </row>
    <row r="50">
      <c r="A50" s="128"/>
    </row>
    <row r="51">
      <c r="A51" s="128"/>
    </row>
    <row r="52">
      <c r="A52" s="128"/>
    </row>
    <row r="53">
      <c r="A53" s="128"/>
    </row>
    <row r="54">
      <c r="A54" s="128"/>
    </row>
    <row r="55">
      <c r="A55" s="128"/>
    </row>
    <row r="56">
      <c r="A56" s="128"/>
    </row>
    <row r="57">
      <c r="A57" s="128"/>
    </row>
    <row r="58">
      <c r="A58" s="128"/>
    </row>
    <row r="59">
      <c r="A59" s="128"/>
    </row>
    <row r="60">
      <c r="A60" s="128"/>
    </row>
    <row r="61">
      <c r="A61" s="128"/>
    </row>
    <row r="62">
      <c r="A62" s="128"/>
    </row>
    <row r="63">
      <c r="A63" s="128"/>
    </row>
    <row r="64">
      <c r="A64" s="128"/>
    </row>
    <row r="65">
      <c r="A65" s="128"/>
    </row>
    <row r="66">
      <c r="A66" s="128"/>
    </row>
    <row r="67">
      <c r="A67" s="128"/>
    </row>
    <row r="68">
      <c r="A68" s="128"/>
    </row>
    <row r="69">
      <c r="A69" s="128"/>
    </row>
    <row r="70">
      <c r="A70" s="128"/>
    </row>
    <row r="71">
      <c r="A71" s="128"/>
    </row>
    <row r="72">
      <c r="A72" s="128"/>
    </row>
    <row r="73">
      <c r="A73" s="128"/>
    </row>
    <row r="74">
      <c r="A74" s="128"/>
    </row>
    <row r="75">
      <c r="A75" s="128"/>
    </row>
    <row r="76">
      <c r="A76" s="128"/>
    </row>
    <row r="77">
      <c r="A77" s="128"/>
    </row>
    <row r="78">
      <c r="A78" s="128"/>
    </row>
    <row r="79">
      <c r="A79" s="128"/>
    </row>
    <row r="80">
      <c r="A80" s="128"/>
    </row>
    <row r="81">
      <c r="A81" s="128"/>
    </row>
    <row r="82">
      <c r="A82" s="128"/>
    </row>
    <row r="83">
      <c r="A83" s="128"/>
    </row>
    <row r="84">
      <c r="A84" s="128"/>
    </row>
    <row r="85">
      <c r="A85" s="128"/>
    </row>
    <row r="86">
      <c r="A86" s="128"/>
    </row>
    <row r="87">
      <c r="A87" s="128"/>
    </row>
    <row r="88">
      <c r="A88" s="128"/>
    </row>
    <row r="89">
      <c r="A89" s="128"/>
    </row>
    <row r="90">
      <c r="A90" s="128"/>
    </row>
    <row r="91">
      <c r="A91" s="128"/>
    </row>
    <row r="92">
      <c r="A92" s="128"/>
    </row>
    <row r="93">
      <c r="A93" s="128"/>
    </row>
    <row r="94">
      <c r="A94" s="128"/>
    </row>
    <row r="95">
      <c r="A95" s="128"/>
    </row>
    <row r="96">
      <c r="A96" s="128"/>
    </row>
    <row r="97">
      <c r="A97" s="128"/>
    </row>
    <row r="98">
      <c r="A98" s="128"/>
    </row>
    <row r="99">
      <c r="A99" s="128"/>
    </row>
    <row r="100">
      <c r="A100" s="128"/>
    </row>
    <row r="101">
      <c r="A101" s="128"/>
    </row>
    <row r="102">
      <c r="A102" s="128"/>
    </row>
    <row r="103">
      <c r="A103" s="128"/>
    </row>
    <row r="104">
      <c r="A104" s="128"/>
    </row>
    <row r="105">
      <c r="A105" s="128"/>
    </row>
    <row r="106">
      <c r="A106" s="128"/>
    </row>
    <row r="107">
      <c r="A107" s="128"/>
    </row>
    <row r="108">
      <c r="A108" s="128"/>
    </row>
    <row r="109">
      <c r="A109" s="128"/>
    </row>
    <row r="110">
      <c r="A110" s="128"/>
    </row>
    <row r="111">
      <c r="A111" s="128"/>
    </row>
    <row r="112">
      <c r="A112" s="128"/>
    </row>
    <row r="113">
      <c r="A113" s="128"/>
    </row>
    <row r="114">
      <c r="A114" s="128"/>
    </row>
    <row r="115">
      <c r="A115" s="128"/>
    </row>
    <row r="116">
      <c r="A116" s="128"/>
    </row>
    <row r="117">
      <c r="A117" s="128"/>
    </row>
    <row r="118">
      <c r="A118" s="128"/>
    </row>
    <row r="119">
      <c r="A119" s="128"/>
    </row>
    <row r="120">
      <c r="A120" s="128"/>
    </row>
    <row r="121">
      <c r="A121" s="128"/>
    </row>
    <row r="122">
      <c r="A122" s="128"/>
    </row>
    <row r="123">
      <c r="A123" s="128"/>
    </row>
    <row r="124">
      <c r="A124" s="128"/>
    </row>
    <row r="125">
      <c r="A125" s="128"/>
    </row>
    <row r="126">
      <c r="A126" s="128"/>
    </row>
    <row r="127">
      <c r="A127" s="128"/>
    </row>
    <row r="128">
      <c r="A128" s="128"/>
    </row>
    <row r="129">
      <c r="A129" s="128"/>
    </row>
    <row r="130">
      <c r="A130" s="128"/>
    </row>
    <row r="131">
      <c r="A131" s="128"/>
    </row>
    <row r="132">
      <c r="A132" s="128"/>
    </row>
    <row r="133">
      <c r="A133" s="128"/>
    </row>
    <row r="134">
      <c r="A134" s="128"/>
    </row>
    <row r="135">
      <c r="A135" s="128"/>
    </row>
    <row r="136">
      <c r="A136" s="128"/>
    </row>
    <row r="137">
      <c r="A137" s="128"/>
    </row>
    <row r="138">
      <c r="A138" s="128"/>
    </row>
    <row r="139">
      <c r="A139" s="128"/>
    </row>
    <row r="140">
      <c r="A140" s="128"/>
    </row>
    <row r="141">
      <c r="A141" s="128"/>
    </row>
    <row r="142">
      <c r="A142" s="128"/>
    </row>
    <row r="143">
      <c r="A143" s="128"/>
    </row>
    <row r="144">
      <c r="A144" s="128"/>
    </row>
    <row r="145">
      <c r="A145" s="128"/>
    </row>
    <row r="146">
      <c r="A146" s="128"/>
    </row>
    <row r="147">
      <c r="A147" s="128"/>
    </row>
    <row r="148">
      <c r="A148" s="128"/>
    </row>
    <row r="149">
      <c r="A149" s="128"/>
    </row>
    <row r="150">
      <c r="A150" s="128"/>
    </row>
    <row r="151">
      <c r="A151" s="128"/>
    </row>
    <row r="152">
      <c r="A152" s="128"/>
    </row>
    <row r="153">
      <c r="A153" s="128"/>
    </row>
    <row r="154">
      <c r="A154" s="128"/>
    </row>
    <row r="155">
      <c r="A155" s="128"/>
    </row>
    <row r="156">
      <c r="A156" s="128"/>
    </row>
    <row r="157">
      <c r="A157" s="128"/>
    </row>
    <row r="158">
      <c r="A158" s="128"/>
    </row>
    <row r="159">
      <c r="A159" s="128"/>
    </row>
    <row r="160">
      <c r="A160" s="128"/>
    </row>
    <row r="161">
      <c r="A161" s="128"/>
    </row>
    <row r="162">
      <c r="A162" s="128"/>
    </row>
    <row r="163">
      <c r="A163" s="128"/>
    </row>
    <row r="164">
      <c r="A164" s="128"/>
    </row>
    <row r="165">
      <c r="A165" s="128"/>
    </row>
    <row r="166">
      <c r="A166" s="128"/>
    </row>
    <row r="167">
      <c r="A167" s="128"/>
    </row>
    <row r="168">
      <c r="A168" s="128"/>
    </row>
    <row r="169">
      <c r="A169" s="128"/>
    </row>
    <row r="170">
      <c r="A170" s="128"/>
    </row>
    <row r="171">
      <c r="A171" s="128"/>
    </row>
    <row r="172">
      <c r="A172" s="128"/>
    </row>
    <row r="173">
      <c r="A173" s="128"/>
    </row>
    <row r="174">
      <c r="A174" s="128"/>
    </row>
    <row r="175">
      <c r="A175" s="128"/>
    </row>
    <row r="176">
      <c r="A176" s="128"/>
    </row>
    <row r="177">
      <c r="A177" s="128"/>
    </row>
    <row r="178">
      <c r="A178" s="128"/>
    </row>
    <row r="179">
      <c r="A179" s="128"/>
    </row>
    <row r="180">
      <c r="A180" s="128"/>
    </row>
    <row r="181">
      <c r="A181" s="128"/>
    </row>
    <row r="182">
      <c r="A182" s="128"/>
    </row>
    <row r="183">
      <c r="A183" s="128"/>
    </row>
    <row r="184">
      <c r="A184" s="128"/>
    </row>
    <row r="185">
      <c r="A185" s="128"/>
    </row>
    <row r="186">
      <c r="A186" s="128"/>
    </row>
    <row r="187">
      <c r="A187" s="128"/>
    </row>
    <row r="188">
      <c r="A188" s="128"/>
    </row>
    <row r="189">
      <c r="A189" s="128"/>
    </row>
    <row r="190">
      <c r="A190" s="128"/>
    </row>
    <row r="191">
      <c r="A191" s="128"/>
    </row>
    <row r="192">
      <c r="A192" s="128"/>
    </row>
    <row r="193">
      <c r="A193" s="128"/>
    </row>
    <row r="194">
      <c r="A194" s="128"/>
    </row>
    <row r="195">
      <c r="A195" s="128"/>
    </row>
    <row r="196">
      <c r="A196" s="128"/>
    </row>
    <row r="197">
      <c r="A197" s="128"/>
    </row>
    <row r="198">
      <c r="A198" s="128"/>
    </row>
    <row r="199">
      <c r="A199" s="128"/>
    </row>
    <row r="200">
      <c r="A200" s="128"/>
    </row>
    <row r="201">
      <c r="A201" s="128"/>
    </row>
    <row r="202">
      <c r="A202" s="128"/>
    </row>
    <row r="203">
      <c r="A203" s="128"/>
    </row>
    <row r="204">
      <c r="A204" s="128"/>
    </row>
    <row r="205">
      <c r="A205" s="128"/>
    </row>
    <row r="206">
      <c r="A206" s="128"/>
    </row>
    <row r="207">
      <c r="A207" s="128"/>
    </row>
    <row r="208">
      <c r="A208" s="128"/>
    </row>
    <row r="209">
      <c r="A209" s="128"/>
    </row>
    <row r="210">
      <c r="A210" s="128"/>
    </row>
    <row r="211">
      <c r="A211" s="128"/>
    </row>
    <row r="212">
      <c r="A212" s="128"/>
    </row>
    <row r="213">
      <c r="A213" s="128"/>
    </row>
    <row r="214">
      <c r="A214" s="128"/>
    </row>
    <row r="215">
      <c r="A215" s="128"/>
    </row>
    <row r="216">
      <c r="A216" s="128"/>
    </row>
    <row r="217">
      <c r="A217" s="128"/>
    </row>
    <row r="218">
      <c r="A218" s="128"/>
    </row>
    <row r="219">
      <c r="A219" s="128"/>
    </row>
    <row r="220">
      <c r="A220" s="128"/>
    </row>
    <row r="221">
      <c r="A221" s="128"/>
    </row>
    <row r="222">
      <c r="A222" s="128"/>
    </row>
    <row r="223">
      <c r="A223" s="128"/>
    </row>
    <row r="224">
      <c r="A224" s="128"/>
    </row>
    <row r="225">
      <c r="A225" s="128"/>
    </row>
    <row r="226">
      <c r="A226" s="128"/>
    </row>
    <row r="227">
      <c r="A227" s="128"/>
    </row>
    <row r="228">
      <c r="A228" s="128"/>
    </row>
    <row r="229">
      <c r="A229" s="128"/>
    </row>
    <row r="230">
      <c r="A230" s="128"/>
    </row>
    <row r="231">
      <c r="A231" s="128"/>
    </row>
    <row r="232">
      <c r="A232" s="128"/>
    </row>
    <row r="233">
      <c r="A233" s="128"/>
    </row>
    <row r="234">
      <c r="A234" s="128"/>
    </row>
    <row r="235">
      <c r="A235" s="128"/>
    </row>
    <row r="236">
      <c r="A236" s="128"/>
    </row>
    <row r="237">
      <c r="A237" s="128"/>
    </row>
    <row r="238">
      <c r="A238" s="128"/>
    </row>
    <row r="239">
      <c r="A239" s="128"/>
    </row>
    <row r="240">
      <c r="A240" s="128"/>
    </row>
    <row r="241">
      <c r="A241" s="128"/>
    </row>
    <row r="242">
      <c r="A242" s="128"/>
    </row>
    <row r="243">
      <c r="A243" s="128"/>
    </row>
    <row r="244">
      <c r="A244" s="128"/>
    </row>
    <row r="245">
      <c r="A245" s="128"/>
    </row>
    <row r="246">
      <c r="A246" s="128"/>
    </row>
    <row r="247">
      <c r="A247" s="128"/>
    </row>
    <row r="248">
      <c r="A248" s="128"/>
    </row>
    <row r="249">
      <c r="A249" s="128"/>
    </row>
    <row r="250">
      <c r="A250" s="128"/>
    </row>
    <row r="251">
      <c r="A251" s="128"/>
    </row>
    <row r="252">
      <c r="A252" s="128"/>
    </row>
    <row r="253">
      <c r="A253" s="128"/>
    </row>
    <row r="254">
      <c r="A254" s="128"/>
    </row>
    <row r="255">
      <c r="A255" s="128"/>
    </row>
    <row r="256">
      <c r="A256" s="128"/>
    </row>
    <row r="257">
      <c r="A257" s="128"/>
    </row>
    <row r="258">
      <c r="A258" s="128"/>
    </row>
    <row r="259">
      <c r="A259" s="128"/>
    </row>
    <row r="260">
      <c r="A260" s="128"/>
    </row>
    <row r="261">
      <c r="A261" s="128"/>
    </row>
    <row r="262">
      <c r="A262" s="128"/>
    </row>
    <row r="263">
      <c r="A263" s="128"/>
    </row>
    <row r="264">
      <c r="A264" s="128"/>
    </row>
    <row r="265">
      <c r="A265" s="128"/>
    </row>
    <row r="266">
      <c r="A266" s="128"/>
    </row>
    <row r="267">
      <c r="A267" s="128"/>
    </row>
    <row r="268">
      <c r="A268" s="128"/>
    </row>
    <row r="269">
      <c r="A269" s="128"/>
    </row>
    <row r="270">
      <c r="A270" s="128"/>
    </row>
    <row r="271">
      <c r="A271" s="128"/>
    </row>
    <row r="272">
      <c r="A272" s="128"/>
    </row>
    <row r="273">
      <c r="A273" s="128"/>
    </row>
    <row r="274">
      <c r="A274" s="128"/>
    </row>
    <row r="275">
      <c r="A275" s="128"/>
    </row>
    <row r="276">
      <c r="A276" s="128"/>
    </row>
    <row r="277">
      <c r="A277" s="128"/>
    </row>
    <row r="278">
      <c r="A278" s="128"/>
    </row>
    <row r="279">
      <c r="A279" s="128"/>
    </row>
    <row r="280">
      <c r="A280" s="128"/>
    </row>
    <row r="281">
      <c r="A281" s="128"/>
    </row>
    <row r="282">
      <c r="A282" s="128"/>
    </row>
    <row r="283">
      <c r="A283" s="128"/>
    </row>
    <row r="284">
      <c r="A284" s="128"/>
    </row>
    <row r="285">
      <c r="A285" s="128"/>
    </row>
    <row r="286">
      <c r="A286" s="128"/>
    </row>
    <row r="287">
      <c r="A287" s="128"/>
    </row>
    <row r="288">
      <c r="A288" s="128"/>
    </row>
    <row r="289">
      <c r="A289" s="128"/>
    </row>
    <row r="290">
      <c r="A290" s="128"/>
    </row>
    <row r="291">
      <c r="A291" s="128"/>
    </row>
    <row r="292">
      <c r="A292" s="128"/>
    </row>
    <row r="293">
      <c r="A293" s="128"/>
    </row>
    <row r="294">
      <c r="A294" s="128"/>
    </row>
    <row r="295">
      <c r="A295" s="128"/>
    </row>
    <row r="296">
      <c r="A296" s="128"/>
    </row>
    <row r="297">
      <c r="A297" s="128"/>
    </row>
    <row r="298">
      <c r="A298" s="128"/>
    </row>
    <row r="299">
      <c r="A299" s="128"/>
    </row>
    <row r="300">
      <c r="A300" s="128"/>
    </row>
    <row r="301">
      <c r="A301" s="128"/>
    </row>
    <row r="302">
      <c r="A302" s="128"/>
    </row>
    <row r="303">
      <c r="A303" s="128"/>
    </row>
    <row r="304">
      <c r="A304" s="128"/>
    </row>
    <row r="305">
      <c r="A305" s="128"/>
    </row>
    <row r="306">
      <c r="A306" s="128"/>
    </row>
    <row r="307">
      <c r="A307" s="128"/>
    </row>
    <row r="308">
      <c r="A308" s="128"/>
    </row>
    <row r="309">
      <c r="A309" s="128"/>
    </row>
    <row r="310">
      <c r="A310" s="128"/>
    </row>
    <row r="311">
      <c r="A311" s="128"/>
    </row>
    <row r="312">
      <c r="A312" s="128"/>
    </row>
    <row r="313">
      <c r="A313" s="128"/>
    </row>
    <row r="314">
      <c r="A314" s="128"/>
    </row>
    <row r="315">
      <c r="A315" s="128"/>
    </row>
    <row r="316">
      <c r="A316" s="128"/>
    </row>
    <row r="317">
      <c r="A317" s="128"/>
    </row>
    <row r="318">
      <c r="A318" s="128"/>
    </row>
    <row r="319">
      <c r="A319" s="128"/>
    </row>
    <row r="320">
      <c r="A320" s="128"/>
    </row>
    <row r="321">
      <c r="A321" s="128"/>
    </row>
    <row r="322">
      <c r="A322" s="128"/>
    </row>
    <row r="323">
      <c r="A323" s="128"/>
    </row>
    <row r="324">
      <c r="A324" s="128"/>
    </row>
    <row r="325">
      <c r="A325" s="128"/>
    </row>
    <row r="326">
      <c r="A326" s="128"/>
    </row>
    <row r="327">
      <c r="A327" s="128"/>
    </row>
    <row r="328">
      <c r="A328" s="128"/>
    </row>
    <row r="329">
      <c r="A329" s="128"/>
    </row>
    <row r="330">
      <c r="A330" s="128"/>
    </row>
    <row r="331">
      <c r="A331" s="128"/>
    </row>
    <row r="332">
      <c r="A332" s="128"/>
    </row>
    <row r="333">
      <c r="A333" s="128"/>
    </row>
    <row r="334">
      <c r="A334" s="128"/>
    </row>
    <row r="335">
      <c r="A335" s="128"/>
    </row>
    <row r="336">
      <c r="A336" s="128"/>
    </row>
    <row r="337">
      <c r="A337" s="128"/>
    </row>
    <row r="338">
      <c r="A338" s="128"/>
    </row>
    <row r="339">
      <c r="A339" s="128"/>
    </row>
    <row r="340">
      <c r="A340" s="128"/>
    </row>
    <row r="341">
      <c r="A341" s="128"/>
    </row>
    <row r="342">
      <c r="A342" s="128"/>
    </row>
    <row r="343">
      <c r="A343" s="128"/>
    </row>
    <row r="344">
      <c r="A344" s="128"/>
    </row>
    <row r="345">
      <c r="A345" s="128"/>
    </row>
    <row r="346">
      <c r="A346" s="128"/>
    </row>
    <row r="347">
      <c r="A347" s="128"/>
    </row>
    <row r="348">
      <c r="A348" s="128"/>
    </row>
    <row r="349">
      <c r="A349" s="128"/>
    </row>
    <row r="350">
      <c r="A350" s="128"/>
    </row>
    <row r="351">
      <c r="A351" s="128"/>
    </row>
    <row r="352">
      <c r="A352" s="128"/>
    </row>
    <row r="353">
      <c r="A353" s="128"/>
    </row>
    <row r="354">
      <c r="A354" s="128"/>
    </row>
    <row r="355">
      <c r="A355" s="128"/>
    </row>
    <row r="356">
      <c r="A356" s="128"/>
    </row>
    <row r="357">
      <c r="A357" s="128"/>
    </row>
    <row r="358">
      <c r="A358" s="128"/>
    </row>
    <row r="359">
      <c r="A359" s="128"/>
    </row>
    <row r="360">
      <c r="A360" s="128"/>
    </row>
    <row r="361">
      <c r="A361" s="128"/>
    </row>
    <row r="362">
      <c r="A362" s="128"/>
    </row>
    <row r="363">
      <c r="A363" s="128"/>
    </row>
    <row r="364">
      <c r="A364" s="128"/>
    </row>
    <row r="365">
      <c r="A365" s="128"/>
    </row>
    <row r="366">
      <c r="A366" s="128"/>
    </row>
    <row r="367">
      <c r="A367" s="128"/>
    </row>
    <row r="368">
      <c r="A368" s="128"/>
    </row>
    <row r="369">
      <c r="A369" s="128"/>
    </row>
    <row r="370">
      <c r="A370" s="128"/>
    </row>
    <row r="371">
      <c r="A371" s="128"/>
    </row>
    <row r="372">
      <c r="A372" s="128"/>
    </row>
    <row r="373">
      <c r="A373" s="128"/>
    </row>
    <row r="374">
      <c r="A374" s="128"/>
    </row>
    <row r="375">
      <c r="A375" s="128"/>
    </row>
    <row r="376">
      <c r="A376" s="128"/>
    </row>
    <row r="377">
      <c r="A377" s="128"/>
    </row>
    <row r="378">
      <c r="A378" s="128"/>
    </row>
    <row r="379">
      <c r="A379" s="128"/>
    </row>
    <row r="380">
      <c r="A380" s="128"/>
    </row>
    <row r="381">
      <c r="A381" s="128"/>
    </row>
    <row r="382">
      <c r="A382" s="128"/>
    </row>
    <row r="383">
      <c r="A383" s="128"/>
    </row>
    <row r="384">
      <c r="A384" s="128"/>
    </row>
    <row r="385">
      <c r="A385" s="128"/>
    </row>
    <row r="386">
      <c r="A386" s="128"/>
    </row>
    <row r="387">
      <c r="A387" s="128"/>
    </row>
    <row r="388">
      <c r="A388" s="128"/>
    </row>
    <row r="389">
      <c r="A389" s="128"/>
    </row>
    <row r="390">
      <c r="A390" s="128"/>
    </row>
    <row r="391">
      <c r="A391" s="128"/>
    </row>
    <row r="392">
      <c r="A392" s="128"/>
    </row>
    <row r="393">
      <c r="A393" s="128"/>
    </row>
    <row r="394">
      <c r="A394" s="128"/>
    </row>
    <row r="395">
      <c r="A395" s="128"/>
    </row>
    <row r="396">
      <c r="A396" s="128"/>
    </row>
    <row r="397">
      <c r="A397" s="128"/>
    </row>
    <row r="398">
      <c r="A398" s="128"/>
    </row>
    <row r="399">
      <c r="A399" s="128"/>
    </row>
    <row r="400">
      <c r="A400" s="128"/>
    </row>
    <row r="401">
      <c r="A401" s="128"/>
    </row>
    <row r="402">
      <c r="A402" s="128"/>
    </row>
    <row r="403">
      <c r="A403" s="128"/>
    </row>
    <row r="404">
      <c r="A404" s="128"/>
    </row>
    <row r="405">
      <c r="A405" s="128"/>
    </row>
    <row r="406">
      <c r="A406" s="128"/>
    </row>
    <row r="407">
      <c r="A407" s="128"/>
    </row>
    <row r="408">
      <c r="A408" s="128"/>
    </row>
    <row r="409">
      <c r="A409" s="128"/>
    </row>
    <row r="410">
      <c r="A410" s="128"/>
    </row>
    <row r="411">
      <c r="A411" s="128"/>
    </row>
    <row r="412">
      <c r="A412" s="128"/>
    </row>
    <row r="413">
      <c r="A413" s="128"/>
    </row>
    <row r="414">
      <c r="A414" s="128"/>
    </row>
    <row r="415">
      <c r="A415" s="128"/>
    </row>
    <row r="416">
      <c r="A416" s="128"/>
    </row>
    <row r="417">
      <c r="A417" s="128"/>
    </row>
    <row r="418">
      <c r="A418" s="128"/>
    </row>
    <row r="419">
      <c r="A419" s="128"/>
    </row>
    <row r="420">
      <c r="A420" s="128"/>
    </row>
    <row r="421">
      <c r="A421" s="128"/>
    </row>
    <row r="422">
      <c r="A422" s="128"/>
    </row>
    <row r="423">
      <c r="A423" s="128"/>
    </row>
    <row r="424">
      <c r="A424" s="128"/>
    </row>
    <row r="425">
      <c r="A425" s="128"/>
    </row>
    <row r="426">
      <c r="A426" s="128"/>
    </row>
    <row r="427">
      <c r="A427" s="128"/>
    </row>
    <row r="428">
      <c r="A428" s="128"/>
    </row>
    <row r="429">
      <c r="A429" s="128"/>
    </row>
    <row r="430">
      <c r="A430" s="128"/>
    </row>
    <row r="431">
      <c r="A431" s="128"/>
    </row>
    <row r="432">
      <c r="A432" s="128"/>
    </row>
    <row r="433">
      <c r="A433" s="128"/>
    </row>
    <row r="434">
      <c r="A434" s="128"/>
    </row>
    <row r="435">
      <c r="A435" s="128"/>
    </row>
    <row r="436">
      <c r="A436" s="128"/>
    </row>
    <row r="437">
      <c r="A437" s="128"/>
    </row>
    <row r="438">
      <c r="A438" s="128"/>
    </row>
    <row r="439">
      <c r="A439" s="128"/>
    </row>
    <row r="440">
      <c r="A440" s="128"/>
    </row>
    <row r="441">
      <c r="A441" s="128"/>
    </row>
    <row r="442">
      <c r="A442" s="128"/>
    </row>
    <row r="443">
      <c r="A443" s="128"/>
    </row>
    <row r="444">
      <c r="A444" s="128"/>
    </row>
    <row r="445">
      <c r="A445" s="128"/>
    </row>
    <row r="446">
      <c r="A446" s="128"/>
    </row>
    <row r="447">
      <c r="A447" s="128"/>
    </row>
    <row r="448">
      <c r="A448" s="128"/>
    </row>
    <row r="449">
      <c r="A449" s="128"/>
    </row>
    <row r="450">
      <c r="A450" s="128"/>
    </row>
    <row r="451">
      <c r="A451" s="128"/>
    </row>
    <row r="452">
      <c r="A452" s="128"/>
    </row>
    <row r="453">
      <c r="A453" s="128"/>
    </row>
    <row r="454">
      <c r="A454" s="128"/>
    </row>
    <row r="455">
      <c r="A455" s="128"/>
    </row>
    <row r="456">
      <c r="A456" s="128"/>
    </row>
    <row r="457">
      <c r="A457" s="128"/>
    </row>
    <row r="458">
      <c r="A458" s="128"/>
    </row>
    <row r="459">
      <c r="A459" s="128"/>
    </row>
    <row r="460">
      <c r="A460" s="128"/>
    </row>
    <row r="461">
      <c r="A461" s="128"/>
    </row>
    <row r="462">
      <c r="A462" s="128"/>
    </row>
    <row r="463">
      <c r="A463" s="128"/>
    </row>
    <row r="464">
      <c r="A464" s="128"/>
    </row>
    <row r="465">
      <c r="A465" s="128"/>
    </row>
    <row r="466">
      <c r="A466" s="128"/>
    </row>
    <row r="467">
      <c r="A467" s="128"/>
    </row>
    <row r="468">
      <c r="A468" s="128"/>
    </row>
    <row r="469">
      <c r="A469" s="128"/>
    </row>
    <row r="470">
      <c r="A470" s="128"/>
    </row>
    <row r="471">
      <c r="A471" s="128"/>
    </row>
    <row r="472">
      <c r="A472" s="128"/>
    </row>
    <row r="473">
      <c r="A473" s="128"/>
    </row>
    <row r="474">
      <c r="A474" s="128"/>
    </row>
    <row r="475">
      <c r="A475" s="128"/>
    </row>
    <row r="476">
      <c r="A476" s="128"/>
    </row>
    <row r="477">
      <c r="A477" s="128"/>
    </row>
    <row r="478">
      <c r="A478" s="128"/>
    </row>
    <row r="479">
      <c r="A479" s="128"/>
    </row>
    <row r="480">
      <c r="A480" s="128"/>
    </row>
    <row r="481">
      <c r="A481" s="128"/>
    </row>
    <row r="482">
      <c r="A482" s="128"/>
    </row>
    <row r="483">
      <c r="A483" s="128"/>
    </row>
    <row r="484">
      <c r="A484" s="128"/>
    </row>
    <row r="485">
      <c r="A485" s="128"/>
    </row>
    <row r="486">
      <c r="A486" s="128"/>
    </row>
    <row r="487">
      <c r="A487" s="128"/>
    </row>
    <row r="488">
      <c r="A488" s="128"/>
    </row>
    <row r="489">
      <c r="A489" s="128"/>
    </row>
    <row r="490">
      <c r="A490" s="128"/>
    </row>
    <row r="491">
      <c r="A491" s="128"/>
    </row>
    <row r="492">
      <c r="A492" s="128"/>
    </row>
    <row r="493">
      <c r="A493" s="128"/>
    </row>
    <row r="494">
      <c r="A494" s="128"/>
    </row>
    <row r="495">
      <c r="A495" s="128"/>
    </row>
    <row r="496">
      <c r="A496" s="128"/>
    </row>
    <row r="497">
      <c r="A497" s="128"/>
    </row>
    <row r="498">
      <c r="A498" s="128"/>
    </row>
    <row r="499">
      <c r="A499" s="128"/>
    </row>
    <row r="500">
      <c r="A500" s="128"/>
    </row>
    <row r="501">
      <c r="A501" s="128"/>
    </row>
    <row r="502">
      <c r="A502" s="128"/>
    </row>
    <row r="503">
      <c r="A503" s="128"/>
    </row>
    <row r="504">
      <c r="A504" s="128"/>
    </row>
    <row r="505">
      <c r="A505" s="128"/>
    </row>
    <row r="506">
      <c r="A506" s="128"/>
    </row>
    <row r="507">
      <c r="A507" s="128"/>
    </row>
    <row r="508">
      <c r="A508" s="128"/>
    </row>
    <row r="509">
      <c r="A509" s="128"/>
    </row>
    <row r="510">
      <c r="A510" s="128"/>
    </row>
    <row r="511">
      <c r="A511" s="128"/>
    </row>
    <row r="512">
      <c r="A512" s="128"/>
    </row>
    <row r="513">
      <c r="A513" s="128"/>
    </row>
    <row r="514">
      <c r="A514" s="128"/>
    </row>
    <row r="515">
      <c r="A515" s="128"/>
    </row>
    <row r="516">
      <c r="A516" s="128"/>
    </row>
    <row r="517">
      <c r="A517" s="128"/>
    </row>
    <row r="518">
      <c r="A518" s="128"/>
    </row>
    <row r="519">
      <c r="A519" s="128"/>
    </row>
    <row r="520">
      <c r="A520" s="128"/>
    </row>
    <row r="521">
      <c r="A521" s="128"/>
    </row>
    <row r="522">
      <c r="A522" s="128"/>
    </row>
    <row r="523">
      <c r="A523" s="128"/>
    </row>
    <row r="524">
      <c r="A524" s="128"/>
    </row>
    <row r="525">
      <c r="A525" s="128"/>
    </row>
    <row r="526">
      <c r="A526" s="128"/>
    </row>
    <row r="527">
      <c r="A527" s="128"/>
    </row>
    <row r="528">
      <c r="A528" s="128"/>
    </row>
    <row r="529">
      <c r="A529" s="128"/>
    </row>
    <row r="530">
      <c r="A530" s="128"/>
    </row>
    <row r="531">
      <c r="A531" s="128"/>
    </row>
    <row r="532">
      <c r="A532" s="128"/>
    </row>
    <row r="533">
      <c r="A533" s="128"/>
    </row>
    <row r="534">
      <c r="A534" s="128"/>
    </row>
    <row r="535">
      <c r="A535" s="128"/>
    </row>
    <row r="536">
      <c r="A536" s="128"/>
    </row>
    <row r="537">
      <c r="A537" s="128"/>
    </row>
    <row r="538">
      <c r="A538" s="128"/>
    </row>
    <row r="539">
      <c r="A539" s="128"/>
    </row>
    <row r="540">
      <c r="A540" s="128"/>
    </row>
    <row r="541">
      <c r="A541" s="128"/>
    </row>
    <row r="542">
      <c r="A542" s="128"/>
    </row>
    <row r="543">
      <c r="A543" s="128"/>
    </row>
    <row r="544">
      <c r="A544" s="128"/>
    </row>
    <row r="545">
      <c r="A545" s="128"/>
    </row>
    <row r="546">
      <c r="A546" s="128"/>
    </row>
    <row r="547">
      <c r="A547" s="128"/>
    </row>
    <row r="548">
      <c r="A548" s="128"/>
    </row>
    <row r="549">
      <c r="A549" s="128"/>
    </row>
    <row r="550">
      <c r="A550" s="128"/>
    </row>
    <row r="551">
      <c r="A551" s="128"/>
    </row>
    <row r="552">
      <c r="A552" s="128"/>
    </row>
    <row r="553">
      <c r="A553" s="128"/>
    </row>
    <row r="554">
      <c r="A554" s="128"/>
    </row>
    <row r="555">
      <c r="A555" s="128"/>
    </row>
    <row r="556">
      <c r="A556" s="128"/>
    </row>
    <row r="557">
      <c r="A557" s="128"/>
    </row>
    <row r="558">
      <c r="A558" s="128"/>
    </row>
    <row r="559">
      <c r="A559" s="128"/>
    </row>
    <row r="560">
      <c r="A560" s="128"/>
    </row>
    <row r="561">
      <c r="A561" s="128"/>
    </row>
    <row r="562">
      <c r="A562" s="128"/>
    </row>
    <row r="563">
      <c r="A563" s="128"/>
    </row>
    <row r="564">
      <c r="A564" s="128"/>
    </row>
    <row r="565">
      <c r="A565" s="128"/>
    </row>
    <row r="566">
      <c r="A566" s="128"/>
    </row>
    <row r="567">
      <c r="A567" s="128"/>
    </row>
    <row r="568">
      <c r="A568" s="128"/>
    </row>
    <row r="569">
      <c r="A569" s="128"/>
    </row>
    <row r="570">
      <c r="A570" s="128"/>
    </row>
    <row r="571">
      <c r="A571" s="128"/>
    </row>
    <row r="572">
      <c r="A572" s="128"/>
    </row>
    <row r="573">
      <c r="A573" s="128"/>
    </row>
    <row r="574">
      <c r="A574" s="128"/>
    </row>
    <row r="575">
      <c r="A575" s="128"/>
    </row>
    <row r="576">
      <c r="A576" s="128"/>
    </row>
    <row r="577">
      <c r="A577" s="128"/>
    </row>
    <row r="578">
      <c r="A578" s="128"/>
    </row>
    <row r="579">
      <c r="A579" s="128"/>
    </row>
    <row r="580">
      <c r="A580" s="128"/>
    </row>
    <row r="581">
      <c r="A581" s="128"/>
    </row>
    <row r="582">
      <c r="A582" s="128"/>
    </row>
    <row r="583">
      <c r="A583" s="128"/>
    </row>
    <row r="584">
      <c r="A584" s="128"/>
    </row>
    <row r="585">
      <c r="A585" s="128"/>
    </row>
    <row r="586">
      <c r="A586" s="128"/>
    </row>
    <row r="587">
      <c r="A587" s="128"/>
    </row>
    <row r="588">
      <c r="A588" s="128"/>
    </row>
    <row r="589">
      <c r="A589" s="128"/>
    </row>
    <row r="590">
      <c r="A590" s="128"/>
    </row>
    <row r="591">
      <c r="A591" s="128"/>
    </row>
    <row r="592">
      <c r="A592" s="128"/>
    </row>
    <row r="593">
      <c r="A593" s="128"/>
    </row>
    <row r="594">
      <c r="A594" s="128"/>
    </row>
    <row r="595">
      <c r="A595" s="128"/>
    </row>
    <row r="596">
      <c r="A596" s="128"/>
    </row>
    <row r="597">
      <c r="A597" s="128"/>
    </row>
    <row r="598">
      <c r="A598" s="128"/>
    </row>
    <row r="599">
      <c r="A599" s="128"/>
    </row>
    <row r="600">
      <c r="A600" s="128"/>
    </row>
    <row r="601">
      <c r="A601" s="128"/>
    </row>
    <row r="602">
      <c r="A602" s="128"/>
    </row>
    <row r="603">
      <c r="A603" s="128"/>
    </row>
    <row r="604">
      <c r="A604" s="128"/>
    </row>
    <row r="605">
      <c r="A605" s="128"/>
    </row>
    <row r="606">
      <c r="A606" s="128"/>
    </row>
    <row r="607">
      <c r="A607" s="128"/>
    </row>
    <row r="608">
      <c r="A608" s="128"/>
    </row>
    <row r="609">
      <c r="A609" s="128"/>
    </row>
    <row r="610">
      <c r="A610" s="128"/>
    </row>
    <row r="611">
      <c r="A611" s="128"/>
    </row>
    <row r="612">
      <c r="A612" s="128"/>
    </row>
    <row r="613">
      <c r="A613" s="128"/>
    </row>
    <row r="614">
      <c r="A614" s="128"/>
    </row>
    <row r="615">
      <c r="A615" s="128"/>
    </row>
    <row r="616">
      <c r="A616" s="128"/>
    </row>
    <row r="617">
      <c r="A617" s="128"/>
    </row>
    <row r="618">
      <c r="A618" s="128"/>
    </row>
    <row r="619">
      <c r="A619" s="128"/>
    </row>
    <row r="620">
      <c r="A620" s="128"/>
    </row>
    <row r="621">
      <c r="A621" s="128"/>
    </row>
    <row r="622">
      <c r="A622" s="128"/>
    </row>
    <row r="623">
      <c r="A623" s="128"/>
    </row>
    <row r="624">
      <c r="A624" s="128"/>
    </row>
    <row r="625">
      <c r="A625" s="128"/>
    </row>
    <row r="626">
      <c r="A626" s="128"/>
    </row>
    <row r="627">
      <c r="A627" s="128"/>
    </row>
    <row r="628">
      <c r="A628" s="128"/>
    </row>
    <row r="629">
      <c r="A629" s="128"/>
    </row>
    <row r="630">
      <c r="A630" s="128"/>
    </row>
    <row r="631">
      <c r="A631" s="128"/>
    </row>
    <row r="632">
      <c r="A632" s="128"/>
    </row>
    <row r="633">
      <c r="A633" s="128"/>
    </row>
    <row r="634">
      <c r="A634" s="128"/>
    </row>
    <row r="635">
      <c r="A635" s="128"/>
    </row>
    <row r="636">
      <c r="A636" s="128"/>
    </row>
    <row r="637">
      <c r="A637" s="128"/>
    </row>
    <row r="638">
      <c r="A638" s="128"/>
    </row>
    <row r="639">
      <c r="A639" s="128"/>
    </row>
    <row r="640">
      <c r="A640" s="128"/>
    </row>
    <row r="641">
      <c r="A641" s="128"/>
    </row>
    <row r="642">
      <c r="A642" s="128"/>
    </row>
    <row r="643">
      <c r="A643" s="128"/>
    </row>
    <row r="644">
      <c r="A644" s="128"/>
    </row>
    <row r="645">
      <c r="A645" s="128"/>
    </row>
    <row r="646">
      <c r="A646" s="128"/>
    </row>
    <row r="647">
      <c r="A647" s="128"/>
    </row>
    <row r="648">
      <c r="A648" s="128"/>
    </row>
    <row r="649">
      <c r="A649" s="128"/>
    </row>
    <row r="650">
      <c r="A650" s="128"/>
    </row>
    <row r="651">
      <c r="A651" s="128"/>
    </row>
    <row r="652">
      <c r="A652" s="128"/>
    </row>
    <row r="653">
      <c r="A653" s="128"/>
    </row>
    <row r="654">
      <c r="A654" s="128"/>
    </row>
    <row r="655">
      <c r="A655" s="128"/>
    </row>
    <row r="656">
      <c r="A656" s="128"/>
    </row>
    <row r="657">
      <c r="A657" s="128"/>
    </row>
    <row r="658">
      <c r="A658" s="128"/>
    </row>
    <row r="659">
      <c r="A659" s="128"/>
    </row>
    <row r="660">
      <c r="A660" s="128"/>
    </row>
    <row r="661">
      <c r="A661" s="128"/>
    </row>
    <row r="662">
      <c r="A662" s="128"/>
    </row>
    <row r="663">
      <c r="A663" s="128"/>
    </row>
    <row r="664">
      <c r="A664" s="128"/>
    </row>
    <row r="665">
      <c r="A665" s="128"/>
    </row>
    <row r="666">
      <c r="A666" s="128"/>
    </row>
    <row r="667">
      <c r="A667" s="128"/>
    </row>
    <row r="668">
      <c r="A668" s="128"/>
    </row>
    <row r="669">
      <c r="A669" s="128"/>
    </row>
    <row r="670">
      <c r="A670" s="128"/>
    </row>
    <row r="671">
      <c r="A671" s="128"/>
    </row>
    <row r="672">
      <c r="A672" s="128"/>
    </row>
    <row r="673">
      <c r="A673" s="128"/>
    </row>
    <row r="674">
      <c r="A674" s="128"/>
    </row>
    <row r="675">
      <c r="A675" s="128"/>
    </row>
    <row r="676">
      <c r="A676" s="128"/>
    </row>
    <row r="677">
      <c r="A677" s="128"/>
    </row>
    <row r="678">
      <c r="A678" s="128"/>
    </row>
    <row r="679">
      <c r="A679" s="128"/>
    </row>
    <row r="680">
      <c r="A680" s="128"/>
    </row>
    <row r="681">
      <c r="A681" s="128"/>
    </row>
    <row r="682">
      <c r="A682" s="128"/>
    </row>
    <row r="683">
      <c r="A683" s="128"/>
    </row>
    <row r="684">
      <c r="A684" s="128"/>
    </row>
    <row r="685">
      <c r="A685" s="128"/>
    </row>
    <row r="686">
      <c r="A686" s="128"/>
    </row>
    <row r="687">
      <c r="A687" s="128"/>
    </row>
    <row r="688">
      <c r="A688" s="128"/>
    </row>
    <row r="689">
      <c r="A689" s="128"/>
    </row>
    <row r="690">
      <c r="A690" s="128"/>
    </row>
    <row r="691">
      <c r="A691" s="128"/>
    </row>
    <row r="692">
      <c r="A692" s="128"/>
    </row>
    <row r="693">
      <c r="A693" s="128"/>
    </row>
    <row r="694">
      <c r="A694" s="128"/>
    </row>
    <row r="695">
      <c r="A695" s="128"/>
    </row>
    <row r="696">
      <c r="A696" s="128"/>
    </row>
    <row r="697">
      <c r="A697" s="128"/>
    </row>
    <row r="698">
      <c r="A698" s="128"/>
    </row>
    <row r="699">
      <c r="A699" s="128"/>
    </row>
    <row r="700">
      <c r="A700" s="128"/>
    </row>
    <row r="701">
      <c r="A701" s="128"/>
    </row>
    <row r="702">
      <c r="A702" s="128"/>
    </row>
    <row r="703">
      <c r="A703" s="128"/>
    </row>
    <row r="704">
      <c r="A704" s="128"/>
    </row>
    <row r="705">
      <c r="A705" s="128"/>
    </row>
    <row r="706">
      <c r="A706" s="128"/>
    </row>
    <row r="707">
      <c r="A707" s="128"/>
    </row>
    <row r="708">
      <c r="A708" s="128"/>
    </row>
    <row r="709">
      <c r="A709" s="128"/>
    </row>
    <row r="710">
      <c r="A710" s="128"/>
    </row>
    <row r="711">
      <c r="A711" s="128"/>
    </row>
    <row r="712">
      <c r="A712" s="128"/>
    </row>
    <row r="713">
      <c r="A713" s="128"/>
    </row>
    <row r="714">
      <c r="A714" s="128"/>
    </row>
    <row r="715">
      <c r="A715" s="128"/>
    </row>
    <row r="716">
      <c r="A716" s="128"/>
    </row>
    <row r="717">
      <c r="A717" s="128"/>
    </row>
    <row r="718">
      <c r="A718" s="128"/>
    </row>
    <row r="719">
      <c r="A719" s="128"/>
    </row>
    <row r="720">
      <c r="A720" s="128"/>
    </row>
    <row r="721">
      <c r="A721" s="128"/>
    </row>
    <row r="722">
      <c r="A722" s="128"/>
    </row>
    <row r="723">
      <c r="A723" s="128"/>
    </row>
    <row r="724">
      <c r="A724" s="128"/>
    </row>
    <row r="725">
      <c r="A725" s="128"/>
    </row>
    <row r="726">
      <c r="A726" s="128"/>
    </row>
    <row r="727">
      <c r="A727" s="128"/>
    </row>
    <row r="728">
      <c r="A728" s="128"/>
    </row>
    <row r="729">
      <c r="A729" s="128"/>
    </row>
    <row r="730">
      <c r="A730" s="128"/>
    </row>
    <row r="731">
      <c r="A731" s="128"/>
    </row>
    <row r="732">
      <c r="A732" s="128"/>
    </row>
    <row r="733">
      <c r="A733" s="128"/>
    </row>
    <row r="734">
      <c r="A734" s="128"/>
    </row>
    <row r="735">
      <c r="A735" s="128"/>
    </row>
    <row r="736">
      <c r="A736" s="128"/>
    </row>
    <row r="737">
      <c r="A737" s="128"/>
    </row>
    <row r="738">
      <c r="A738" s="128"/>
    </row>
    <row r="739">
      <c r="A739" s="128"/>
    </row>
    <row r="740">
      <c r="A740" s="128"/>
    </row>
    <row r="741">
      <c r="A741" s="128"/>
    </row>
    <row r="742">
      <c r="A742" s="128"/>
    </row>
    <row r="743">
      <c r="A743" s="128"/>
    </row>
    <row r="744">
      <c r="A744" s="128"/>
    </row>
    <row r="745">
      <c r="A745" s="128"/>
    </row>
    <row r="746">
      <c r="A746" s="128"/>
    </row>
    <row r="747">
      <c r="A747" s="128"/>
    </row>
    <row r="748">
      <c r="A748" s="128"/>
    </row>
    <row r="749">
      <c r="A749" s="128"/>
    </row>
    <row r="750">
      <c r="A750" s="128"/>
    </row>
    <row r="751">
      <c r="A751" s="128"/>
    </row>
    <row r="752">
      <c r="A752" s="128"/>
    </row>
    <row r="753">
      <c r="A753" s="128"/>
    </row>
    <row r="754">
      <c r="A754" s="128"/>
    </row>
    <row r="755">
      <c r="A755" s="128"/>
    </row>
    <row r="756">
      <c r="A756" s="128"/>
    </row>
    <row r="757">
      <c r="A757" s="128"/>
    </row>
    <row r="758">
      <c r="A758" s="128"/>
    </row>
    <row r="759">
      <c r="A759" s="128"/>
    </row>
    <row r="760">
      <c r="A760" s="128"/>
    </row>
    <row r="761">
      <c r="A761" s="128"/>
    </row>
    <row r="762">
      <c r="A762" s="128"/>
    </row>
    <row r="763">
      <c r="A763" s="128"/>
    </row>
    <row r="764">
      <c r="A764" s="128"/>
    </row>
    <row r="765">
      <c r="A765" s="128"/>
    </row>
    <row r="766">
      <c r="A766" s="128"/>
    </row>
    <row r="767">
      <c r="A767" s="128"/>
    </row>
    <row r="768">
      <c r="A768" s="128"/>
    </row>
    <row r="769">
      <c r="A769" s="128"/>
    </row>
    <row r="770">
      <c r="A770" s="128"/>
    </row>
    <row r="771">
      <c r="A771" s="128"/>
    </row>
    <row r="772">
      <c r="A772" s="128"/>
    </row>
    <row r="773">
      <c r="A773" s="128"/>
    </row>
    <row r="774">
      <c r="A774" s="128"/>
    </row>
    <row r="775">
      <c r="A775" s="128"/>
    </row>
    <row r="776">
      <c r="A776" s="128"/>
    </row>
    <row r="777">
      <c r="A777" s="128"/>
    </row>
    <row r="778">
      <c r="A778" s="128"/>
    </row>
    <row r="779">
      <c r="A779" s="128"/>
    </row>
    <row r="780">
      <c r="A780" s="128"/>
    </row>
    <row r="781">
      <c r="A781" s="128"/>
    </row>
    <row r="782">
      <c r="A782" s="128"/>
    </row>
    <row r="783">
      <c r="A783" s="128"/>
    </row>
    <row r="784">
      <c r="A784" s="128"/>
    </row>
    <row r="785">
      <c r="A785" s="128"/>
    </row>
    <row r="786">
      <c r="A786" s="128"/>
    </row>
    <row r="787">
      <c r="A787" s="128"/>
    </row>
    <row r="788">
      <c r="A788" s="128"/>
    </row>
    <row r="789">
      <c r="A789" s="128"/>
    </row>
    <row r="790">
      <c r="A790" s="128"/>
    </row>
    <row r="791">
      <c r="A791" s="128"/>
    </row>
    <row r="792">
      <c r="A792" s="128"/>
    </row>
    <row r="793">
      <c r="A793" s="128"/>
    </row>
    <row r="794">
      <c r="A794" s="128"/>
    </row>
    <row r="795">
      <c r="A795" s="128"/>
    </row>
    <row r="796">
      <c r="A796" s="128"/>
    </row>
    <row r="797">
      <c r="A797" s="128"/>
    </row>
    <row r="798">
      <c r="A798" s="128"/>
    </row>
    <row r="799">
      <c r="A799" s="128"/>
    </row>
    <row r="800">
      <c r="A800" s="128"/>
    </row>
    <row r="801">
      <c r="A801" s="128"/>
    </row>
    <row r="802">
      <c r="A802" s="128"/>
    </row>
    <row r="803">
      <c r="A803" s="128"/>
    </row>
    <row r="804">
      <c r="A804" s="128"/>
    </row>
    <row r="805">
      <c r="A805" s="128"/>
    </row>
    <row r="806">
      <c r="A806" s="128"/>
    </row>
    <row r="807">
      <c r="A807" s="128"/>
    </row>
    <row r="808">
      <c r="A808" s="128"/>
    </row>
    <row r="809">
      <c r="A809" s="128"/>
    </row>
    <row r="810">
      <c r="A810" s="128"/>
    </row>
    <row r="811">
      <c r="A811" s="128"/>
    </row>
    <row r="812">
      <c r="A812" s="128"/>
    </row>
    <row r="813">
      <c r="A813" s="128"/>
    </row>
    <row r="814">
      <c r="A814" s="128"/>
    </row>
    <row r="815">
      <c r="A815" s="128"/>
    </row>
    <row r="816">
      <c r="A816" s="128"/>
    </row>
    <row r="817">
      <c r="A817" s="128"/>
    </row>
    <row r="818">
      <c r="A818" s="128"/>
    </row>
    <row r="819">
      <c r="A819" s="128"/>
    </row>
    <row r="820">
      <c r="A820" s="128"/>
    </row>
    <row r="821">
      <c r="A821" s="128"/>
    </row>
    <row r="822">
      <c r="A822" s="128"/>
    </row>
    <row r="823">
      <c r="A823" s="128"/>
    </row>
    <row r="824">
      <c r="A824" s="128"/>
    </row>
    <row r="825">
      <c r="A825" s="128"/>
    </row>
    <row r="826">
      <c r="A826" s="128"/>
    </row>
    <row r="827">
      <c r="A827" s="128"/>
    </row>
    <row r="828">
      <c r="A828" s="128"/>
    </row>
    <row r="829">
      <c r="A829" s="128"/>
    </row>
    <row r="830">
      <c r="A830" s="128"/>
    </row>
    <row r="831">
      <c r="A831" s="128"/>
    </row>
    <row r="832">
      <c r="A832" s="128"/>
    </row>
    <row r="833">
      <c r="A833" s="128"/>
    </row>
    <row r="834">
      <c r="A834" s="128"/>
    </row>
    <row r="835">
      <c r="A835" s="128"/>
    </row>
    <row r="836">
      <c r="A836" s="128"/>
    </row>
    <row r="837">
      <c r="A837" s="128"/>
    </row>
    <row r="838">
      <c r="A838" s="128"/>
    </row>
    <row r="839">
      <c r="A839" s="128"/>
    </row>
    <row r="840">
      <c r="A840" s="128"/>
    </row>
    <row r="841">
      <c r="A841" s="128"/>
    </row>
    <row r="842">
      <c r="A842" s="128"/>
    </row>
    <row r="843">
      <c r="A843" s="128"/>
    </row>
    <row r="844">
      <c r="A844" s="128"/>
    </row>
    <row r="845">
      <c r="A845" s="128"/>
    </row>
    <row r="846">
      <c r="A846" s="128"/>
    </row>
    <row r="847">
      <c r="A847" s="128"/>
    </row>
    <row r="848">
      <c r="A848" s="128"/>
    </row>
    <row r="849">
      <c r="A849" s="128"/>
    </row>
    <row r="850">
      <c r="A850" s="128"/>
    </row>
    <row r="851">
      <c r="A851" s="128"/>
    </row>
    <row r="852">
      <c r="A852" s="128"/>
    </row>
    <row r="853">
      <c r="A853" s="128"/>
    </row>
    <row r="854">
      <c r="A854" s="128"/>
    </row>
    <row r="855">
      <c r="A855" s="128"/>
    </row>
    <row r="856">
      <c r="A856" s="128"/>
    </row>
    <row r="857">
      <c r="A857" s="128"/>
    </row>
    <row r="858">
      <c r="A858" s="128"/>
    </row>
    <row r="859">
      <c r="A859" s="128"/>
    </row>
    <row r="860">
      <c r="A860" s="128"/>
    </row>
    <row r="861">
      <c r="A861" s="128"/>
    </row>
    <row r="862">
      <c r="A862" s="128"/>
    </row>
    <row r="863">
      <c r="A863" s="128"/>
    </row>
    <row r="864">
      <c r="A864" s="128"/>
    </row>
    <row r="865">
      <c r="A865" s="128"/>
    </row>
    <row r="866">
      <c r="A866" s="128"/>
    </row>
    <row r="867">
      <c r="A867" s="128"/>
    </row>
    <row r="868">
      <c r="A868" s="128"/>
    </row>
    <row r="869">
      <c r="A869" s="128"/>
    </row>
    <row r="870">
      <c r="A870" s="128"/>
    </row>
    <row r="871">
      <c r="A871" s="128"/>
    </row>
    <row r="872">
      <c r="A872" s="128"/>
    </row>
    <row r="873">
      <c r="A873" s="128"/>
    </row>
    <row r="874">
      <c r="A874" s="128"/>
    </row>
    <row r="875">
      <c r="A875" s="128"/>
    </row>
    <row r="876">
      <c r="A876" s="128"/>
    </row>
    <row r="877">
      <c r="A877" s="128"/>
    </row>
    <row r="878">
      <c r="A878" s="128"/>
    </row>
    <row r="879">
      <c r="A879" s="128"/>
    </row>
    <row r="880">
      <c r="A880" s="128"/>
    </row>
    <row r="881">
      <c r="A881" s="128"/>
    </row>
    <row r="882">
      <c r="A882" s="128"/>
    </row>
    <row r="883">
      <c r="A883" s="128"/>
    </row>
    <row r="884">
      <c r="A884" s="128"/>
    </row>
    <row r="885">
      <c r="A885" s="128"/>
    </row>
    <row r="886">
      <c r="A886" s="128"/>
    </row>
    <row r="887">
      <c r="A887" s="128"/>
    </row>
    <row r="888">
      <c r="A888" s="128"/>
    </row>
    <row r="889">
      <c r="A889" s="128"/>
    </row>
    <row r="890">
      <c r="A890" s="128"/>
    </row>
    <row r="891">
      <c r="A891" s="128"/>
    </row>
    <row r="892">
      <c r="A892" s="128"/>
    </row>
    <row r="893">
      <c r="A893" s="128"/>
    </row>
    <row r="894">
      <c r="A894" s="128"/>
    </row>
    <row r="895">
      <c r="A895" s="128"/>
    </row>
    <row r="896">
      <c r="A896" s="128"/>
    </row>
    <row r="897">
      <c r="A897" s="128"/>
    </row>
    <row r="898">
      <c r="A898" s="128"/>
    </row>
    <row r="899">
      <c r="A899" s="128"/>
    </row>
    <row r="900">
      <c r="A900" s="128"/>
    </row>
    <row r="901">
      <c r="A901" s="128"/>
    </row>
    <row r="902">
      <c r="A902" s="128"/>
    </row>
    <row r="903">
      <c r="A903" s="128"/>
    </row>
    <row r="904">
      <c r="A904" s="128"/>
    </row>
    <row r="905">
      <c r="A905" s="128"/>
    </row>
    <row r="906">
      <c r="A906" s="128"/>
    </row>
    <row r="907">
      <c r="A907" s="128"/>
    </row>
    <row r="908">
      <c r="A908" s="128"/>
    </row>
    <row r="909">
      <c r="A909" s="128"/>
    </row>
    <row r="910">
      <c r="A910" s="128"/>
    </row>
    <row r="911">
      <c r="A911" s="128"/>
    </row>
    <row r="912">
      <c r="A912" s="128"/>
    </row>
    <row r="913">
      <c r="A913" s="128"/>
    </row>
    <row r="914">
      <c r="A914" s="128"/>
    </row>
    <row r="915">
      <c r="A915" s="128"/>
    </row>
    <row r="916">
      <c r="A916" s="128"/>
    </row>
    <row r="917">
      <c r="A917" s="128"/>
    </row>
    <row r="918">
      <c r="A918" s="128"/>
    </row>
    <row r="919">
      <c r="A919" s="128"/>
    </row>
    <row r="920">
      <c r="A920" s="128"/>
    </row>
    <row r="921">
      <c r="A921" s="128"/>
    </row>
    <row r="922">
      <c r="A922" s="128"/>
    </row>
    <row r="923">
      <c r="A923" s="128"/>
    </row>
    <row r="924">
      <c r="A924" s="128"/>
    </row>
    <row r="925">
      <c r="A925" s="128"/>
    </row>
    <row r="926">
      <c r="A926" s="128"/>
    </row>
    <row r="927">
      <c r="A927" s="128"/>
    </row>
    <row r="928">
      <c r="A928" s="128"/>
    </row>
    <row r="929">
      <c r="A929" s="128"/>
    </row>
    <row r="930">
      <c r="A930" s="128"/>
    </row>
    <row r="931">
      <c r="A931" s="128"/>
    </row>
    <row r="932">
      <c r="A932" s="128"/>
    </row>
    <row r="933">
      <c r="A933" s="128"/>
    </row>
    <row r="934">
      <c r="A934" s="128"/>
    </row>
    <row r="935">
      <c r="A935" s="128"/>
    </row>
    <row r="936">
      <c r="A936" s="128"/>
    </row>
    <row r="937">
      <c r="A937" s="128"/>
    </row>
    <row r="938">
      <c r="A938" s="128"/>
    </row>
    <row r="939">
      <c r="A939" s="128"/>
    </row>
    <row r="940">
      <c r="A940" s="128"/>
    </row>
    <row r="941">
      <c r="A941" s="128"/>
    </row>
    <row r="942">
      <c r="A942" s="128"/>
    </row>
    <row r="943">
      <c r="A943" s="128"/>
    </row>
    <row r="944">
      <c r="A944" s="128"/>
    </row>
    <row r="945">
      <c r="A945" s="128"/>
    </row>
    <row r="946">
      <c r="A946" s="128"/>
    </row>
    <row r="947">
      <c r="A947" s="128"/>
    </row>
    <row r="948">
      <c r="A948" s="128"/>
    </row>
    <row r="949">
      <c r="A949" s="128"/>
    </row>
    <row r="950">
      <c r="A950" s="128"/>
    </row>
    <row r="951">
      <c r="A951" s="128"/>
    </row>
    <row r="952">
      <c r="A952" s="128"/>
    </row>
    <row r="953">
      <c r="A953" s="128"/>
    </row>
    <row r="954">
      <c r="A954" s="128"/>
    </row>
    <row r="955">
      <c r="A955" s="128"/>
    </row>
    <row r="956">
      <c r="A956" s="128"/>
    </row>
    <row r="957">
      <c r="A957" s="128"/>
    </row>
    <row r="958">
      <c r="A958" s="128"/>
    </row>
    <row r="959">
      <c r="A959" s="128"/>
    </row>
    <row r="960">
      <c r="A960" s="128"/>
    </row>
    <row r="961">
      <c r="A961" s="128"/>
    </row>
    <row r="962">
      <c r="A962" s="128"/>
    </row>
    <row r="963">
      <c r="A963" s="128"/>
    </row>
    <row r="964">
      <c r="A964" s="128"/>
    </row>
    <row r="965">
      <c r="A965" s="128"/>
    </row>
    <row r="966">
      <c r="A966" s="128"/>
    </row>
    <row r="967">
      <c r="A967" s="128"/>
    </row>
    <row r="968">
      <c r="A968" s="128"/>
    </row>
    <row r="969">
      <c r="A969" s="128"/>
    </row>
  </sheetData>
  <autoFilter ref="$A$1:$E$29"/>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7.13"/>
  </cols>
  <sheetData>
    <row r="1">
      <c r="A1" s="113" t="s">
        <v>300</v>
      </c>
      <c r="B1" s="114" t="s">
        <v>356</v>
      </c>
      <c r="C1" s="114" t="s">
        <v>357</v>
      </c>
    </row>
    <row r="2">
      <c r="A2" s="115" t="s">
        <v>304</v>
      </c>
      <c r="B2" s="118">
        <v>18196.0</v>
      </c>
      <c r="C2" s="118">
        <v>14825.0</v>
      </c>
      <c r="E2" s="117">
        <v>43009.0</v>
      </c>
      <c r="F2" s="8"/>
      <c r="H2" s="129"/>
      <c r="I2" s="129"/>
      <c r="J2" s="129"/>
      <c r="K2" s="129"/>
      <c r="L2" s="129"/>
    </row>
    <row r="3">
      <c r="A3" s="115" t="s">
        <v>305</v>
      </c>
      <c r="B3" s="118">
        <v>17904.0</v>
      </c>
      <c r="C3" s="118">
        <v>13925.0</v>
      </c>
      <c r="E3" s="117">
        <v>43101.0</v>
      </c>
      <c r="F3" s="8" t="s">
        <v>358</v>
      </c>
      <c r="H3" s="129"/>
      <c r="I3" s="129"/>
      <c r="J3" s="129"/>
      <c r="K3" s="129"/>
      <c r="L3" s="129"/>
    </row>
    <row r="4">
      <c r="A4" s="115" t="s">
        <v>306</v>
      </c>
      <c r="B4" s="118">
        <v>17369.0</v>
      </c>
      <c r="C4" s="118">
        <v>13208.0</v>
      </c>
      <c r="E4" s="117">
        <v>43191.0</v>
      </c>
      <c r="F4" s="119" t="s">
        <v>359</v>
      </c>
      <c r="H4" s="118"/>
      <c r="I4" s="118"/>
      <c r="J4" s="118"/>
      <c r="K4" s="118"/>
      <c r="L4" s="118"/>
    </row>
    <row r="5">
      <c r="A5" s="115" t="s">
        <v>307</v>
      </c>
      <c r="B5" s="118">
        <v>17136.0</v>
      </c>
      <c r="C5" s="118">
        <v>12600.0</v>
      </c>
      <c r="E5" s="117">
        <v>43282.0</v>
      </c>
      <c r="F5" s="119" t="s">
        <v>360</v>
      </c>
      <c r="H5" s="118"/>
      <c r="I5" s="118"/>
      <c r="J5" s="118"/>
      <c r="K5" s="118"/>
      <c r="L5" s="118"/>
    </row>
    <row r="6">
      <c r="A6" s="115" t="s">
        <v>308</v>
      </c>
      <c r="B6" s="118">
        <v>17215.0</v>
      </c>
      <c r="C6" s="118">
        <v>12629.0</v>
      </c>
      <c r="E6" s="117">
        <v>43374.0</v>
      </c>
      <c r="F6" s="119" t="s">
        <v>361</v>
      </c>
    </row>
    <row r="7">
      <c r="A7" s="113" t="s">
        <v>309</v>
      </c>
      <c r="B7" s="118">
        <v>15433.0</v>
      </c>
      <c r="C7" s="118">
        <v>11913.0</v>
      </c>
      <c r="E7" s="117">
        <v>43466.0</v>
      </c>
      <c r="F7" s="119" t="s">
        <v>310</v>
      </c>
    </row>
    <row r="8">
      <c r="A8" s="113" t="s">
        <v>311</v>
      </c>
      <c r="B8" s="118">
        <v>15708.0</v>
      </c>
      <c r="C8" s="118">
        <v>12147.0</v>
      </c>
      <c r="E8" s="117">
        <v>43556.0</v>
      </c>
      <c r="F8" s="119" t="s">
        <v>312</v>
      </c>
      <c r="H8" s="120"/>
      <c r="I8" s="120"/>
      <c r="J8" s="120"/>
      <c r="K8" s="120"/>
      <c r="L8" s="118"/>
    </row>
    <row r="9">
      <c r="A9" s="113" t="s">
        <v>313</v>
      </c>
      <c r="B9" s="118">
        <v>15699.0</v>
      </c>
      <c r="C9" s="118">
        <v>12130.0</v>
      </c>
      <c r="E9" s="117">
        <v>43647.0</v>
      </c>
      <c r="F9" s="119" t="s">
        <v>314</v>
      </c>
    </row>
    <row r="10">
      <c r="A10" s="113" t="s">
        <v>315</v>
      </c>
      <c r="B10" s="118">
        <v>15931.0</v>
      </c>
      <c r="C10" s="118">
        <v>12222.0</v>
      </c>
      <c r="E10" s="117">
        <v>43739.0</v>
      </c>
      <c r="F10" s="122" t="s">
        <v>316</v>
      </c>
      <c r="G10" s="120"/>
      <c r="H10" s="120"/>
      <c r="I10" s="120"/>
      <c r="J10" s="120"/>
    </row>
    <row r="11">
      <c r="A11" s="113" t="s">
        <v>317</v>
      </c>
      <c r="B11" s="118">
        <v>14721.0</v>
      </c>
      <c r="C11" s="118">
        <v>11620.0</v>
      </c>
      <c r="D11" s="120"/>
      <c r="E11" s="123">
        <v>43831.0</v>
      </c>
      <c r="F11" s="122" t="s">
        <v>318</v>
      </c>
      <c r="G11" s="120"/>
      <c r="H11" s="120"/>
    </row>
    <row r="12">
      <c r="A12" s="113" t="s">
        <v>319</v>
      </c>
      <c r="B12" s="118">
        <v>13290.0</v>
      </c>
      <c r="C12" s="118">
        <v>10583.0</v>
      </c>
      <c r="E12" s="117">
        <v>43922.0</v>
      </c>
      <c r="F12" s="119" t="s">
        <v>320</v>
      </c>
    </row>
    <row r="13">
      <c r="A13" s="113" t="s">
        <v>321</v>
      </c>
      <c r="B13" s="118">
        <v>12526.0</v>
      </c>
      <c r="C13" s="118">
        <v>9569.0</v>
      </c>
      <c r="E13" s="117">
        <v>44013.0</v>
      </c>
      <c r="F13" s="119" t="s">
        <v>322</v>
      </c>
      <c r="H13" s="124"/>
      <c r="I13" s="124"/>
      <c r="J13" s="124"/>
      <c r="K13" s="124"/>
      <c r="L13" s="124"/>
    </row>
    <row r="14">
      <c r="A14" s="113" t="s">
        <v>323</v>
      </c>
      <c r="B14" s="130">
        <v>12716.0</v>
      </c>
      <c r="C14" s="120">
        <v>9630.0</v>
      </c>
      <c r="E14" s="117">
        <v>44105.0</v>
      </c>
      <c r="F14" s="119" t="s">
        <v>324</v>
      </c>
    </row>
    <row r="15">
      <c r="A15" s="113" t="s">
        <v>325</v>
      </c>
      <c r="B15" s="130">
        <v>11419.0</v>
      </c>
      <c r="C15" s="120">
        <v>9178.0</v>
      </c>
      <c r="D15" s="120"/>
      <c r="E15" s="123">
        <v>44197.0</v>
      </c>
      <c r="F15" s="122" t="s">
        <v>326</v>
      </c>
      <c r="G15" s="120"/>
      <c r="H15" s="120"/>
      <c r="I15" s="124"/>
    </row>
    <row r="16">
      <c r="A16" s="113" t="s">
        <v>327</v>
      </c>
      <c r="B16" s="130">
        <v>11623.0</v>
      </c>
      <c r="C16" s="120">
        <v>9189.0</v>
      </c>
      <c r="E16" s="117">
        <v>44287.0</v>
      </c>
      <c r="F16" s="119" t="s">
        <v>328</v>
      </c>
    </row>
    <row r="17">
      <c r="A17" s="113" t="s">
        <v>329</v>
      </c>
      <c r="B17" s="130">
        <v>11750.0</v>
      </c>
      <c r="C17" s="120">
        <v>9375.0</v>
      </c>
      <c r="E17" s="117">
        <v>44378.0</v>
      </c>
      <c r="F17" s="119" t="s">
        <v>330</v>
      </c>
    </row>
    <row r="18">
      <c r="A18" s="113" t="s">
        <v>331</v>
      </c>
      <c r="B18" s="131">
        <v>12222.0</v>
      </c>
      <c r="C18" s="124">
        <v>9622.0</v>
      </c>
      <c r="E18" s="117">
        <v>44470.0</v>
      </c>
      <c r="F18" s="119" t="s">
        <v>332</v>
      </c>
    </row>
    <row r="19">
      <c r="A19" s="113" t="s">
        <v>333</v>
      </c>
      <c r="B19" s="131">
        <v>11324.0</v>
      </c>
      <c r="C19" s="124">
        <v>9500.0</v>
      </c>
      <c r="D19" s="120"/>
      <c r="E19" s="123">
        <v>44562.0</v>
      </c>
      <c r="F19" s="122" t="s">
        <v>334</v>
      </c>
      <c r="G19" s="120"/>
      <c r="H19" s="118"/>
    </row>
    <row r="20">
      <c r="A20" s="113" t="s">
        <v>335</v>
      </c>
      <c r="B20" s="131">
        <v>11478.0</v>
      </c>
      <c r="C20" s="124">
        <v>9770.0</v>
      </c>
      <c r="D20" s="124"/>
      <c r="E20" s="123">
        <v>44652.0</v>
      </c>
      <c r="F20" s="122" t="s">
        <v>336</v>
      </c>
      <c r="G20" s="124"/>
      <c r="H20" s="124"/>
    </row>
    <row r="21">
      <c r="A21" s="113" t="s">
        <v>337</v>
      </c>
      <c r="B21" s="131">
        <v>11999.0</v>
      </c>
      <c r="C21" s="124">
        <v>10156.0</v>
      </c>
      <c r="E21" s="117">
        <v>44743.0</v>
      </c>
      <c r="F21" s="119" t="s">
        <v>338</v>
      </c>
    </row>
    <row r="22">
      <c r="A22" s="113" t="s">
        <v>339</v>
      </c>
      <c r="B22" s="131">
        <v>12003.0</v>
      </c>
      <c r="C22" s="124">
        <v>10333.0</v>
      </c>
      <c r="E22" s="117">
        <v>44835.0</v>
      </c>
      <c r="F22" s="119" t="s">
        <v>340</v>
      </c>
    </row>
    <row r="23">
      <c r="A23" s="113" t="s">
        <v>341</v>
      </c>
      <c r="B23" s="125">
        <v>11887.0</v>
      </c>
      <c r="C23" s="125">
        <v>1986.0</v>
      </c>
      <c r="E23" s="117">
        <v>44927.0</v>
      </c>
      <c r="F23" s="119" t="s">
        <v>342</v>
      </c>
    </row>
    <row r="24">
      <c r="A24" s="113" t="s">
        <v>343</v>
      </c>
      <c r="B24" s="125">
        <v>12132.0</v>
      </c>
      <c r="C24" s="125">
        <v>2186.0</v>
      </c>
      <c r="E24" s="117">
        <v>45017.0</v>
      </c>
      <c r="F24" s="119" t="s">
        <v>344</v>
      </c>
    </row>
    <row r="25">
      <c r="A25" s="113" t="s">
        <v>345</v>
      </c>
      <c r="B25" s="125">
        <v>12351.0</v>
      </c>
      <c r="C25" s="125">
        <v>1783.0</v>
      </c>
      <c r="D25" s="125"/>
      <c r="E25" s="126">
        <v>45108.0</v>
      </c>
      <c r="F25" s="127" t="s">
        <v>346</v>
      </c>
      <c r="G25" s="125"/>
      <c r="H25" s="125"/>
    </row>
    <row r="26">
      <c r="A26" s="113" t="s">
        <v>347</v>
      </c>
      <c r="B26" s="125">
        <v>12764.0</v>
      </c>
      <c r="C26" s="125">
        <v>1965.0</v>
      </c>
      <c r="E26" s="117">
        <v>45200.0</v>
      </c>
      <c r="F26" s="119" t="s">
        <v>348</v>
      </c>
    </row>
    <row r="27">
      <c r="A27" s="113" t="s">
        <v>349</v>
      </c>
      <c r="B27" s="125">
        <v>13289.0</v>
      </c>
      <c r="C27" s="125">
        <v>1824.0</v>
      </c>
      <c r="E27" s="117">
        <v>45292.0</v>
      </c>
      <c r="F27" s="119" t="s">
        <v>350</v>
      </c>
    </row>
    <row r="28">
      <c r="A28" s="115" t="s">
        <v>351</v>
      </c>
      <c r="B28" s="125">
        <v>13338.0</v>
      </c>
      <c r="C28" s="125">
        <v>1742.0</v>
      </c>
      <c r="E28" s="117">
        <v>45383.0</v>
      </c>
      <c r="F28" s="119" t="s">
        <v>352</v>
      </c>
    </row>
    <row r="29">
      <c r="A29" s="115" t="s">
        <v>353</v>
      </c>
      <c r="B29" s="125">
        <v>14920.0</v>
      </c>
      <c r="C29" s="125">
        <v>3161.0</v>
      </c>
      <c r="E29" s="117">
        <v>45474.0</v>
      </c>
      <c r="F29" s="119" t="s">
        <v>354</v>
      </c>
    </row>
    <row r="30">
      <c r="A30" s="128"/>
      <c r="E30" s="117">
        <v>45566.0</v>
      </c>
      <c r="F30" s="119" t="s">
        <v>355</v>
      </c>
    </row>
    <row r="31">
      <c r="A31" s="128"/>
    </row>
    <row r="32">
      <c r="A32" s="128"/>
    </row>
    <row r="33">
      <c r="A33" s="128"/>
      <c r="B33" s="132" t="s">
        <v>362</v>
      </c>
    </row>
    <row r="34">
      <c r="A34" s="128"/>
    </row>
    <row r="35">
      <c r="A35" s="128"/>
    </row>
    <row r="36">
      <c r="A36" s="128"/>
    </row>
    <row r="37">
      <c r="A37" s="128"/>
      <c r="B37" s="125"/>
      <c r="C37" s="125"/>
      <c r="D37" s="125"/>
    </row>
    <row r="38">
      <c r="A38" s="128"/>
      <c r="C38" s="125"/>
      <c r="D38" s="125"/>
      <c r="E38" s="125"/>
    </row>
    <row r="39">
      <c r="A39" s="128"/>
    </row>
    <row r="40">
      <c r="A40" s="128"/>
    </row>
    <row r="41">
      <c r="A41" s="128"/>
    </row>
    <row r="42">
      <c r="A42" s="128"/>
    </row>
    <row r="43">
      <c r="A43" s="128"/>
    </row>
    <row r="44">
      <c r="A44" s="128"/>
    </row>
    <row r="45">
      <c r="A45" s="128"/>
    </row>
    <row r="46">
      <c r="A46" s="128"/>
    </row>
    <row r="47">
      <c r="A47" s="128"/>
    </row>
    <row r="48">
      <c r="A48" s="128"/>
    </row>
    <row r="49">
      <c r="A49" s="128"/>
    </row>
    <row r="50">
      <c r="A50" s="128"/>
    </row>
    <row r="51">
      <c r="A51" s="128"/>
    </row>
    <row r="52">
      <c r="A52" s="128"/>
    </row>
    <row r="53">
      <c r="A53" s="128"/>
    </row>
    <row r="54">
      <c r="A54" s="128"/>
    </row>
    <row r="55">
      <c r="A55" s="128"/>
    </row>
    <row r="56">
      <c r="A56" s="128"/>
    </row>
    <row r="57">
      <c r="A57" s="128"/>
    </row>
    <row r="58">
      <c r="A58" s="128"/>
    </row>
    <row r="59">
      <c r="A59" s="128"/>
    </row>
    <row r="60">
      <c r="A60" s="128"/>
    </row>
    <row r="61">
      <c r="A61" s="128"/>
    </row>
    <row r="62">
      <c r="A62" s="128"/>
    </row>
    <row r="63">
      <c r="A63" s="128"/>
    </row>
    <row r="64">
      <c r="A64" s="128"/>
    </row>
    <row r="65">
      <c r="A65" s="128"/>
    </row>
    <row r="66">
      <c r="A66" s="128"/>
    </row>
    <row r="67">
      <c r="A67" s="128"/>
    </row>
    <row r="68">
      <c r="A68" s="128"/>
    </row>
    <row r="69">
      <c r="A69" s="128"/>
    </row>
    <row r="70">
      <c r="A70" s="128"/>
    </row>
    <row r="71">
      <c r="A71" s="128"/>
    </row>
    <row r="72">
      <c r="A72" s="128"/>
    </row>
    <row r="73">
      <c r="A73" s="128"/>
    </row>
    <row r="74">
      <c r="A74" s="128"/>
    </row>
    <row r="75">
      <c r="A75" s="128"/>
    </row>
    <row r="76">
      <c r="A76" s="128"/>
    </row>
    <row r="77">
      <c r="A77" s="128"/>
    </row>
    <row r="78">
      <c r="A78" s="128"/>
    </row>
    <row r="79">
      <c r="A79" s="128"/>
    </row>
    <row r="80">
      <c r="A80" s="128"/>
    </row>
    <row r="81">
      <c r="A81" s="128"/>
    </row>
    <row r="82">
      <c r="A82" s="128"/>
    </row>
    <row r="83">
      <c r="A83" s="128"/>
    </row>
    <row r="84">
      <c r="A84" s="128"/>
    </row>
    <row r="85">
      <c r="A85" s="128"/>
    </row>
    <row r="86">
      <c r="A86" s="128"/>
    </row>
    <row r="87">
      <c r="A87" s="128"/>
    </row>
    <row r="88">
      <c r="A88" s="128"/>
    </row>
    <row r="89">
      <c r="A89" s="128"/>
    </row>
    <row r="90">
      <c r="A90" s="128"/>
    </row>
    <row r="91">
      <c r="A91" s="128"/>
    </row>
    <row r="92">
      <c r="A92" s="128"/>
    </row>
    <row r="93">
      <c r="A93" s="128"/>
    </row>
    <row r="94">
      <c r="A94" s="128"/>
    </row>
    <row r="95">
      <c r="A95" s="128"/>
    </row>
    <row r="96">
      <c r="A96" s="128"/>
    </row>
    <row r="97">
      <c r="A97" s="128"/>
    </row>
    <row r="98">
      <c r="A98" s="128"/>
    </row>
    <row r="99">
      <c r="A99" s="128"/>
    </row>
    <row r="100">
      <c r="A100" s="128"/>
    </row>
    <row r="101">
      <c r="A101" s="128"/>
    </row>
    <row r="102">
      <c r="A102" s="128"/>
    </row>
    <row r="103">
      <c r="A103" s="128"/>
    </row>
    <row r="104">
      <c r="A104" s="128"/>
    </row>
    <row r="105">
      <c r="A105" s="128"/>
    </row>
    <row r="106">
      <c r="A106" s="128"/>
    </row>
    <row r="107">
      <c r="A107" s="128"/>
    </row>
    <row r="108">
      <c r="A108" s="128"/>
    </row>
    <row r="109">
      <c r="A109" s="128"/>
    </row>
    <row r="110">
      <c r="A110" s="128"/>
    </row>
    <row r="111">
      <c r="A111" s="128"/>
    </row>
    <row r="112">
      <c r="A112" s="128"/>
    </row>
    <row r="113">
      <c r="A113" s="128"/>
    </row>
    <row r="114">
      <c r="A114" s="128"/>
    </row>
    <row r="115">
      <c r="A115" s="128"/>
    </row>
    <row r="116">
      <c r="A116" s="128"/>
    </row>
    <row r="117">
      <c r="A117" s="128"/>
    </row>
    <row r="118">
      <c r="A118" s="128"/>
    </row>
    <row r="119">
      <c r="A119" s="128"/>
    </row>
    <row r="120">
      <c r="A120" s="128"/>
    </row>
    <row r="121">
      <c r="A121" s="128"/>
    </row>
    <row r="122">
      <c r="A122" s="128"/>
    </row>
    <row r="123">
      <c r="A123" s="128"/>
    </row>
    <row r="124">
      <c r="A124" s="128"/>
    </row>
    <row r="125">
      <c r="A125" s="128"/>
    </row>
    <row r="126">
      <c r="A126" s="128"/>
    </row>
    <row r="127">
      <c r="A127" s="128"/>
    </row>
    <row r="128">
      <c r="A128" s="128"/>
    </row>
    <row r="129">
      <c r="A129" s="128"/>
    </row>
    <row r="130">
      <c r="A130" s="128"/>
    </row>
    <row r="131">
      <c r="A131" s="128"/>
    </row>
    <row r="132">
      <c r="A132" s="128"/>
    </row>
    <row r="133">
      <c r="A133" s="128"/>
    </row>
    <row r="134">
      <c r="A134" s="128"/>
    </row>
    <row r="135">
      <c r="A135" s="128"/>
    </row>
    <row r="136">
      <c r="A136" s="128"/>
    </row>
    <row r="137">
      <c r="A137" s="128"/>
    </row>
    <row r="138">
      <c r="A138" s="128"/>
    </row>
    <row r="139">
      <c r="A139" s="128"/>
    </row>
    <row r="140">
      <c r="A140" s="128"/>
    </row>
    <row r="141">
      <c r="A141" s="128"/>
    </row>
    <row r="142">
      <c r="A142" s="128"/>
    </row>
    <row r="143">
      <c r="A143" s="128"/>
    </row>
    <row r="144">
      <c r="A144" s="128"/>
    </row>
    <row r="145">
      <c r="A145" s="128"/>
    </row>
    <row r="146">
      <c r="A146" s="128"/>
    </row>
    <row r="147">
      <c r="A147" s="128"/>
    </row>
    <row r="148">
      <c r="A148" s="128"/>
    </row>
    <row r="149">
      <c r="A149" s="128"/>
    </row>
    <row r="150">
      <c r="A150" s="128"/>
    </row>
    <row r="151">
      <c r="A151" s="128"/>
    </row>
    <row r="152">
      <c r="A152" s="128"/>
    </row>
    <row r="153">
      <c r="A153" s="128"/>
    </row>
    <row r="154">
      <c r="A154" s="128"/>
    </row>
    <row r="155">
      <c r="A155" s="128"/>
    </row>
    <row r="156">
      <c r="A156" s="128"/>
    </row>
    <row r="157">
      <c r="A157" s="128"/>
    </row>
    <row r="158">
      <c r="A158" s="128"/>
    </row>
    <row r="159">
      <c r="A159" s="128"/>
    </row>
    <row r="160">
      <c r="A160" s="128"/>
    </row>
    <row r="161">
      <c r="A161" s="128"/>
    </row>
    <row r="162">
      <c r="A162" s="128"/>
    </row>
    <row r="163">
      <c r="A163" s="128"/>
    </row>
    <row r="164">
      <c r="A164" s="128"/>
    </row>
    <row r="165">
      <c r="A165" s="128"/>
    </row>
    <row r="166">
      <c r="A166" s="128"/>
    </row>
    <row r="167">
      <c r="A167" s="128"/>
    </row>
    <row r="168">
      <c r="A168" s="128"/>
    </row>
    <row r="169">
      <c r="A169" s="128"/>
    </row>
    <row r="170">
      <c r="A170" s="128"/>
    </row>
    <row r="171">
      <c r="A171" s="128"/>
    </row>
    <row r="172">
      <c r="A172" s="128"/>
    </row>
    <row r="173">
      <c r="A173" s="128"/>
    </row>
    <row r="174">
      <c r="A174" s="128"/>
    </row>
    <row r="175">
      <c r="A175" s="128"/>
    </row>
    <row r="176">
      <c r="A176" s="128"/>
    </row>
    <row r="177">
      <c r="A177" s="128"/>
    </row>
    <row r="178">
      <c r="A178" s="128"/>
    </row>
    <row r="179">
      <c r="A179" s="128"/>
    </row>
    <row r="180">
      <c r="A180" s="128"/>
    </row>
    <row r="181">
      <c r="A181" s="128"/>
    </row>
    <row r="182">
      <c r="A182" s="128"/>
    </row>
    <row r="183">
      <c r="A183" s="128"/>
    </row>
    <row r="184">
      <c r="A184" s="128"/>
    </row>
    <row r="185">
      <c r="A185" s="128"/>
    </row>
    <row r="186">
      <c r="A186" s="128"/>
    </row>
    <row r="187">
      <c r="A187" s="128"/>
    </row>
    <row r="188">
      <c r="A188" s="128"/>
    </row>
    <row r="189">
      <c r="A189" s="128"/>
    </row>
    <row r="190">
      <c r="A190" s="128"/>
    </row>
    <row r="191">
      <c r="A191" s="128"/>
    </row>
    <row r="192">
      <c r="A192" s="128"/>
    </row>
    <row r="193">
      <c r="A193" s="128"/>
    </row>
    <row r="194">
      <c r="A194" s="128"/>
    </row>
    <row r="195">
      <c r="A195" s="128"/>
    </row>
    <row r="196">
      <c r="A196" s="128"/>
    </row>
    <row r="197">
      <c r="A197" s="128"/>
    </row>
    <row r="198">
      <c r="A198" s="128"/>
    </row>
    <row r="199">
      <c r="A199" s="128"/>
    </row>
    <row r="200">
      <c r="A200" s="128"/>
    </row>
    <row r="201">
      <c r="A201" s="128"/>
    </row>
    <row r="202">
      <c r="A202" s="128"/>
    </row>
    <row r="203">
      <c r="A203" s="128"/>
    </row>
    <row r="204">
      <c r="A204" s="128"/>
    </row>
    <row r="205">
      <c r="A205" s="128"/>
    </row>
    <row r="206">
      <c r="A206" s="128"/>
    </row>
    <row r="207">
      <c r="A207" s="128"/>
    </row>
    <row r="208">
      <c r="A208" s="128"/>
    </row>
    <row r="209">
      <c r="A209" s="128"/>
    </row>
    <row r="210">
      <c r="A210" s="128"/>
    </row>
    <row r="211">
      <c r="A211" s="128"/>
    </row>
    <row r="212">
      <c r="A212" s="128"/>
    </row>
    <row r="213">
      <c r="A213" s="128"/>
    </row>
    <row r="214">
      <c r="A214" s="128"/>
    </row>
    <row r="215">
      <c r="A215" s="128"/>
    </row>
    <row r="216">
      <c r="A216" s="128"/>
    </row>
    <row r="217">
      <c r="A217" s="128"/>
    </row>
    <row r="218">
      <c r="A218" s="128"/>
    </row>
    <row r="219">
      <c r="A219" s="128"/>
    </row>
    <row r="220">
      <c r="A220" s="128"/>
    </row>
    <row r="221">
      <c r="A221" s="128"/>
    </row>
    <row r="222">
      <c r="A222" s="128"/>
    </row>
    <row r="223">
      <c r="A223" s="128"/>
    </row>
    <row r="224">
      <c r="A224" s="128"/>
    </row>
    <row r="225">
      <c r="A225" s="128"/>
    </row>
    <row r="226">
      <c r="A226" s="128"/>
    </row>
    <row r="227">
      <c r="A227" s="128"/>
    </row>
    <row r="228">
      <c r="A228" s="128"/>
    </row>
    <row r="229">
      <c r="A229" s="128"/>
    </row>
    <row r="230">
      <c r="A230" s="128"/>
    </row>
    <row r="231">
      <c r="A231" s="128"/>
    </row>
    <row r="232">
      <c r="A232" s="128"/>
    </row>
    <row r="233">
      <c r="A233" s="128"/>
    </row>
    <row r="234">
      <c r="A234" s="128"/>
    </row>
    <row r="235">
      <c r="A235" s="128"/>
    </row>
    <row r="236">
      <c r="A236" s="128"/>
    </row>
    <row r="237">
      <c r="A237" s="128"/>
    </row>
    <row r="238">
      <c r="A238" s="128"/>
    </row>
    <row r="239">
      <c r="A239" s="128"/>
    </row>
    <row r="240">
      <c r="A240" s="128"/>
    </row>
    <row r="241">
      <c r="A241" s="128"/>
    </row>
    <row r="242">
      <c r="A242" s="128"/>
    </row>
    <row r="243">
      <c r="A243" s="128"/>
    </row>
    <row r="244">
      <c r="A244" s="128"/>
    </row>
    <row r="245">
      <c r="A245" s="128"/>
    </row>
    <row r="246">
      <c r="A246" s="128"/>
    </row>
    <row r="247">
      <c r="A247" s="128"/>
    </row>
    <row r="248">
      <c r="A248" s="128"/>
    </row>
    <row r="249">
      <c r="A249" s="128"/>
    </row>
    <row r="250">
      <c r="A250" s="128"/>
    </row>
    <row r="251">
      <c r="A251" s="128"/>
    </row>
    <row r="252">
      <c r="A252" s="128"/>
    </row>
    <row r="253">
      <c r="A253" s="128"/>
    </row>
    <row r="254">
      <c r="A254" s="128"/>
    </row>
    <row r="255">
      <c r="A255" s="128"/>
    </row>
    <row r="256">
      <c r="A256" s="128"/>
    </row>
    <row r="257">
      <c r="A257" s="128"/>
    </row>
    <row r="258">
      <c r="A258" s="128"/>
    </row>
    <row r="259">
      <c r="A259" s="128"/>
    </row>
    <row r="260">
      <c r="A260" s="128"/>
    </row>
    <row r="261">
      <c r="A261" s="128"/>
    </row>
    <row r="262">
      <c r="A262" s="128"/>
    </row>
    <row r="263">
      <c r="A263" s="128"/>
    </row>
    <row r="264">
      <c r="A264" s="128"/>
    </row>
    <row r="265">
      <c r="A265" s="128"/>
    </row>
    <row r="266">
      <c r="A266" s="128"/>
    </row>
    <row r="267">
      <c r="A267" s="128"/>
    </row>
    <row r="268">
      <c r="A268" s="128"/>
    </row>
    <row r="269">
      <c r="A269" s="128"/>
    </row>
    <row r="270">
      <c r="A270" s="128"/>
    </row>
    <row r="271">
      <c r="A271" s="128"/>
    </row>
    <row r="272">
      <c r="A272" s="128"/>
    </row>
    <row r="273">
      <c r="A273" s="128"/>
    </row>
    <row r="274">
      <c r="A274" s="128"/>
    </row>
    <row r="275">
      <c r="A275" s="128"/>
    </row>
    <row r="276">
      <c r="A276" s="128"/>
    </row>
    <row r="277">
      <c r="A277" s="128"/>
    </row>
    <row r="278">
      <c r="A278" s="128"/>
    </row>
    <row r="279">
      <c r="A279" s="128"/>
    </row>
    <row r="280">
      <c r="A280" s="128"/>
    </row>
    <row r="281">
      <c r="A281" s="128"/>
    </row>
    <row r="282">
      <c r="A282" s="128"/>
    </row>
    <row r="283">
      <c r="A283" s="128"/>
    </row>
    <row r="284">
      <c r="A284" s="128"/>
    </row>
    <row r="285">
      <c r="A285" s="128"/>
    </row>
    <row r="286">
      <c r="A286" s="128"/>
    </row>
    <row r="287">
      <c r="A287" s="128"/>
    </row>
    <row r="288">
      <c r="A288" s="128"/>
    </row>
    <row r="289">
      <c r="A289" s="128"/>
    </row>
    <row r="290">
      <c r="A290" s="128"/>
    </row>
    <row r="291">
      <c r="A291" s="128"/>
    </row>
    <row r="292">
      <c r="A292" s="128"/>
    </row>
    <row r="293">
      <c r="A293" s="128"/>
    </row>
    <row r="294">
      <c r="A294" s="128"/>
    </row>
    <row r="295">
      <c r="A295" s="128"/>
    </row>
    <row r="296">
      <c r="A296" s="128"/>
    </row>
    <row r="297">
      <c r="A297" s="128"/>
    </row>
    <row r="298">
      <c r="A298" s="128"/>
    </row>
    <row r="299">
      <c r="A299" s="128"/>
    </row>
    <row r="300">
      <c r="A300" s="128"/>
    </row>
    <row r="301">
      <c r="A301" s="128"/>
    </row>
    <row r="302">
      <c r="A302" s="128"/>
    </row>
    <row r="303">
      <c r="A303" s="128"/>
    </row>
    <row r="304">
      <c r="A304" s="128"/>
    </row>
    <row r="305">
      <c r="A305" s="128"/>
    </row>
    <row r="306">
      <c r="A306" s="128"/>
    </row>
    <row r="307">
      <c r="A307" s="128"/>
    </row>
    <row r="308">
      <c r="A308" s="128"/>
    </row>
    <row r="309">
      <c r="A309" s="128"/>
    </row>
    <row r="310">
      <c r="A310" s="128"/>
    </row>
    <row r="311">
      <c r="A311" s="128"/>
    </row>
    <row r="312">
      <c r="A312" s="128"/>
    </row>
    <row r="313">
      <c r="A313" s="128"/>
    </row>
    <row r="314">
      <c r="A314" s="128"/>
    </row>
    <row r="315">
      <c r="A315" s="128"/>
    </row>
    <row r="316">
      <c r="A316" s="128"/>
    </row>
    <row r="317">
      <c r="A317" s="128"/>
    </row>
    <row r="318">
      <c r="A318" s="128"/>
    </row>
    <row r="319">
      <c r="A319" s="128"/>
    </row>
    <row r="320">
      <c r="A320" s="128"/>
    </row>
    <row r="321">
      <c r="A321" s="128"/>
    </row>
    <row r="322">
      <c r="A322" s="128"/>
    </row>
    <row r="323">
      <c r="A323" s="128"/>
    </row>
    <row r="324">
      <c r="A324" s="128"/>
    </row>
    <row r="325">
      <c r="A325" s="128"/>
    </row>
    <row r="326">
      <c r="A326" s="128"/>
    </row>
    <row r="327">
      <c r="A327" s="128"/>
    </row>
    <row r="328">
      <c r="A328" s="128"/>
    </row>
    <row r="329">
      <c r="A329" s="128"/>
    </row>
    <row r="330">
      <c r="A330" s="128"/>
    </row>
    <row r="331">
      <c r="A331" s="128"/>
    </row>
    <row r="332">
      <c r="A332" s="128"/>
    </row>
    <row r="333">
      <c r="A333" s="128"/>
    </row>
    <row r="334">
      <c r="A334" s="128"/>
    </row>
    <row r="335">
      <c r="A335" s="128"/>
    </row>
    <row r="336">
      <c r="A336" s="128"/>
    </row>
    <row r="337">
      <c r="A337" s="128"/>
    </row>
    <row r="338">
      <c r="A338" s="128"/>
    </row>
    <row r="339">
      <c r="A339" s="128"/>
    </row>
    <row r="340">
      <c r="A340" s="128"/>
    </row>
    <row r="341">
      <c r="A341" s="128"/>
    </row>
    <row r="342">
      <c r="A342" s="128"/>
    </row>
    <row r="343">
      <c r="A343" s="128"/>
    </row>
    <row r="344">
      <c r="A344" s="128"/>
    </row>
    <row r="345">
      <c r="A345" s="128"/>
    </row>
    <row r="346">
      <c r="A346" s="128"/>
    </row>
    <row r="347">
      <c r="A347" s="128"/>
    </row>
    <row r="348">
      <c r="A348" s="128"/>
    </row>
    <row r="349">
      <c r="A349" s="128"/>
    </row>
    <row r="350">
      <c r="A350" s="128"/>
    </row>
    <row r="351">
      <c r="A351" s="128"/>
    </row>
    <row r="352">
      <c r="A352" s="128"/>
    </row>
    <row r="353">
      <c r="A353" s="128"/>
    </row>
    <row r="354">
      <c r="A354" s="128"/>
    </row>
    <row r="355">
      <c r="A355" s="128"/>
    </row>
    <row r="356">
      <c r="A356" s="128"/>
    </row>
    <row r="357">
      <c r="A357" s="128"/>
    </row>
    <row r="358">
      <c r="A358" s="128"/>
    </row>
    <row r="359">
      <c r="A359" s="128"/>
    </row>
    <row r="360">
      <c r="A360" s="128"/>
    </row>
    <row r="361">
      <c r="A361" s="128"/>
    </row>
    <row r="362">
      <c r="A362" s="128"/>
    </row>
    <row r="363">
      <c r="A363" s="128"/>
    </row>
    <row r="364">
      <c r="A364" s="128"/>
    </row>
    <row r="365">
      <c r="A365" s="128"/>
    </row>
    <row r="366">
      <c r="A366" s="128"/>
    </row>
    <row r="367">
      <c r="A367" s="128"/>
    </row>
    <row r="368">
      <c r="A368" s="128"/>
    </row>
    <row r="369">
      <c r="A369" s="128"/>
    </row>
    <row r="370">
      <c r="A370" s="128"/>
    </row>
    <row r="371">
      <c r="A371" s="128"/>
    </row>
    <row r="372">
      <c r="A372" s="128"/>
    </row>
    <row r="373">
      <c r="A373" s="128"/>
    </row>
    <row r="374">
      <c r="A374" s="128"/>
    </row>
    <row r="375">
      <c r="A375" s="128"/>
    </row>
    <row r="376">
      <c r="A376" s="128"/>
    </row>
    <row r="377">
      <c r="A377" s="128"/>
    </row>
    <row r="378">
      <c r="A378" s="128"/>
    </row>
    <row r="379">
      <c r="A379" s="128"/>
    </row>
    <row r="380">
      <c r="A380" s="128"/>
    </row>
    <row r="381">
      <c r="A381" s="128"/>
    </row>
    <row r="382">
      <c r="A382" s="128"/>
    </row>
    <row r="383">
      <c r="A383" s="128"/>
    </row>
    <row r="384">
      <c r="A384" s="128"/>
    </row>
    <row r="385">
      <c r="A385" s="128"/>
    </row>
    <row r="386">
      <c r="A386" s="128"/>
    </row>
    <row r="387">
      <c r="A387" s="128"/>
    </row>
    <row r="388">
      <c r="A388" s="128"/>
    </row>
    <row r="389">
      <c r="A389" s="128"/>
    </row>
    <row r="390">
      <c r="A390" s="128"/>
    </row>
    <row r="391">
      <c r="A391" s="128"/>
    </row>
    <row r="392">
      <c r="A392" s="128"/>
    </row>
    <row r="393">
      <c r="A393" s="128"/>
    </row>
    <row r="394">
      <c r="A394" s="128"/>
    </row>
    <row r="395">
      <c r="A395" s="128"/>
    </row>
    <row r="396">
      <c r="A396" s="128"/>
    </row>
    <row r="397">
      <c r="A397" s="128"/>
    </row>
    <row r="398">
      <c r="A398" s="128"/>
    </row>
    <row r="399">
      <c r="A399" s="128"/>
    </row>
    <row r="400">
      <c r="A400" s="128"/>
    </row>
    <row r="401">
      <c r="A401" s="128"/>
    </row>
    <row r="402">
      <c r="A402" s="128"/>
    </row>
    <row r="403">
      <c r="A403" s="128"/>
    </row>
    <row r="404">
      <c r="A404" s="128"/>
    </row>
    <row r="405">
      <c r="A405" s="128"/>
    </row>
    <row r="406">
      <c r="A406" s="128"/>
    </row>
    <row r="407">
      <c r="A407" s="128"/>
    </row>
    <row r="408">
      <c r="A408" s="128"/>
    </row>
    <row r="409">
      <c r="A409" s="128"/>
    </row>
    <row r="410">
      <c r="A410" s="128"/>
    </row>
    <row r="411">
      <c r="A411" s="128"/>
    </row>
    <row r="412">
      <c r="A412" s="128"/>
    </row>
    <row r="413">
      <c r="A413" s="128"/>
    </row>
    <row r="414">
      <c r="A414" s="128"/>
    </row>
    <row r="415">
      <c r="A415" s="128"/>
    </row>
    <row r="416">
      <c r="A416" s="128"/>
    </row>
    <row r="417">
      <c r="A417" s="128"/>
    </row>
    <row r="418">
      <c r="A418" s="128"/>
    </row>
    <row r="419">
      <c r="A419" s="128"/>
    </row>
    <row r="420">
      <c r="A420" s="128"/>
    </row>
    <row r="421">
      <c r="A421" s="128"/>
    </row>
    <row r="422">
      <c r="A422" s="128"/>
    </row>
    <row r="423">
      <c r="A423" s="128"/>
    </row>
    <row r="424">
      <c r="A424" s="128"/>
    </row>
    <row r="425">
      <c r="A425" s="128"/>
    </row>
    <row r="426">
      <c r="A426" s="128"/>
    </row>
    <row r="427">
      <c r="A427" s="128"/>
    </row>
    <row r="428">
      <c r="A428" s="128"/>
    </row>
    <row r="429">
      <c r="A429" s="128"/>
    </row>
    <row r="430">
      <c r="A430" s="128"/>
    </row>
    <row r="431">
      <c r="A431" s="128"/>
    </row>
    <row r="432">
      <c r="A432" s="128"/>
    </row>
    <row r="433">
      <c r="A433" s="128"/>
    </row>
    <row r="434">
      <c r="A434" s="128"/>
    </row>
    <row r="435">
      <c r="A435" s="128"/>
    </row>
    <row r="436">
      <c r="A436" s="128"/>
    </row>
    <row r="437">
      <c r="A437" s="128"/>
    </row>
    <row r="438">
      <c r="A438" s="128"/>
    </row>
    <row r="439">
      <c r="A439" s="128"/>
    </row>
    <row r="440">
      <c r="A440" s="128"/>
    </row>
    <row r="441">
      <c r="A441" s="128"/>
    </row>
    <row r="442">
      <c r="A442" s="128"/>
    </row>
    <row r="443">
      <c r="A443" s="128"/>
    </row>
    <row r="444">
      <c r="A444" s="128"/>
    </row>
    <row r="445">
      <c r="A445" s="128"/>
    </row>
    <row r="446">
      <c r="A446" s="128"/>
    </row>
    <row r="447">
      <c r="A447" s="128"/>
    </row>
    <row r="448">
      <c r="A448" s="128"/>
    </row>
    <row r="449">
      <c r="A449" s="128"/>
    </row>
    <row r="450">
      <c r="A450" s="128"/>
    </row>
    <row r="451">
      <c r="A451" s="128"/>
    </row>
    <row r="452">
      <c r="A452" s="128"/>
    </row>
    <row r="453">
      <c r="A453" s="128"/>
    </row>
    <row r="454">
      <c r="A454" s="128"/>
    </row>
    <row r="455">
      <c r="A455" s="128"/>
    </row>
    <row r="456">
      <c r="A456" s="128"/>
    </row>
    <row r="457">
      <c r="A457" s="128"/>
    </row>
    <row r="458">
      <c r="A458" s="128"/>
    </row>
    <row r="459">
      <c r="A459" s="128"/>
    </row>
    <row r="460">
      <c r="A460" s="128"/>
    </row>
    <row r="461">
      <c r="A461" s="128"/>
    </row>
    <row r="462">
      <c r="A462" s="128"/>
    </row>
    <row r="463">
      <c r="A463" s="128"/>
    </row>
    <row r="464">
      <c r="A464" s="128"/>
    </row>
    <row r="465">
      <c r="A465" s="128"/>
    </row>
    <row r="466">
      <c r="A466" s="128"/>
    </row>
    <row r="467">
      <c r="A467" s="128"/>
    </row>
    <row r="468">
      <c r="A468" s="128"/>
    </row>
    <row r="469">
      <c r="A469" s="128"/>
    </row>
    <row r="470">
      <c r="A470" s="128"/>
    </row>
    <row r="471">
      <c r="A471" s="128"/>
    </row>
    <row r="472">
      <c r="A472" s="128"/>
    </row>
    <row r="473">
      <c r="A473" s="128"/>
    </row>
    <row r="474">
      <c r="A474" s="128"/>
    </row>
    <row r="475">
      <c r="A475" s="128"/>
    </row>
    <row r="476">
      <c r="A476" s="128"/>
    </row>
    <row r="477">
      <c r="A477" s="128"/>
    </row>
    <row r="478">
      <c r="A478" s="128"/>
    </row>
    <row r="479">
      <c r="A479" s="128"/>
    </row>
    <row r="480">
      <c r="A480" s="128"/>
    </row>
    <row r="481">
      <c r="A481" s="128"/>
    </row>
    <row r="482">
      <c r="A482" s="128"/>
    </row>
    <row r="483">
      <c r="A483" s="128"/>
    </row>
    <row r="484">
      <c r="A484" s="128"/>
    </row>
    <row r="485">
      <c r="A485" s="128"/>
    </row>
    <row r="486">
      <c r="A486" s="128"/>
    </row>
    <row r="487">
      <c r="A487" s="128"/>
    </row>
    <row r="488">
      <c r="A488" s="128"/>
    </row>
    <row r="489">
      <c r="A489" s="128"/>
    </row>
    <row r="490">
      <c r="A490" s="128"/>
    </row>
    <row r="491">
      <c r="A491" s="128"/>
    </row>
    <row r="492">
      <c r="A492" s="128"/>
    </row>
    <row r="493">
      <c r="A493" s="128"/>
    </row>
    <row r="494">
      <c r="A494" s="128"/>
    </row>
    <row r="495">
      <c r="A495" s="128"/>
    </row>
    <row r="496">
      <c r="A496" s="128"/>
    </row>
    <row r="497">
      <c r="A497" s="128"/>
    </row>
    <row r="498">
      <c r="A498" s="128"/>
    </row>
    <row r="499">
      <c r="A499" s="128"/>
    </row>
    <row r="500">
      <c r="A500" s="128"/>
    </row>
    <row r="501">
      <c r="A501" s="128"/>
    </row>
    <row r="502">
      <c r="A502" s="128"/>
    </row>
    <row r="503">
      <c r="A503" s="128"/>
    </row>
    <row r="504">
      <c r="A504" s="128"/>
    </row>
    <row r="505">
      <c r="A505" s="128"/>
    </row>
    <row r="506">
      <c r="A506" s="128"/>
    </row>
    <row r="507">
      <c r="A507" s="128"/>
    </row>
    <row r="508">
      <c r="A508" s="128"/>
    </row>
    <row r="509">
      <c r="A509" s="128"/>
    </row>
    <row r="510">
      <c r="A510" s="128"/>
    </row>
    <row r="511">
      <c r="A511" s="128"/>
    </row>
    <row r="512">
      <c r="A512" s="128"/>
    </row>
    <row r="513">
      <c r="A513" s="128"/>
    </row>
    <row r="514">
      <c r="A514" s="128"/>
    </row>
    <row r="515">
      <c r="A515" s="128"/>
    </row>
    <row r="516">
      <c r="A516" s="128"/>
    </row>
    <row r="517">
      <c r="A517" s="128"/>
    </row>
    <row r="518">
      <c r="A518" s="128"/>
    </row>
    <row r="519">
      <c r="A519" s="128"/>
    </row>
    <row r="520">
      <c r="A520" s="128"/>
    </row>
    <row r="521">
      <c r="A521" s="128"/>
    </row>
    <row r="522">
      <c r="A522" s="128"/>
    </row>
    <row r="523">
      <c r="A523" s="128"/>
    </row>
    <row r="524">
      <c r="A524" s="128"/>
    </row>
    <row r="525">
      <c r="A525" s="128"/>
    </row>
    <row r="526">
      <c r="A526" s="128"/>
    </row>
    <row r="527">
      <c r="A527" s="128"/>
    </row>
    <row r="528">
      <c r="A528" s="128"/>
    </row>
    <row r="529">
      <c r="A529" s="128"/>
    </row>
    <row r="530">
      <c r="A530" s="128"/>
    </row>
    <row r="531">
      <c r="A531" s="128"/>
    </row>
    <row r="532">
      <c r="A532" s="128"/>
    </row>
    <row r="533">
      <c r="A533" s="128"/>
    </row>
    <row r="534">
      <c r="A534" s="128"/>
    </row>
    <row r="535">
      <c r="A535" s="128"/>
    </row>
    <row r="536">
      <c r="A536" s="128"/>
    </row>
    <row r="537">
      <c r="A537" s="128"/>
    </row>
    <row r="538">
      <c r="A538" s="128"/>
    </row>
    <row r="539">
      <c r="A539" s="128"/>
    </row>
    <row r="540">
      <c r="A540" s="128"/>
    </row>
    <row r="541">
      <c r="A541" s="128"/>
    </row>
    <row r="542">
      <c r="A542" s="128"/>
    </row>
    <row r="543">
      <c r="A543" s="128"/>
    </row>
    <row r="544">
      <c r="A544" s="128"/>
    </row>
    <row r="545">
      <c r="A545" s="128"/>
    </row>
    <row r="546">
      <c r="A546" s="128"/>
    </row>
    <row r="547">
      <c r="A547" s="128"/>
    </row>
    <row r="548">
      <c r="A548" s="128"/>
    </row>
    <row r="549">
      <c r="A549" s="128"/>
    </row>
    <row r="550">
      <c r="A550" s="128"/>
    </row>
    <row r="551">
      <c r="A551" s="128"/>
    </row>
    <row r="552">
      <c r="A552" s="128"/>
    </row>
    <row r="553">
      <c r="A553" s="128"/>
    </row>
    <row r="554">
      <c r="A554" s="128"/>
    </row>
    <row r="555">
      <c r="A555" s="128"/>
    </row>
    <row r="556">
      <c r="A556" s="128"/>
    </row>
    <row r="557">
      <c r="A557" s="128"/>
    </row>
    <row r="558">
      <c r="A558" s="128"/>
    </row>
    <row r="559">
      <c r="A559" s="128"/>
    </row>
    <row r="560">
      <c r="A560" s="128"/>
    </row>
    <row r="561">
      <c r="A561" s="128"/>
    </row>
    <row r="562">
      <c r="A562" s="128"/>
    </row>
    <row r="563">
      <c r="A563" s="128"/>
    </row>
    <row r="564">
      <c r="A564" s="128"/>
    </row>
    <row r="565">
      <c r="A565" s="128"/>
    </row>
    <row r="566">
      <c r="A566" s="128"/>
    </row>
    <row r="567">
      <c r="A567" s="128"/>
    </row>
    <row r="568">
      <c r="A568" s="128"/>
    </row>
    <row r="569">
      <c r="A569" s="128"/>
    </row>
    <row r="570">
      <c r="A570" s="128"/>
    </row>
    <row r="571">
      <c r="A571" s="128"/>
    </row>
    <row r="572">
      <c r="A572" s="128"/>
    </row>
    <row r="573">
      <c r="A573" s="128"/>
    </row>
    <row r="574">
      <c r="A574" s="128"/>
    </row>
    <row r="575">
      <c r="A575" s="128"/>
    </row>
    <row r="576">
      <c r="A576" s="128"/>
    </row>
    <row r="577">
      <c r="A577" s="128"/>
    </row>
    <row r="578">
      <c r="A578" s="128"/>
    </row>
    <row r="579">
      <c r="A579" s="128"/>
    </row>
    <row r="580">
      <c r="A580" s="128"/>
    </row>
    <row r="581">
      <c r="A581" s="128"/>
    </row>
    <row r="582">
      <c r="A582" s="128"/>
    </row>
    <row r="583">
      <c r="A583" s="128"/>
    </row>
    <row r="584">
      <c r="A584" s="128"/>
    </row>
    <row r="585">
      <c r="A585" s="128"/>
    </row>
    <row r="586">
      <c r="A586" s="128"/>
    </row>
    <row r="587">
      <c r="A587" s="128"/>
    </row>
    <row r="588">
      <c r="A588" s="128"/>
    </row>
    <row r="589">
      <c r="A589" s="128"/>
    </row>
    <row r="590">
      <c r="A590" s="128"/>
    </row>
    <row r="591">
      <c r="A591" s="128"/>
    </row>
    <row r="592">
      <c r="A592" s="128"/>
    </row>
    <row r="593">
      <c r="A593" s="128"/>
    </row>
    <row r="594">
      <c r="A594" s="128"/>
    </row>
    <row r="595">
      <c r="A595" s="128"/>
    </row>
    <row r="596">
      <c r="A596" s="128"/>
    </row>
    <row r="597">
      <c r="A597" s="128"/>
    </row>
    <row r="598">
      <c r="A598" s="128"/>
    </row>
    <row r="599">
      <c r="A599" s="128"/>
    </row>
    <row r="600">
      <c r="A600" s="128"/>
    </row>
    <row r="601">
      <c r="A601" s="128"/>
    </row>
    <row r="602">
      <c r="A602" s="128"/>
    </row>
    <row r="603">
      <c r="A603" s="128"/>
    </row>
    <row r="604">
      <c r="A604" s="128"/>
    </row>
    <row r="605">
      <c r="A605" s="128"/>
    </row>
    <row r="606">
      <c r="A606" s="128"/>
    </row>
    <row r="607">
      <c r="A607" s="128"/>
    </row>
    <row r="608">
      <c r="A608" s="128"/>
    </row>
    <row r="609">
      <c r="A609" s="128"/>
    </row>
    <row r="610">
      <c r="A610" s="128"/>
    </row>
    <row r="611">
      <c r="A611" s="128"/>
    </row>
    <row r="612">
      <c r="A612" s="128"/>
    </row>
    <row r="613">
      <c r="A613" s="128"/>
    </row>
    <row r="614">
      <c r="A614" s="128"/>
    </row>
    <row r="615">
      <c r="A615" s="128"/>
    </row>
    <row r="616">
      <c r="A616" s="128"/>
    </row>
    <row r="617">
      <c r="A617" s="128"/>
    </row>
    <row r="618">
      <c r="A618" s="128"/>
    </row>
    <row r="619">
      <c r="A619" s="128"/>
    </row>
    <row r="620">
      <c r="A620" s="128"/>
    </row>
    <row r="621">
      <c r="A621" s="128"/>
    </row>
    <row r="622">
      <c r="A622" s="128"/>
    </row>
    <row r="623">
      <c r="A623" s="128"/>
    </row>
    <row r="624">
      <c r="A624" s="128"/>
    </row>
    <row r="625">
      <c r="A625" s="128"/>
    </row>
    <row r="626">
      <c r="A626" s="128"/>
    </row>
    <row r="627">
      <c r="A627" s="128"/>
    </row>
    <row r="628">
      <c r="A628" s="128"/>
    </row>
    <row r="629">
      <c r="A629" s="128"/>
    </row>
    <row r="630">
      <c r="A630" s="128"/>
    </row>
    <row r="631">
      <c r="A631" s="128"/>
    </row>
    <row r="632">
      <c r="A632" s="128"/>
    </row>
    <row r="633">
      <c r="A633" s="128"/>
    </row>
    <row r="634">
      <c r="A634" s="128"/>
    </row>
    <row r="635">
      <c r="A635" s="128"/>
    </row>
    <row r="636">
      <c r="A636" s="128"/>
    </row>
    <row r="637">
      <c r="A637" s="128"/>
    </row>
    <row r="638">
      <c r="A638" s="128"/>
    </row>
    <row r="639">
      <c r="A639" s="128"/>
    </row>
    <row r="640">
      <c r="A640" s="128"/>
    </row>
    <row r="641">
      <c r="A641" s="128"/>
    </row>
    <row r="642">
      <c r="A642" s="128"/>
    </row>
    <row r="643">
      <c r="A643" s="128"/>
    </row>
    <row r="644">
      <c r="A644" s="128"/>
    </row>
    <row r="645">
      <c r="A645" s="128"/>
    </row>
    <row r="646">
      <c r="A646" s="128"/>
    </row>
    <row r="647">
      <c r="A647" s="128"/>
    </row>
    <row r="648">
      <c r="A648" s="128"/>
    </row>
    <row r="649">
      <c r="A649" s="128"/>
    </row>
    <row r="650">
      <c r="A650" s="128"/>
    </row>
    <row r="651">
      <c r="A651" s="128"/>
    </row>
    <row r="652">
      <c r="A652" s="128"/>
    </row>
    <row r="653">
      <c r="A653" s="128"/>
    </row>
    <row r="654">
      <c r="A654" s="128"/>
    </row>
    <row r="655">
      <c r="A655" s="128"/>
    </row>
    <row r="656">
      <c r="A656" s="128"/>
    </row>
    <row r="657">
      <c r="A657" s="128"/>
    </row>
    <row r="658">
      <c r="A658" s="128"/>
    </row>
    <row r="659">
      <c r="A659" s="128"/>
    </row>
    <row r="660">
      <c r="A660" s="128"/>
    </row>
    <row r="661">
      <c r="A661" s="128"/>
    </row>
    <row r="662">
      <c r="A662" s="128"/>
    </row>
    <row r="663">
      <c r="A663" s="128"/>
    </row>
    <row r="664">
      <c r="A664" s="128"/>
    </row>
    <row r="665">
      <c r="A665" s="128"/>
    </row>
    <row r="666">
      <c r="A666" s="128"/>
    </row>
    <row r="667">
      <c r="A667" s="128"/>
    </row>
    <row r="668">
      <c r="A668" s="128"/>
    </row>
    <row r="669">
      <c r="A669" s="128"/>
    </row>
    <row r="670">
      <c r="A670" s="128"/>
    </row>
    <row r="671">
      <c r="A671" s="128"/>
    </row>
    <row r="672">
      <c r="A672" s="128"/>
    </row>
    <row r="673">
      <c r="A673" s="128"/>
    </row>
    <row r="674">
      <c r="A674" s="128"/>
    </row>
    <row r="675">
      <c r="A675" s="128"/>
    </row>
    <row r="676">
      <c r="A676" s="128"/>
    </row>
    <row r="677">
      <c r="A677" s="128"/>
    </row>
    <row r="678">
      <c r="A678" s="128"/>
    </row>
    <row r="679">
      <c r="A679" s="128"/>
    </row>
    <row r="680">
      <c r="A680" s="128"/>
    </row>
    <row r="681">
      <c r="A681" s="128"/>
    </row>
    <row r="682">
      <c r="A682" s="128"/>
    </row>
    <row r="683">
      <c r="A683" s="128"/>
    </row>
    <row r="684">
      <c r="A684" s="128"/>
    </row>
    <row r="685">
      <c r="A685" s="128"/>
    </row>
    <row r="686">
      <c r="A686" s="128"/>
    </row>
    <row r="687">
      <c r="A687" s="128"/>
    </row>
    <row r="688">
      <c r="A688" s="128"/>
    </row>
    <row r="689">
      <c r="A689" s="128"/>
    </row>
    <row r="690">
      <c r="A690" s="128"/>
    </row>
    <row r="691">
      <c r="A691" s="128"/>
    </row>
    <row r="692">
      <c r="A692" s="128"/>
    </row>
    <row r="693">
      <c r="A693" s="128"/>
    </row>
    <row r="694">
      <c r="A694" s="128"/>
    </row>
    <row r="695">
      <c r="A695" s="128"/>
    </row>
    <row r="696">
      <c r="A696" s="128"/>
    </row>
    <row r="697">
      <c r="A697" s="128"/>
    </row>
    <row r="698">
      <c r="A698" s="128"/>
    </row>
    <row r="699">
      <c r="A699" s="128"/>
    </row>
    <row r="700">
      <c r="A700" s="128"/>
    </row>
    <row r="701">
      <c r="A701" s="128"/>
    </row>
    <row r="702">
      <c r="A702" s="128"/>
    </row>
    <row r="703">
      <c r="A703" s="128"/>
    </row>
    <row r="704">
      <c r="A704" s="128"/>
    </row>
    <row r="705">
      <c r="A705" s="128"/>
    </row>
    <row r="706">
      <c r="A706" s="128"/>
    </row>
    <row r="707">
      <c r="A707" s="128"/>
    </row>
    <row r="708">
      <c r="A708" s="128"/>
    </row>
    <row r="709">
      <c r="A709" s="128"/>
    </row>
    <row r="710">
      <c r="A710" s="128"/>
    </row>
    <row r="711">
      <c r="A711" s="128"/>
    </row>
    <row r="712">
      <c r="A712" s="128"/>
    </row>
    <row r="713">
      <c r="A713" s="128"/>
    </row>
    <row r="714">
      <c r="A714" s="128"/>
    </row>
    <row r="715">
      <c r="A715" s="128"/>
    </row>
    <row r="716">
      <c r="A716" s="128"/>
    </row>
    <row r="717">
      <c r="A717" s="128"/>
    </row>
    <row r="718">
      <c r="A718" s="128"/>
    </row>
    <row r="719">
      <c r="A719" s="128"/>
    </row>
    <row r="720">
      <c r="A720" s="128"/>
    </row>
    <row r="721">
      <c r="A721" s="128"/>
    </row>
    <row r="722">
      <c r="A722" s="128"/>
    </row>
    <row r="723">
      <c r="A723" s="128"/>
    </row>
    <row r="724">
      <c r="A724" s="128"/>
    </row>
    <row r="725">
      <c r="A725" s="128"/>
    </row>
    <row r="726">
      <c r="A726" s="128"/>
    </row>
    <row r="727">
      <c r="A727" s="128"/>
    </row>
    <row r="728">
      <c r="A728" s="128"/>
    </row>
    <row r="729">
      <c r="A729" s="128"/>
    </row>
    <row r="730">
      <c r="A730" s="128"/>
    </row>
    <row r="731">
      <c r="A731" s="128"/>
    </row>
    <row r="732">
      <c r="A732" s="128"/>
    </row>
    <row r="733">
      <c r="A733" s="128"/>
    </row>
    <row r="734">
      <c r="A734" s="128"/>
    </row>
    <row r="735">
      <c r="A735" s="128"/>
    </row>
    <row r="736">
      <c r="A736" s="128"/>
    </row>
    <row r="737">
      <c r="A737" s="128"/>
    </row>
    <row r="738">
      <c r="A738" s="128"/>
    </row>
    <row r="739">
      <c r="A739" s="128"/>
    </row>
    <row r="740">
      <c r="A740" s="128"/>
    </row>
    <row r="741">
      <c r="A741" s="128"/>
    </row>
    <row r="742">
      <c r="A742" s="128"/>
    </row>
    <row r="743">
      <c r="A743" s="128"/>
    </row>
    <row r="744">
      <c r="A744" s="128"/>
    </row>
    <row r="745">
      <c r="A745" s="128"/>
    </row>
    <row r="746">
      <c r="A746" s="128"/>
    </row>
    <row r="747">
      <c r="A747" s="128"/>
    </row>
    <row r="748">
      <c r="A748" s="128"/>
    </row>
    <row r="749">
      <c r="A749" s="128"/>
    </row>
    <row r="750">
      <c r="A750" s="128"/>
    </row>
    <row r="751">
      <c r="A751" s="128"/>
    </row>
    <row r="752">
      <c r="A752" s="128"/>
    </row>
    <row r="753">
      <c r="A753" s="128"/>
    </row>
    <row r="754">
      <c r="A754" s="128"/>
    </row>
    <row r="755">
      <c r="A755" s="128"/>
    </row>
    <row r="756">
      <c r="A756" s="128"/>
    </row>
    <row r="757">
      <c r="A757" s="128"/>
    </row>
    <row r="758">
      <c r="A758" s="128"/>
    </row>
    <row r="759">
      <c r="A759" s="128"/>
    </row>
    <row r="760">
      <c r="A760" s="128"/>
    </row>
    <row r="761">
      <c r="A761" s="128"/>
    </row>
    <row r="762">
      <c r="A762" s="128"/>
    </row>
    <row r="763">
      <c r="A763" s="128"/>
    </row>
    <row r="764">
      <c r="A764" s="128"/>
    </row>
    <row r="765">
      <c r="A765" s="128"/>
    </row>
    <row r="766">
      <c r="A766" s="128"/>
    </row>
    <row r="767">
      <c r="A767" s="128"/>
    </row>
    <row r="768">
      <c r="A768" s="128"/>
    </row>
    <row r="769">
      <c r="A769" s="128"/>
    </row>
    <row r="770">
      <c r="A770" s="128"/>
    </row>
    <row r="771">
      <c r="A771" s="128"/>
    </row>
    <row r="772">
      <c r="A772" s="128"/>
    </row>
    <row r="773">
      <c r="A773" s="128"/>
    </row>
    <row r="774">
      <c r="A774" s="128"/>
    </row>
    <row r="775">
      <c r="A775" s="128"/>
    </row>
    <row r="776">
      <c r="A776" s="128"/>
    </row>
    <row r="777">
      <c r="A777" s="128"/>
    </row>
    <row r="778">
      <c r="A778" s="128"/>
    </row>
    <row r="779">
      <c r="A779" s="128"/>
    </row>
    <row r="780">
      <c r="A780" s="128"/>
    </row>
    <row r="781">
      <c r="A781" s="128"/>
    </row>
    <row r="782">
      <c r="A782" s="128"/>
    </row>
    <row r="783">
      <c r="A783" s="128"/>
    </row>
    <row r="784">
      <c r="A784" s="128"/>
    </row>
    <row r="785">
      <c r="A785" s="128"/>
    </row>
    <row r="786">
      <c r="A786" s="128"/>
    </row>
    <row r="787">
      <c r="A787" s="128"/>
    </row>
    <row r="788">
      <c r="A788" s="128"/>
    </row>
    <row r="789">
      <c r="A789" s="128"/>
    </row>
    <row r="790">
      <c r="A790" s="128"/>
    </row>
    <row r="791">
      <c r="A791" s="128"/>
    </row>
    <row r="792">
      <c r="A792" s="128"/>
    </row>
    <row r="793">
      <c r="A793" s="128"/>
    </row>
    <row r="794">
      <c r="A794" s="128"/>
    </row>
    <row r="795">
      <c r="A795" s="128"/>
    </row>
    <row r="796">
      <c r="A796" s="128"/>
    </row>
    <row r="797">
      <c r="A797" s="128"/>
    </row>
    <row r="798">
      <c r="A798" s="128"/>
    </row>
    <row r="799">
      <c r="A799" s="128"/>
    </row>
    <row r="800">
      <c r="A800" s="128"/>
    </row>
    <row r="801">
      <c r="A801" s="128"/>
    </row>
    <row r="802">
      <c r="A802" s="128"/>
    </row>
    <row r="803">
      <c r="A803" s="128"/>
    </row>
    <row r="804">
      <c r="A804" s="128"/>
    </row>
    <row r="805">
      <c r="A805" s="128"/>
    </row>
    <row r="806">
      <c r="A806" s="128"/>
    </row>
    <row r="807">
      <c r="A807" s="128"/>
    </row>
    <row r="808">
      <c r="A808" s="128"/>
    </row>
    <row r="809">
      <c r="A809" s="128"/>
    </row>
    <row r="810">
      <c r="A810" s="128"/>
    </row>
    <row r="811">
      <c r="A811" s="128"/>
    </row>
    <row r="812">
      <c r="A812" s="128"/>
    </row>
    <row r="813">
      <c r="A813" s="128"/>
    </row>
    <row r="814">
      <c r="A814" s="128"/>
    </row>
    <row r="815">
      <c r="A815" s="128"/>
    </row>
    <row r="816">
      <c r="A816" s="128"/>
    </row>
    <row r="817">
      <c r="A817" s="128"/>
    </row>
    <row r="818">
      <c r="A818" s="128"/>
    </row>
    <row r="819">
      <c r="A819" s="128"/>
    </row>
    <row r="820">
      <c r="A820" s="128"/>
    </row>
    <row r="821">
      <c r="A821" s="128"/>
    </row>
    <row r="822">
      <c r="A822" s="128"/>
    </row>
    <row r="823">
      <c r="A823" s="128"/>
    </row>
    <row r="824">
      <c r="A824" s="128"/>
    </row>
    <row r="825">
      <c r="A825" s="128"/>
    </row>
    <row r="826">
      <c r="A826" s="128"/>
    </row>
    <row r="827">
      <c r="A827" s="128"/>
    </row>
    <row r="828">
      <c r="A828" s="128"/>
    </row>
    <row r="829">
      <c r="A829" s="128"/>
    </row>
    <row r="830">
      <c r="A830" s="128"/>
    </row>
    <row r="831">
      <c r="A831" s="128"/>
    </row>
    <row r="832">
      <c r="A832" s="128"/>
    </row>
    <row r="833">
      <c r="A833" s="128"/>
    </row>
    <row r="834">
      <c r="A834" s="128"/>
    </row>
    <row r="835">
      <c r="A835" s="128"/>
    </row>
    <row r="836">
      <c r="A836" s="128"/>
    </row>
    <row r="837">
      <c r="A837" s="128"/>
    </row>
    <row r="838">
      <c r="A838" s="128"/>
    </row>
    <row r="839">
      <c r="A839" s="128"/>
    </row>
    <row r="840">
      <c r="A840" s="128"/>
    </row>
    <row r="841">
      <c r="A841" s="128"/>
    </row>
    <row r="842">
      <c r="A842" s="128"/>
    </row>
    <row r="843">
      <c r="A843" s="128"/>
    </row>
    <row r="844">
      <c r="A844" s="128"/>
    </row>
    <row r="845">
      <c r="A845" s="128"/>
    </row>
    <row r="846">
      <c r="A846" s="128"/>
    </row>
    <row r="847">
      <c r="A847" s="128"/>
    </row>
    <row r="848">
      <c r="A848" s="128"/>
    </row>
    <row r="849">
      <c r="A849" s="128"/>
    </row>
    <row r="850">
      <c r="A850" s="128"/>
    </row>
    <row r="851">
      <c r="A851" s="128"/>
    </row>
    <row r="852">
      <c r="A852" s="128"/>
    </row>
    <row r="853">
      <c r="A853" s="128"/>
    </row>
    <row r="854">
      <c r="A854" s="128"/>
    </row>
    <row r="855">
      <c r="A855" s="128"/>
    </row>
    <row r="856">
      <c r="A856" s="128"/>
    </row>
    <row r="857">
      <c r="A857" s="128"/>
    </row>
    <row r="858">
      <c r="A858" s="128"/>
    </row>
    <row r="859">
      <c r="A859" s="128"/>
    </row>
    <row r="860">
      <c r="A860" s="128"/>
    </row>
    <row r="861">
      <c r="A861" s="128"/>
    </row>
    <row r="862">
      <c r="A862" s="128"/>
    </row>
    <row r="863">
      <c r="A863" s="128"/>
    </row>
    <row r="864">
      <c r="A864" s="128"/>
    </row>
    <row r="865">
      <c r="A865" s="128"/>
    </row>
    <row r="866">
      <c r="A866" s="128"/>
    </row>
    <row r="867">
      <c r="A867" s="128"/>
    </row>
    <row r="868">
      <c r="A868" s="128"/>
    </row>
    <row r="869">
      <c r="A869" s="128"/>
    </row>
    <row r="870">
      <c r="A870" s="128"/>
    </row>
    <row r="871">
      <c r="A871" s="128"/>
    </row>
    <row r="872">
      <c r="A872" s="128"/>
    </row>
    <row r="873">
      <c r="A873" s="128"/>
    </row>
    <row r="874">
      <c r="A874" s="128"/>
    </row>
    <row r="875">
      <c r="A875" s="128"/>
    </row>
    <row r="876">
      <c r="A876" s="128"/>
    </row>
    <row r="877">
      <c r="A877" s="128"/>
    </row>
    <row r="878">
      <c r="A878" s="128"/>
    </row>
    <row r="879">
      <c r="A879" s="128"/>
    </row>
    <row r="880">
      <c r="A880" s="128"/>
    </row>
    <row r="881">
      <c r="A881" s="128"/>
    </row>
    <row r="882">
      <c r="A882" s="128"/>
    </row>
    <row r="883">
      <c r="A883" s="128"/>
    </row>
    <row r="884">
      <c r="A884" s="128"/>
    </row>
    <row r="885">
      <c r="A885" s="128"/>
    </row>
    <row r="886">
      <c r="A886" s="128"/>
    </row>
    <row r="887">
      <c r="A887" s="128"/>
    </row>
    <row r="888">
      <c r="A888" s="128"/>
    </row>
    <row r="889">
      <c r="A889" s="128"/>
    </row>
    <row r="890">
      <c r="A890" s="128"/>
    </row>
    <row r="891">
      <c r="A891" s="128"/>
    </row>
    <row r="892">
      <c r="A892" s="128"/>
    </row>
    <row r="893">
      <c r="A893" s="128"/>
    </row>
    <row r="894">
      <c r="A894" s="128"/>
    </row>
    <row r="895">
      <c r="A895" s="128"/>
    </row>
    <row r="896">
      <c r="A896" s="128"/>
    </row>
    <row r="897">
      <c r="A897" s="128"/>
    </row>
    <row r="898">
      <c r="A898" s="128"/>
    </row>
    <row r="899">
      <c r="A899" s="128"/>
    </row>
    <row r="900">
      <c r="A900" s="128"/>
    </row>
    <row r="901">
      <c r="A901" s="128"/>
    </row>
    <row r="902">
      <c r="A902" s="128"/>
    </row>
    <row r="903">
      <c r="A903" s="128"/>
    </row>
    <row r="904">
      <c r="A904" s="128"/>
    </row>
    <row r="905">
      <c r="A905" s="128"/>
    </row>
    <row r="906">
      <c r="A906" s="128"/>
    </row>
    <row r="907">
      <c r="A907" s="128"/>
    </row>
    <row r="908">
      <c r="A908" s="128"/>
    </row>
    <row r="909">
      <c r="A909" s="128"/>
    </row>
    <row r="910">
      <c r="A910" s="128"/>
    </row>
    <row r="911">
      <c r="A911" s="128"/>
    </row>
    <row r="912">
      <c r="A912" s="128"/>
    </row>
    <row r="913">
      <c r="A913" s="128"/>
    </row>
    <row r="914">
      <c r="A914" s="128"/>
    </row>
    <row r="915">
      <c r="A915" s="128"/>
    </row>
    <row r="916">
      <c r="A916" s="128"/>
    </row>
    <row r="917">
      <c r="A917" s="128"/>
    </row>
    <row r="918">
      <c r="A918" s="128"/>
    </row>
    <row r="919">
      <c r="A919" s="128"/>
    </row>
    <row r="920">
      <c r="A920" s="128"/>
    </row>
    <row r="921">
      <c r="A921" s="128"/>
    </row>
    <row r="922">
      <c r="A922" s="128"/>
    </row>
    <row r="923">
      <c r="A923" s="128"/>
    </row>
    <row r="924">
      <c r="A924" s="128"/>
    </row>
    <row r="925">
      <c r="A925" s="128"/>
    </row>
    <row r="926">
      <c r="A926" s="128"/>
    </row>
    <row r="927">
      <c r="A927" s="128"/>
    </row>
    <row r="928">
      <c r="A928" s="128"/>
    </row>
    <row r="929">
      <c r="A929" s="128"/>
    </row>
    <row r="930">
      <c r="A930" s="128"/>
    </row>
    <row r="931">
      <c r="A931" s="128"/>
    </row>
    <row r="932">
      <c r="A932" s="128"/>
    </row>
    <row r="933">
      <c r="A933" s="128"/>
    </row>
    <row r="934">
      <c r="A934" s="128"/>
    </row>
    <row r="935">
      <c r="A935" s="128"/>
    </row>
    <row r="936">
      <c r="A936" s="128"/>
    </row>
    <row r="937">
      <c r="A937" s="128"/>
    </row>
    <row r="938">
      <c r="A938" s="128"/>
    </row>
    <row r="939">
      <c r="A939" s="128"/>
    </row>
    <row r="940">
      <c r="A940" s="128"/>
    </row>
    <row r="941">
      <c r="A941" s="128"/>
    </row>
    <row r="942">
      <c r="A942" s="128"/>
    </row>
    <row r="943">
      <c r="A943" s="128"/>
    </row>
    <row r="944">
      <c r="A944" s="128"/>
    </row>
    <row r="945">
      <c r="A945" s="128"/>
    </row>
    <row r="946">
      <c r="A946" s="128"/>
    </row>
    <row r="947">
      <c r="A947" s="128"/>
    </row>
    <row r="948">
      <c r="A948" s="128"/>
    </row>
    <row r="949">
      <c r="A949" s="128"/>
    </row>
    <row r="950">
      <c r="A950" s="128"/>
    </row>
    <row r="951">
      <c r="A951" s="128"/>
    </row>
    <row r="952">
      <c r="A952" s="128"/>
    </row>
    <row r="953">
      <c r="A953" s="128"/>
    </row>
    <row r="954">
      <c r="A954" s="128"/>
    </row>
    <row r="955">
      <c r="A955" s="128"/>
    </row>
    <row r="956">
      <c r="A956" s="128"/>
    </row>
    <row r="957">
      <c r="A957" s="128"/>
    </row>
    <row r="958">
      <c r="A958" s="128"/>
    </row>
    <row r="959">
      <c r="A959" s="128"/>
    </row>
    <row r="960">
      <c r="A960" s="128"/>
    </row>
    <row r="961">
      <c r="A961" s="128"/>
    </row>
    <row r="962">
      <c r="A962" s="128"/>
    </row>
    <row r="963">
      <c r="A963" s="128"/>
    </row>
    <row r="964">
      <c r="A964" s="128"/>
    </row>
    <row r="965">
      <c r="A965" s="128"/>
    </row>
    <row r="966">
      <c r="A966" s="128"/>
    </row>
    <row r="967">
      <c r="A967" s="128"/>
    </row>
    <row r="968">
      <c r="A968" s="128"/>
    </row>
    <row r="969">
      <c r="A969" s="128"/>
    </row>
  </sheetData>
  <autoFilter ref="$A$1:$C$29"/>
  <hyperlinks>
    <hyperlink r:id="rId1" ref="B33"/>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pane xSplit="5.0" ySplit="14.0" topLeftCell="F15" activePane="bottomRight" state="frozen"/>
      <selection activeCell="F1" sqref="F1" pane="topRight"/>
      <selection activeCell="A15" sqref="A15" pane="bottomLeft"/>
      <selection activeCell="F15" sqref="F15" pane="bottomRight"/>
    </sheetView>
  </sheetViews>
  <sheetFormatPr customHeight="1" defaultColWidth="12.63" defaultRowHeight="15.75" outlineLevelRow="1"/>
  <cols>
    <col customWidth="1" min="1" max="1" width="7.5"/>
    <col customWidth="1" min="2" max="2" width="10.63"/>
    <col customWidth="1" min="3" max="3" width="10.38"/>
    <col customWidth="1" min="4" max="4" width="8.13"/>
    <col customWidth="1" min="5" max="5" width="2.25"/>
    <col customWidth="1" min="6" max="13" width="13.63"/>
    <col customWidth="1" min="14" max="14" width="10.88"/>
    <col customWidth="1" min="15" max="15" width="4.0"/>
    <col customWidth="1" min="16" max="24" width="13.63"/>
    <col customWidth="1" min="25" max="25" width="10.88"/>
    <col customWidth="1" min="26" max="26" width="4.0"/>
    <col customWidth="1" min="27" max="28" width="14.5"/>
    <col customWidth="1" min="29" max="29" width="4.0"/>
    <col customWidth="1" min="30" max="37" width="13.63"/>
    <col customWidth="1" min="38" max="38" width="4.0"/>
    <col customWidth="1" min="39" max="45" width="13.63"/>
    <col customWidth="1" min="46" max="46" width="4.0"/>
    <col customWidth="1" min="47" max="53" width="13.63"/>
    <col customWidth="1" min="54" max="54" width="9.25"/>
    <col customWidth="1" min="55" max="55" width="4.0"/>
    <col customWidth="1" min="56" max="64" width="13.63"/>
    <col customWidth="1" min="65" max="65" width="9.0"/>
    <col customWidth="1" min="66" max="66" width="4.0"/>
    <col customWidth="1" min="67" max="68" width="13.63"/>
    <col customWidth="1" min="69" max="69" width="4.0"/>
    <col customWidth="1" min="70" max="75" width="13.63"/>
    <col customWidth="1" min="76" max="76" width="4.0"/>
    <col customWidth="1" min="77" max="83" width="13.63"/>
    <col customWidth="1" min="84" max="84" width="4.0"/>
    <col customWidth="1" min="85" max="85" width="13.63"/>
  </cols>
  <sheetData>
    <row r="1" ht="14.25" customHeight="1"/>
    <row r="2" ht="18.0" hidden="1" customHeight="1" outlineLevel="1">
      <c r="B2" s="133" t="s">
        <v>363</v>
      </c>
      <c r="C2" s="134"/>
      <c r="D2" s="134"/>
      <c r="E2" s="134"/>
      <c r="F2" s="134"/>
      <c r="G2" s="134"/>
      <c r="H2" s="134"/>
      <c r="I2" s="134"/>
      <c r="J2" s="134"/>
      <c r="K2" s="134"/>
      <c r="L2" s="134"/>
      <c r="M2" s="134"/>
      <c r="N2" s="134"/>
      <c r="O2" s="135"/>
      <c r="U2" s="60" t="s">
        <v>364</v>
      </c>
    </row>
    <row r="3" ht="18.0" hidden="1" customHeight="1" outlineLevel="1">
      <c r="B3" s="136"/>
      <c r="C3" s="137"/>
      <c r="D3" s="137"/>
      <c r="E3" s="137"/>
      <c r="F3" s="137"/>
      <c r="G3" s="137"/>
      <c r="H3" s="137"/>
      <c r="I3" s="137"/>
      <c r="J3" s="137"/>
      <c r="K3" s="137"/>
      <c r="L3" s="137"/>
      <c r="M3" s="137"/>
      <c r="N3" s="137"/>
      <c r="O3" s="138"/>
    </row>
    <row r="4" ht="18.0" hidden="1" customHeight="1" outlineLevel="1">
      <c r="B4" s="139"/>
      <c r="C4" s="140"/>
      <c r="D4" s="140"/>
      <c r="E4" s="140"/>
      <c r="F4" s="140"/>
      <c r="G4" s="140"/>
      <c r="H4" s="140"/>
      <c r="I4" s="140"/>
      <c r="J4" s="140"/>
      <c r="K4" s="140"/>
      <c r="L4" s="140"/>
      <c r="M4" s="140"/>
      <c r="N4" s="140"/>
      <c r="O4" s="141"/>
    </row>
    <row r="5" ht="14.25" hidden="1" customHeight="1" outlineLevel="1">
      <c r="AF5" s="142"/>
    </row>
    <row r="6" ht="18.0" hidden="1" customHeight="1" outlineLevel="1">
      <c r="A6" s="142"/>
      <c r="B6" s="143" t="s">
        <v>365</v>
      </c>
      <c r="C6" s="142"/>
      <c r="D6" s="142"/>
      <c r="E6" s="142"/>
      <c r="F6" s="142"/>
      <c r="G6" s="142"/>
      <c r="H6" s="142"/>
      <c r="I6" s="142"/>
      <c r="J6" s="142"/>
      <c r="K6" s="142"/>
      <c r="L6" s="142"/>
      <c r="M6" s="142"/>
      <c r="N6" s="142"/>
      <c r="O6" s="142"/>
      <c r="P6" s="142"/>
      <c r="Q6" s="142"/>
      <c r="R6" s="142"/>
      <c r="S6" s="142"/>
      <c r="T6" s="142"/>
      <c r="U6" s="142"/>
      <c r="V6" s="142"/>
      <c r="W6" s="142"/>
      <c r="X6" s="142"/>
      <c r="Y6" s="142"/>
      <c r="Z6" s="142"/>
      <c r="AA6" s="142"/>
      <c r="AB6" s="142"/>
      <c r="AC6" s="142"/>
      <c r="AD6" s="142"/>
      <c r="AE6" s="142"/>
      <c r="AF6" s="142"/>
      <c r="AG6" s="142"/>
      <c r="AH6" s="142"/>
      <c r="AI6" s="142"/>
      <c r="AJ6" s="142"/>
      <c r="AK6" s="142"/>
      <c r="AL6" s="142"/>
      <c r="AM6" s="142"/>
      <c r="AN6" s="142"/>
      <c r="AO6" s="142"/>
      <c r="AP6" s="142"/>
      <c r="AQ6" s="142"/>
      <c r="AR6" s="142"/>
      <c r="AS6" s="142"/>
      <c r="AT6" s="142"/>
      <c r="AU6" s="142"/>
      <c r="AV6" s="142"/>
      <c r="AW6" s="142"/>
      <c r="AX6" s="142"/>
      <c r="AY6" s="142"/>
      <c r="AZ6" s="142"/>
      <c r="BA6" s="142"/>
      <c r="BB6" s="142"/>
      <c r="BC6" s="142"/>
      <c r="BD6" s="142"/>
      <c r="BE6" s="142"/>
      <c r="BF6" s="142"/>
      <c r="BG6" s="142"/>
      <c r="BH6" s="142"/>
      <c r="BI6" s="142"/>
      <c r="BJ6" s="142"/>
      <c r="BK6" s="142"/>
      <c r="BL6" s="142"/>
      <c r="BM6" s="142"/>
      <c r="BN6" s="142"/>
      <c r="BO6" s="142"/>
      <c r="BP6" s="142"/>
      <c r="BQ6" s="142"/>
      <c r="BR6" s="142"/>
      <c r="BS6" s="142"/>
      <c r="BT6" s="142"/>
      <c r="BU6" s="142"/>
      <c r="BV6" s="142"/>
      <c r="BW6" s="142"/>
      <c r="BX6" s="142"/>
      <c r="BY6" s="142"/>
      <c r="BZ6" s="142"/>
      <c r="CA6" s="142"/>
      <c r="CB6" s="142"/>
      <c r="CC6" s="142"/>
      <c r="CD6" s="142"/>
      <c r="CE6" s="142"/>
      <c r="CF6" s="142"/>
      <c r="CG6" s="142"/>
    </row>
    <row r="7" ht="18.0" hidden="1" customHeight="1" outlineLevel="1">
      <c r="A7" s="142"/>
      <c r="B7" s="143" t="s">
        <v>366</v>
      </c>
      <c r="C7" s="142"/>
      <c r="D7" s="142"/>
      <c r="E7" s="142"/>
      <c r="F7" s="142"/>
      <c r="G7" s="142"/>
      <c r="H7" s="142"/>
      <c r="I7" s="142"/>
      <c r="J7" s="142"/>
      <c r="K7" s="142"/>
      <c r="L7" s="142"/>
      <c r="M7" s="142"/>
      <c r="N7" s="142"/>
      <c r="O7" s="142"/>
      <c r="P7" s="142"/>
      <c r="Q7" s="142"/>
      <c r="R7" s="142"/>
      <c r="S7" s="142"/>
      <c r="T7" s="142"/>
      <c r="U7" s="142"/>
      <c r="V7" s="142"/>
      <c r="W7" s="142"/>
      <c r="X7" s="142"/>
      <c r="Y7" s="142"/>
      <c r="Z7" s="142"/>
      <c r="AA7" s="142"/>
      <c r="AB7" s="142"/>
      <c r="AC7" s="142"/>
      <c r="AD7" s="142"/>
      <c r="AE7" s="142"/>
      <c r="AF7" s="142"/>
      <c r="AG7" s="142"/>
      <c r="AH7" s="142"/>
      <c r="AI7" s="142"/>
      <c r="AJ7" s="142"/>
      <c r="AK7" s="142"/>
      <c r="AL7" s="142"/>
      <c r="AM7" s="142"/>
      <c r="AN7" s="142"/>
      <c r="AO7" s="142"/>
      <c r="AP7" s="142"/>
      <c r="AQ7" s="142"/>
      <c r="AR7" s="142"/>
      <c r="AS7" s="142"/>
      <c r="AT7" s="142"/>
      <c r="AU7" s="142"/>
      <c r="AV7" s="142"/>
      <c r="AW7" s="142"/>
      <c r="AX7" s="142"/>
      <c r="AY7" s="142"/>
      <c r="AZ7" s="142"/>
      <c r="BA7" s="142"/>
      <c r="BB7" s="142"/>
      <c r="BC7" s="142"/>
      <c r="BD7" s="142"/>
      <c r="BE7" s="142"/>
      <c r="BF7" s="142"/>
      <c r="BG7" s="142"/>
      <c r="BH7" s="142"/>
      <c r="BI7" s="142"/>
      <c r="BJ7" s="142"/>
      <c r="BK7" s="142"/>
      <c r="BL7" s="142"/>
      <c r="BM7" s="142"/>
      <c r="BN7" s="142"/>
      <c r="BO7" s="142"/>
      <c r="BP7" s="142"/>
      <c r="BQ7" s="142"/>
      <c r="BR7" s="142"/>
      <c r="BS7" s="142"/>
      <c r="BT7" s="142"/>
      <c r="BU7" s="142"/>
      <c r="BV7" s="142"/>
      <c r="BW7" s="142"/>
      <c r="BX7" s="142"/>
      <c r="BY7" s="142"/>
      <c r="BZ7" s="142"/>
      <c r="CA7" s="142"/>
      <c r="CB7" s="142"/>
      <c r="CC7" s="142"/>
      <c r="CD7" s="142"/>
      <c r="CE7" s="142"/>
      <c r="CF7" s="142"/>
      <c r="CG7" s="142"/>
    </row>
    <row r="8" ht="18.0" hidden="1" customHeight="1" outlineLevel="1">
      <c r="A8" s="142"/>
      <c r="B8" s="143" t="s">
        <v>367</v>
      </c>
      <c r="C8" s="142"/>
      <c r="D8" s="142"/>
      <c r="E8" s="142"/>
      <c r="F8" s="142"/>
      <c r="G8" s="142"/>
      <c r="H8" s="142"/>
      <c r="I8" s="142"/>
      <c r="J8" s="142"/>
      <c r="K8" s="142"/>
      <c r="L8" s="142"/>
      <c r="M8" s="142"/>
      <c r="N8" s="142"/>
      <c r="O8" s="142"/>
      <c r="P8" s="142"/>
      <c r="Q8" s="142"/>
      <c r="R8" s="142"/>
      <c r="S8" s="142"/>
      <c r="T8" s="142"/>
      <c r="U8" s="142"/>
      <c r="V8" s="142"/>
      <c r="W8" s="142"/>
      <c r="X8" s="142"/>
      <c r="Y8" s="142"/>
      <c r="Z8" s="142"/>
      <c r="AA8" s="142"/>
      <c r="AB8" s="142"/>
      <c r="AC8" s="142"/>
      <c r="AD8" s="142"/>
      <c r="AE8" s="142"/>
      <c r="AF8" s="142"/>
      <c r="AG8" s="142"/>
      <c r="AH8" s="142"/>
      <c r="AI8" s="142"/>
      <c r="AJ8" s="142"/>
      <c r="AK8" s="142"/>
      <c r="AL8" s="142"/>
      <c r="AM8" s="142"/>
      <c r="AN8" s="142"/>
      <c r="AO8" s="142"/>
      <c r="AP8" s="142"/>
      <c r="AQ8" s="142"/>
      <c r="AR8" s="142"/>
      <c r="AS8" s="142"/>
      <c r="AT8" s="142"/>
      <c r="AU8" s="142"/>
      <c r="AV8" s="142"/>
      <c r="AW8" s="142"/>
      <c r="AX8" s="142"/>
      <c r="AY8" s="142"/>
      <c r="AZ8" s="142"/>
      <c r="BA8" s="142"/>
      <c r="BB8" s="142"/>
      <c r="BC8" s="142"/>
      <c r="BD8" s="142"/>
      <c r="BE8" s="142"/>
      <c r="BF8" s="142"/>
      <c r="BG8" s="142"/>
      <c r="BH8" s="142"/>
      <c r="BI8" s="142"/>
      <c r="BJ8" s="142"/>
      <c r="BK8" s="142"/>
      <c r="BL8" s="142"/>
      <c r="BM8" s="142"/>
      <c r="BN8" s="142"/>
      <c r="BO8" s="142"/>
      <c r="BP8" s="142"/>
      <c r="BQ8" s="142"/>
      <c r="BR8" s="142"/>
      <c r="BS8" s="142"/>
      <c r="BT8" s="142"/>
      <c r="BU8" s="142"/>
      <c r="BV8" s="142"/>
      <c r="BW8" s="142"/>
      <c r="BX8" s="142"/>
      <c r="BY8" s="142"/>
      <c r="BZ8" s="142"/>
      <c r="CA8" s="142"/>
      <c r="CB8" s="142"/>
      <c r="CC8" s="142"/>
      <c r="CD8" s="142"/>
      <c r="CE8" s="142"/>
      <c r="CF8" s="142"/>
      <c r="CG8" s="142"/>
    </row>
    <row r="9" ht="18.0" hidden="1" customHeight="1" outlineLevel="1">
      <c r="A9" s="142"/>
      <c r="B9" s="142"/>
      <c r="C9" s="144"/>
      <c r="I9" s="142"/>
      <c r="J9" s="142"/>
      <c r="K9" s="142"/>
      <c r="L9" s="142"/>
      <c r="M9" s="142"/>
      <c r="N9" s="142"/>
      <c r="O9" s="142"/>
      <c r="P9" s="142"/>
      <c r="Q9" s="142"/>
      <c r="R9" s="142"/>
      <c r="S9" s="142"/>
      <c r="T9" s="142"/>
      <c r="U9" s="142"/>
      <c r="V9" s="142"/>
      <c r="W9" s="142"/>
      <c r="X9" s="142"/>
      <c r="Y9" s="142"/>
      <c r="Z9" s="142"/>
      <c r="AA9" s="142"/>
      <c r="AB9" s="142"/>
      <c r="AC9" s="142"/>
      <c r="AD9" s="142"/>
      <c r="AE9" s="142"/>
      <c r="AF9" s="142"/>
      <c r="AG9" s="142"/>
      <c r="AH9" s="142"/>
      <c r="AI9" s="142"/>
      <c r="AJ9" s="142"/>
      <c r="AK9" s="142"/>
      <c r="AL9" s="142"/>
      <c r="AM9" s="142"/>
      <c r="AN9" s="142"/>
      <c r="AO9" s="142"/>
      <c r="AP9" s="142"/>
      <c r="AQ9" s="142"/>
      <c r="AR9" s="142"/>
      <c r="AS9" s="142"/>
      <c r="AT9" s="142"/>
      <c r="AU9" s="142"/>
      <c r="AV9" s="142"/>
      <c r="AW9" s="142"/>
      <c r="AX9" s="142"/>
      <c r="AY9" s="142"/>
      <c r="AZ9" s="142"/>
      <c r="BA9" s="142"/>
      <c r="BB9" s="142"/>
      <c r="BC9" s="142"/>
      <c r="BD9" s="142"/>
      <c r="BE9" s="142"/>
      <c r="BF9" s="142"/>
      <c r="BG9" s="142"/>
      <c r="BH9" s="142"/>
      <c r="BI9" s="142"/>
      <c r="BJ9" s="142"/>
      <c r="BK9" s="142"/>
      <c r="BL9" s="142"/>
      <c r="BM9" s="142"/>
      <c r="BN9" s="142"/>
      <c r="BO9" s="142"/>
      <c r="BP9" s="142"/>
      <c r="BQ9" s="142"/>
      <c r="BR9" s="142"/>
      <c r="BS9" s="142"/>
      <c r="BT9" s="142"/>
      <c r="BU9" s="142"/>
      <c r="BV9" s="142"/>
      <c r="BW9" s="142"/>
      <c r="BX9" s="142"/>
      <c r="BY9" s="142"/>
      <c r="BZ9" s="142"/>
      <c r="CA9" s="142"/>
      <c r="CB9" s="142"/>
      <c r="CC9" s="142"/>
      <c r="CD9" s="142"/>
      <c r="CE9" s="142"/>
      <c r="CF9" s="142"/>
      <c r="CG9" s="142"/>
    </row>
    <row r="10" ht="14.25" hidden="1" customHeight="1" outlineLevel="1">
      <c r="C10" s="144"/>
    </row>
    <row r="11" ht="18.0" customHeight="1" collapsed="1">
      <c r="A11" s="145"/>
      <c r="B11" s="146" t="s">
        <v>368</v>
      </c>
      <c r="C11" s="147"/>
      <c r="D11" s="148"/>
      <c r="E11" s="145"/>
      <c r="F11" s="149" t="s">
        <v>369</v>
      </c>
      <c r="G11" s="150"/>
      <c r="H11" s="150"/>
      <c r="I11" s="150"/>
      <c r="J11" s="150"/>
      <c r="K11" s="150"/>
      <c r="L11" s="150"/>
      <c r="M11" s="150"/>
      <c r="N11" s="150"/>
      <c r="O11" s="150"/>
      <c r="P11" s="150"/>
      <c r="Q11" s="150"/>
      <c r="R11" s="150"/>
      <c r="S11" s="150"/>
      <c r="T11" s="150"/>
      <c r="U11" s="150"/>
      <c r="V11" s="150"/>
      <c r="W11" s="150"/>
      <c r="X11" s="150"/>
      <c r="Y11" s="150"/>
      <c r="Z11" s="150"/>
      <c r="AA11" s="150"/>
      <c r="AB11" s="150"/>
      <c r="AC11" s="150"/>
      <c r="AD11" s="150"/>
      <c r="AE11" s="150"/>
      <c r="AF11" s="150"/>
      <c r="AG11" s="150"/>
      <c r="AH11" s="150"/>
      <c r="AI11" s="150"/>
      <c r="AJ11" s="150"/>
      <c r="AK11" s="151"/>
      <c r="AL11" s="152"/>
      <c r="AM11" s="152"/>
      <c r="AN11" s="152"/>
      <c r="AO11" s="152"/>
      <c r="AP11" s="152"/>
      <c r="AQ11" s="152"/>
      <c r="AR11" s="152"/>
      <c r="AS11" s="152"/>
      <c r="AT11" s="153"/>
      <c r="AU11" s="154" t="s">
        <v>370</v>
      </c>
      <c r="AV11" s="150"/>
      <c r="AW11" s="150"/>
      <c r="AX11" s="150"/>
      <c r="AY11" s="150"/>
      <c r="AZ11" s="150"/>
      <c r="BA11" s="150"/>
      <c r="BB11" s="150"/>
      <c r="BC11" s="150"/>
      <c r="BD11" s="150"/>
      <c r="BE11" s="150"/>
      <c r="BF11" s="150"/>
      <c r="BG11" s="150"/>
      <c r="BH11" s="150"/>
      <c r="BI11" s="150"/>
      <c r="BJ11" s="150"/>
      <c r="BK11" s="150"/>
      <c r="BL11" s="150"/>
      <c r="BM11" s="150"/>
      <c r="BN11" s="150"/>
      <c r="BO11" s="150"/>
      <c r="BP11" s="150"/>
      <c r="BQ11" s="150"/>
      <c r="BR11" s="150"/>
      <c r="BS11" s="150"/>
      <c r="BT11" s="150"/>
      <c r="BU11" s="150"/>
      <c r="BV11" s="150"/>
      <c r="BW11" s="150"/>
      <c r="BX11" s="150"/>
      <c r="BY11" s="150"/>
      <c r="BZ11" s="150"/>
      <c r="CA11" s="150"/>
      <c r="CB11" s="150"/>
      <c r="CC11" s="150"/>
      <c r="CD11" s="150"/>
      <c r="CE11" s="151"/>
      <c r="CF11" s="145"/>
      <c r="CG11" s="145"/>
    </row>
    <row r="12" ht="18.0" customHeight="1">
      <c r="A12" s="145"/>
      <c r="B12" s="155"/>
      <c r="C12" s="156"/>
      <c r="D12" s="157"/>
      <c r="E12" s="145"/>
      <c r="F12" s="158" t="s">
        <v>371</v>
      </c>
      <c r="G12" s="150"/>
      <c r="H12" s="150"/>
      <c r="I12" s="150"/>
      <c r="J12" s="150"/>
      <c r="K12" s="150"/>
      <c r="L12" s="150"/>
      <c r="M12" s="150"/>
      <c r="N12" s="151"/>
      <c r="O12" s="145"/>
      <c r="P12" s="159" t="s">
        <v>372</v>
      </c>
      <c r="Q12" s="150"/>
      <c r="R12" s="150"/>
      <c r="S12" s="150"/>
      <c r="T12" s="150"/>
      <c r="U12" s="150"/>
      <c r="V12" s="150"/>
      <c r="W12" s="150"/>
      <c r="X12" s="150"/>
      <c r="Y12" s="151"/>
      <c r="Z12" s="145"/>
      <c r="AA12" s="159" t="s">
        <v>373</v>
      </c>
      <c r="AB12" s="151"/>
      <c r="AC12" s="145"/>
      <c r="AD12" s="160" t="s">
        <v>374</v>
      </c>
      <c r="AE12" s="150"/>
      <c r="AF12" s="150"/>
      <c r="AG12" s="150"/>
      <c r="AH12" s="150"/>
      <c r="AI12" s="150"/>
      <c r="AJ12" s="150"/>
      <c r="AK12" s="151"/>
      <c r="AL12" s="161"/>
      <c r="AM12" s="159" t="s">
        <v>375</v>
      </c>
      <c r="AN12" s="150"/>
      <c r="AO12" s="150"/>
      <c r="AP12" s="150"/>
      <c r="AQ12" s="150"/>
      <c r="AR12" s="150"/>
      <c r="AS12" s="151"/>
      <c r="AT12" s="145"/>
      <c r="AU12" s="160" t="s">
        <v>371</v>
      </c>
      <c r="AV12" s="150"/>
      <c r="AW12" s="150"/>
      <c r="AX12" s="150"/>
      <c r="AY12" s="150"/>
      <c r="AZ12" s="150"/>
      <c r="BA12" s="150"/>
      <c r="BB12" s="151"/>
      <c r="BC12" s="145"/>
      <c r="BD12" s="158" t="s">
        <v>372</v>
      </c>
      <c r="BE12" s="150"/>
      <c r="BF12" s="150"/>
      <c r="BG12" s="150"/>
      <c r="BH12" s="150"/>
      <c r="BI12" s="150"/>
      <c r="BJ12" s="150"/>
      <c r="BK12" s="150"/>
      <c r="BL12" s="150"/>
      <c r="BM12" s="151"/>
      <c r="BN12" s="145"/>
      <c r="BO12" s="158" t="s">
        <v>373</v>
      </c>
      <c r="BP12" s="151"/>
      <c r="BQ12" s="145"/>
      <c r="BR12" s="159" t="s">
        <v>374</v>
      </c>
      <c r="BS12" s="150"/>
      <c r="BT12" s="150"/>
      <c r="BU12" s="150"/>
      <c r="BV12" s="150"/>
      <c r="BW12" s="151"/>
      <c r="BX12" s="145"/>
      <c r="BY12" s="159" t="s">
        <v>375</v>
      </c>
      <c r="BZ12" s="150"/>
      <c r="CA12" s="150"/>
      <c r="CB12" s="150"/>
      <c r="CC12" s="150"/>
      <c r="CD12" s="150"/>
      <c r="CE12" s="151"/>
      <c r="CF12" s="145"/>
      <c r="CG12" s="145"/>
    </row>
    <row r="13" ht="14.25" customHeight="1">
      <c r="A13" s="142"/>
      <c r="B13" s="162" t="s">
        <v>376</v>
      </c>
      <c r="C13" s="163"/>
      <c r="D13" s="163"/>
      <c r="E13" s="142"/>
      <c r="F13" s="164" t="s">
        <v>377</v>
      </c>
      <c r="G13" s="165" t="s">
        <v>378</v>
      </c>
      <c r="H13" s="165" t="s">
        <v>379</v>
      </c>
      <c r="I13" s="165" t="s">
        <v>380</v>
      </c>
      <c r="J13" s="165" t="s">
        <v>381</v>
      </c>
      <c r="K13" s="165" t="s">
        <v>382</v>
      </c>
      <c r="L13" s="165" t="s">
        <v>383</v>
      </c>
      <c r="M13" s="165" t="s">
        <v>384</v>
      </c>
      <c r="N13" s="165"/>
      <c r="O13" s="165"/>
      <c r="P13" s="165" t="s">
        <v>385</v>
      </c>
      <c r="Q13" s="165" t="s">
        <v>386</v>
      </c>
      <c r="R13" s="165" t="s">
        <v>387</v>
      </c>
      <c r="S13" s="165" t="s">
        <v>388</v>
      </c>
      <c r="T13" s="165" t="s">
        <v>389</v>
      </c>
      <c r="U13" s="165" t="s">
        <v>390</v>
      </c>
      <c r="V13" s="165" t="s">
        <v>391</v>
      </c>
      <c r="W13" s="165" t="s">
        <v>392</v>
      </c>
      <c r="X13" s="165" t="s">
        <v>393</v>
      </c>
      <c r="Y13" s="165"/>
      <c r="Z13" s="142"/>
      <c r="AA13" s="142"/>
      <c r="AB13" s="142"/>
      <c r="AC13" s="142"/>
      <c r="AD13" s="165" t="s">
        <v>394</v>
      </c>
      <c r="AE13" s="165" t="s">
        <v>395</v>
      </c>
      <c r="AF13" s="165" t="s">
        <v>396</v>
      </c>
      <c r="AG13" s="165" t="s">
        <v>397</v>
      </c>
      <c r="AH13" s="165" t="s">
        <v>398</v>
      </c>
      <c r="AI13" s="165" t="s">
        <v>399</v>
      </c>
      <c r="AJ13" s="165" t="s">
        <v>400</v>
      </c>
      <c r="AK13" s="165" t="s">
        <v>401</v>
      </c>
      <c r="AL13" s="166"/>
      <c r="AM13" s="165" t="s">
        <v>402</v>
      </c>
      <c r="AN13" s="165" t="s">
        <v>403</v>
      </c>
      <c r="AO13" s="165" t="s">
        <v>404</v>
      </c>
      <c r="AP13" s="165" t="s">
        <v>405</v>
      </c>
      <c r="AQ13" s="165" t="s">
        <v>406</v>
      </c>
      <c r="AR13" s="165" t="s">
        <v>407</v>
      </c>
      <c r="AS13" s="165"/>
      <c r="AT13" s="142"/>
      <c r="AU13" s="165" t="s">
        <v>408</v>
      </c>
      <c r="AV13" s="165" t="s">
        <v>409</v>
      </c>
      <c r="AW13" s="165" t="s">
        <v>410</v>
      </c>
      <c r="AX13" s="165" t="s">
        <v>411</v>
      </c>
      <c r="AY13" s="165" t="s">
        <v>380</v>
      </c>
      <c r="AZ13" s="165" t="s">
        <v>412</v>
      </c>
      <c r="BA13" s="165" t="s">
        <v>413</v>
      </c>
      <c r="BB13" s="165"/>
      <c r="BC13" s="142"/>
      <c r="BD13" s="165" t="s">
        <v>385</v>
      </c>
      <c r="BE13" s="165" t="s">
        <v>386</v>
      </c>
      <c r="BF13" s="165" t="s">
        <v>387</v>
      </c>
      <c r="BG13" s="165" t="s">
        <v>388</v>
      </c>
      <c r="BH13" s="165" t="s">
        <v>389</v>
      </c>
      <c r="BI13" s="165" t="s">
        <v>390</v>
      </c>
      <c r="BJ13" s="165" t="s">
        <v>391</v>
      </c>
      <c r="BK13" s="165" t="s">
        <v>392</v>
      </c>
      <c r="BL13" s="165" t="s">
        <v>393</v>
      </c>
      <c r="BM13" s="165"/>
      <c r="BN13" s="142"/>
      <c r="BO13" s="142"/>
      <c r="BP13" s="142"/>
      <c r="BQ13" s="142"/>
      <c r="BR13" s="165" t="s">
        <v>414</v>
      </c>
      <c r="BS13" s="165" t="s">
        <v>415</v>
      </c>
      <c r="BT13" s="165" t="s">
        <v>416</v>
      </c>
      <c r="BU13" s="165" t="s">
        <v>417</v>
      </c>
      <c r="BV13" s="165" t="s">
        <v>418</v>
      </c>
      <c r="BW13" s="165" t="s">
        <v>419</v>
      </c>
      <c r="BX13" s="142"/>
      <c r="BY13" s="165" t="s">
        <v>420</v>
      </c>
      <c r="BZ13" s="165" t="s">
        <v>421</v>
      </c>
      <c r="CA13" s="165" t="s">
        <v>422</v>
      </c>
      <c r="CB13" s="165" t="s">
        <v>423</v>
      </c>
      <c r="CC13" s="165" t="s">
        <v>424</v>
      </c>
      <c r="CD13" s="165" t="s">
        <v>425</v>
      </c>
      <c r="CE13" s="142"/>
      <c r="CF13" s="142"/>
      <c r="CG13" s="165" t="s">
        <v>426</v>
      </c>
    </row>
    <row r="14" ht="14.25" customHeight="1">
      <c r="B14" s="167" t="s">
        <v>427</v>
      </c>
      <c r="C14" s="167" t="s">
        <v>428</v>
      </c>
      <c r="D14" s="167" t="s">
        <v>429</v>
      </c>
      <c r="F14" s="168" t="s">
        <v>137</v>
      </c>
      <c r="G14" s="168" t="s">
        <v>141</v>
      </c>
      <c r="H14" s="168" t="s">
        <v>143</v>
      </c>
      <c r="I14" s="168" t="s">
        <v>145</v>
      </c>
      <c r="J14" s="168" t="s">
        <v>149</v>
      </c>
      <c r="K14" s="168" t="s">
        <v>147</v>
      </c>
      <c r="L14" s="168" t="s">
        <v>165</v>
      </c>
      <c r="M14" s="168" t="s">
        <v>170</v>
      </c>
      <c r="N14" s="168" t="s">
        <v>430</v>
      </c>
      <c r="O14" s="166"/>
      <c r="P14" s="168" t="s">
        <v>431</v>
      </c>
      <c r="Q14" s="168" t="s">
        <v>432</v>
      </c>
      <c r="R14" s="168" t="s">
        <v>433</v>
      </c>
      <c r="S14" s="168" t="s">
        <v>434</v>
      </c>
      <c r="T14" s="168" t="s">
        <v>435</v>
      </c>
      <c r="U14" s="168" t="s">
        <v>178</v>
      </c>
      <c r="V14" s="168" t="s">
        <v>436</v>
      </c>
      <c r="W14" s="168" t="s">
        <v>437</v>
      </c>
      <c r="X14" s="168" t="s">
        <v>438</v>
      </c>
      <c r="Y14" s="168" t="s">
        <v>439</v>
      </c>
      <c r="Z14" s="166"/>
      <c r="AA14" s="168" t="s">
        <v>440</v>
      </c>
      <c r="AB14" s="168" t="s">
        <v>441</v>
      </c>
      <c r="AD14" s="168" t="s">
        <v>269</v>
      </c>
      <c r="AE14" s="168" t="s">
        <v>270</v>
      </c>
      <c r="AF14" s="168" t="s">
        <v>271</v>
      </c>
      <c r="AG14" s="168" t="s">
        <v>272</v>
      </c>
      <c r="AH14" s="168" t="s">
        <v>273</v>
      </c>
      <c r="AI14" s="168" t="s">
        <v>274</v>
      </c>
      <c r="AJ14" s="168" t="s">
        <v>275</v>
      </c>
      <c r="AK14" s="168" t="s">
        <v>276</v>
      </c>
      <c r="AL14" s="166"/>
      <c r="AM14" s="168" t="s">
        <v>442</v>
      </c>
      <c r="AN14" s="168" t="s">
        <v>443</v>
      </c>
      <c r="AO14" s="168" t="s">
        <v>444</v>
      </c>
      <c r="AP14" s="168" t="s">
        <v>445</v>
      </c>
      <c r="AQ14" s="168" t="s">
        <v>446</v>
      </c>
      <c r="AR14" s="168" t="s">
        <v>447</v>
      </c>
      <c r="AS14" s="169" t="s">
        <v>448</v>
      </c>
      <c r="AU14" s="168" t="s">
        <v>449</v>
      </c>
      <c r="AV14" s="168" t="s">
        <v>172</v>
      </c>
      <c r="AW14" s="168" t="s">
        <v>450</v>
      </c>
      <c r="AX14" s="168" t="s">
        <v>411</v>
      </c>
      <c r="AY14" s="168" t="s">
        <v>451</v>
      </c>
      <c r="AZ14" s="168" t="s">
        <v>167</v>
      </c>
      <c r="BA14" s="168" t="s">
        <v>174</v>
      </c>
      <c r="BB14" s="168" t="s">
        <v>452</v>
      </c>
      <c r="BC14" s="166"/>
      <c r="BD14" s="168" t="s">
        <v>453</v>
      </c>
      <c r="BE14" s="168" t="s">
        <v>454</v>
      </c>
      <c r="BF14" s="168" t="s">
        <v>455</v>
      </c>
      <c r="BG14" s="168" t="s">
        <v>456</v>
      </c>
      <c r="BH14" s="168" t="s">
        <v>457</v>
      </c>
      <c r="BI14" s="168" t="s">
        <v>180</v>
      </c>
      <c r="BJ14" s="168" t="s">
        <v>458</v>
      </c>
      <c r="BK14" s="168" t="s">
        <v>459</v>
      </c>
      <c r="BL14" s="168" t="s">
        <v>460</v>
      </c>
      <c r="BM14" s="168" t="s">
        <v>452</v>
      </c>
      <c r="BN14" s="166"/>
      <c r="BO14" s="168" t="s">
        <v>461</v>
      </c>
      <c r="BP14" s="168" t="s">
        <v>462</v>
      </c>
      <c r="BR14" s="168" t="s">
        <v>277</v>
      </c>
      <c r="BS14" s="168" t="s">
        <v>278</v>
      </c>
      <c r="BT14" s="168" t="s">
        <v>279</v>
      </c>
      <c r="BU14" s="168" t="s">
        <v>280</v>
      </c>
      <c r="BV14" s="168" t="s">
        <v>281</v>
      </c>
      <c r="BW14" s="168" t="s">
        <v>282</v>
      </c>
      <c r="BY14" s="170" t="s">
        <v>463</v>
      </c>
      <c r="BZ14" s="171" t="s">
        <v>464</v>
      </c>
      <c r="CA14" s="171" t="s">
        <v>465</v>
      </c>
      <c r="CB14" s="171" t="s">
        <v>466</v>
      </c>
      <c r="CC14" s="171" t="s">
        <v>467</v>
      </c>
      <c r="CD14" s="171" t="s">
        <v>468</v>
      </c>
      <c r="CE14" s="169" t="s">
        <v>448</v>
      </c>
      <c r="CG14" s="168" t="s">
        <v>469</v>
      </c>
    </row>
    <row r="15" ht="14.25" customHeight="1">
      <c r="B15" s="172" t="str">
        <f t="shared" ref="B15:B74" si="1">IF(MONTH(C15)&gt;=4, YEAR(C15)&amp;"-"&amp;YEAR(C15)+1, YEAR(C15)-1&amp;"-"&amp;YEAR(C15))</f>
        <v>2009-2010</v>
      </c>
      <c r="C15" s="173">
        <v>40179.0</v>
      </c>
      <c r="D15" s="174" t="str">
        <f t="shared" ref="D15:D74" si="2">"Q" &amp; ROUNDUP(MONTH(C15)/3, 0) &amp; " " &amp; YEAR(C15)</f>
        <v>Q1 2010</v>
      </c>
      <c r="F15" s="175">
        <v>424435.0</v>
      </c>
      <c r="G15" s="176">
        <v>10833.0</v>
      </c>
      <c r="H15" s="176">
        <v>57072.0</v>
      </c>
      <c r="I15" s="176">
        <v>11.0</v>
      </c>
      <c r="J15" s="176">
        <v>27326.0</v>
      </c>
      <c r="K15" s="176">
        <v>329198.0</v>
      </c>
      <c r="L15" s="176">
        <v>4751.0</v>
      </c>
      <c r="M15" s="176">
        <v>324447.0</v>
      </c>
      <c r="N15" s="177" t="str">
        <f t="shared" ref="N15:N71" si="3">IF(L15+M15=K15,"EQUAL",K15-L15-M15)</f>
        <v>EQUAL</v>
      </c>
      <c r="O15" s="178"/>
      <c r="P15" s="175">
        <v>2369.0</v>
      </c>
      <c r="Q15" s="176">
        <v>21797.0</v>
      </c>
      <c r="R15" s="176">
        <v>231778.0</v>
      </c>
      <c r="S15" s="176">
        <v>42308.0</v>
      </c>
      <c r="T15" s="176">
        <v>6550.0</v>
      </c>
      <c r="U15" s="176">
        <v>12518.0</v>
      </c>
      <c r="V15" s="176">
        <v>1904.0</v>
      </c>
      <c r="W15" s="176">
        <v>5179.0</v>
      </c>
      <c r="X15" s="176">
        <v>44.0</v>
      </c>
      <c r="Y15" s="177" t="str">
        <f t="shared" ref="Y15:Y71" si="4">IF(SUM(P15:X15)=M15,"EQUAL",SUM(P15:X15)-M15)</f>
        <v>EQUAL</v>
      </c>
      <c r="Z15" s="178"/>
      <c r="AA15" s="175"/>
      <c r="AB15" s="177"/>
      <c r="AC15" s="179"/>
      <c r="AD15" s="180" t="e">
        <v>#N/A</v>
      </c>
      <c r="AE15" s="181" t="e">
        <v>#N/A</v>
      </c>
      <c r="AF15" s="181" t="e">
        <v>#N/A</v>
      </c>
      <c r="AG15" s="181" t="e">
        <v>#N/A</v>
      </c>
      <c r="AH15" s="181" t="e">
        <v>#N/A</v>
      </c>
      <c r="AI15" s="181" t="e">
        <v>#N/A</v>
      </c>
      <c r="AJ15" s="181" t="e">
        <v>#N/A</v>
      </c>
      <c r="AK15" s="182" t="e">
        <v>#N/A</v>
      </c>
      <c r="AL15" s="183"/>
      <c r="AM15" s="184" t="e">
        <v>#N/A</v>
      </c>
      <c r="AN15" s="185" t="e">
        <v>#N/A</v>
      </c>
      <c r="AO15" s="185" t="e">
        <v>#N/A</v>
      </c>
      <c r="AP15" s="185" t="e">
        <v>#N/A</v>
      </c>
      <c r="AQ15" s="185" t="e">
        <v>#N/A</v>
      </c>
      <c r="AR15" s="185" t="e">
        <v>#N/A</v>
      </c>
      <c r="AS15" s="186"/>
      <c r="AT15" s="179"/>
      <c r="AU15" s="187">
        <v>26578.0</v>
      </c>
      <c r="AV15" s="188">
        <v>3807.0</v>
      </c>
      <c r="AW15" s="188">
        <v>276.0</v>
      </c>
      <c r="AX15" s="188">
        <v>5128.0</v>
      </c>
      <c r="AY15" s="188">
        <v>47.0</v>
      </c>
      <c r="AZ15" s="188">
        <v>21126.0</v>
      </c>
      <c r="BA15" s="188">
        <v>24933.0</v>
      </c>
      <c r="BB15" s="189" t="str">
        <f t="shared" ref="BB15:BB70" si="5">IF(BA15=AZ15+AV15,"EQUAL",BA15-AZ15-AV15)</f>
        <v>EQUAL</v>
      </c>
      <c r="BC15" s="178"/>
      <c r="BD15" s="175">
        <v>17.0</v>
      </c>
      <c r="BE15" s="176">
        <v>759.0</v>
      </c>
      <c r="BF15" s="176">
        <v>601.0</v>
      </c>
      <c r="BG15" s="176">
        <v>4545.0</v>
      </c>
      <c r="BH15" s="176">
        <v>5405.0</v>
      </c>
      <c r="BI15" s="176">
        <v>13038.0</v>
      </c>
      <c r="BJ15" s="176">
        <v>70.0</v>
      </c>
      <c r="BK15" s="176">
        <v>498.0</v>
      </c>
      <c r="BL15" s="176">
        <v>0.0</v>
      </c>
      <c r="BM15" s="177" t="str">
        <f t="shared" ref="BM15:BM70" si="6">IF(SUM(BD15:BL15)=BA15,"EQUAL",BA15-SUM(BD15:BL15))</f>
        <v>EQUAL</v>
      </c>
      <c r="BN15" s="178"/>
      <c r="BO15" s="175"/>
      <c r="BP15" s="177"/>
      <c r="BQ15" s="179"/>
      <c r="BR15" s="190" t="e">
        <v>#N/A</v>
      </c>
      <c r="BS15" s="191" t="e">
        <v>#N/A</v>
      </c>
      <c r="BT15" s="191" t="e">
        <v>#N/A</v>
      </c>
      <c r="BU15" s="191" t="e">
        <v>#N/A</v>
      </c>
      <c r="BV15" s="191" t="e">
        <v>#N/A</v>
      </c>
      <c r="BW15" s="192" t="e">
        <v>#N/A</v>
      </c>
      <c r="BX15" s="179"/>
      <c r="BY15" s="175" t="e">
        <v>#N/A</v>
      </c>
      <c r="BZ15" s="176" t="e">
        <v>#N/A</v>
      </c>
      <c r="CA15" s="176" t="e">
        <v>#N/A</v>
      </c>
      <c r="CB15" s="176" t="e">
        <v>#N/A</v>
      </c>
      <c r="CC15" s="176" t="e">
        <v>#N/A</v>
      </c>
      <c r="CD15" s="176" t="e">
        <v>#N/A</v>
      </c>
      <c r="CE15" s="177"/>
      <c r="CG15" s="193"/>
    </row>
    <row r="16" ht="14.25" customHeight="1">
      <c r="B16" s="194" t="str">
        <f t="shared" si="1"/>
        <v>2010-2011</v>
      </c>
      <c r="C16" s="195">
        <f t="shared" ref="C16:C74" si="7">EDATE(C15, 3)</f>
        <v>40269</v>
      </c>
      <c r="D16" s="196" t="str">
        <f t="shared" si="2"/>
        <v>Q2 2010</v>
      </c>
      <c r="F16" s="187">
        <v>412276.0</v>
      </c>
      <c r="G16" s="188">
        <v>10664.0</v>
      </c>
      <c r="H16" s="188">
        <v>55042.0</v>
      </c>
      <c r="I16" s="188">
        <v>10.0</v>
      </c>
      <c r="J16" s="188">
        <v>27267.0</v>
      </c>
      <c r="K16" s="188">
        <v>319301.0</v>
      </c>
      <c r="L16" s="188">
        <v>4930.0</v>
      </c>
      <c r="M16" s="188">
        <v>314371.0</v>
      </c>
      <c r="N16" s="189" t="str">
        <f t="shared" si="3"/>
        <v>EQUAL</v>
      </c>
      <c r="O16" s="178"/>
      <c r="P16" s="187">
        <v>2204.0</v>
      </c>
      <c r="Q16" s="188">
        <v>21586.0</v>
      </c>
      <c r="R16" s="188">
        <v>222400.0</v>
      </c>
      <c r="S16" s="188">
        <v>42589.0</v>
      </c>
      <c r="T16" s="188">
        <v>6334.0</v>
      </c>
      <c r="U16" s="188">
        <v>12129.0</v>
      </c>
      <c r="V16" s="188">
        <v>2084.0</v>
      </c>
      <c r="W16" s="188">
        <v>5010.0</v>
      </c>
      <c r="X16" s="188">
        <v>35.0</v>
      </c>
      <c r="Y16" s="189" t="str">
        <f t="shared" si="4"/>
        <v>EQUAL</v>
      </c>
      <c r="Z16" s="178"/>
      <c r="AA16" s="187"/>
      <c r="AB16" s="189"/>
      <c r="AC16" s="179"/>
      <c r="AD16" s="197" t="e">
        <v>#N/A</v>
      </c>
      <c r="AE16" s="198" t="e">
        <v>#N/A</v>
      </c>
      <c r="AF16" s="198" t="e">
        <v>#N/A</v>
      </c>
      <c r="AG16" s="198" t="e">
        <v>#N/A</v>
      </c>
      <c r="AH16" s="198" t="e">
        <v>#N/A</v>
      </c>
      <c r="AI16" s="198" t="e">
        <v>#N/A</v>
      </c>
      <c r="AJ16" s="198" t="e">
        <v>#N/A</v>
      </c>
      <c r="AK16" s="199" t="e">
        <v>#N/A</v>
      </c>
      <c r="AL16" s="183"/>
      <c r="AM16" s="187" t="e">
        <v>#N/A</v>
      </c>
      <c r="AN16" s="188" t="e">
        <v>#N/A</v>
      </c>
      <c r="AO16" s="188" t="e">
        <v>#N/A</v>
      </c>
      <c r="AP16" s="188" t="e">
        <v>#N/A</v>
      </c>
      <c r="AQ16" s="188" t="e">
        <v>#N/A</v>
      </c>
      <c r="AR16" s="188" t="e">
        <v>#N/A</v>
      </c>
      <c r="AS16" s="189"/>
      <c r="AT16" s="179"/>
      <c r="AU16" s="187">
        <v>25888.0</v>
      </c>
      <c r="AV16" s="188">
        <v>4151.0</v>
      </c>
      <c r="AW16" s="188">
        <v>279.0</v>
      </c>
      <c r="AX16" s="188">
        <v>5104.0</v>
      </c>
      <c r="AY16" s="188">
        <v>70.0</v>
      </c>
      <c r="AZ16" s="188">
        <v>20450.0</v>
      </c>
      <c r="BA16" s="188">
        <v>24601.0</v>
      </c>
      <c r="BB16" s="189" t="str">
        <f t="shared" si="5"/>
        <v>EQUAL</v>
      </c>
      <c r="BC16" s="178"/>
      <c r="BD16" s="187">
        <v>13.0</v>
      </c>
      <c r="BE16" s="188">
        <v>758.0</v>
      </c>
      <c r="BF16" s="188">
        <v>668.0</v>
      </c>
      <c r="BG16" s="188">
        <v>4726.0</v>
      </c>
      <c r="BH16" s="188">
        <v>5286.0</v>
      </c>
      <c r="BI16" s="188">
        <v>12593.0</v>
      </c>
      <c r="BJ16" s="188">
        <v>30.0</v>
      </c>
      <c r="BK16" s="188">
        <v>512.0</v>
      </c>
      <c r="BL16" s="188">
        <v>15.0</v>
      </c>
      <c r="BM16" s="189" t="str">
        <f t="shared" si="6"/>
        <v>EQUAL</v>
      </c>
      <c r="BN16" s="178"/>
      <c r="BO16" s="187"/>
      <c r="BP16" s="189"/>
      <c r="BQ16" s="179"/>
      <c r="BR16" s="200" t="e">
        <v>#N/A</v>
      </c>
      <c r="BS16" s="201" t="e">
        <v>#N/A</v>
      </c>
      <c r="BT16" s="201" t="e">
        <v>#N/A</v>
      </c>
      <c r="BU16" s="201" t="e">
        <v>#N/A</v>
      </c>
      <c r="BV16" s="201" t="e">
        <v>#N/A</v>
      </c>
      <c r="BW16" s="202" t="e">
        <v>#N/A</v>
      </c>
      <c r="BX16" s="179"/>
      <c r="BY16" s="187" t="e">
        <v>#N/A</v>
      </c>
      <c r="BZ16" s="188" t="e">
        <v>#N/A</v>
      </c>
      <c r="CA16" s="188" t="e">
        <v>#N/A</v>
      </c>
      <c r="CB16" s="188" t="e">
        <v>#N/A</v>
      </c>
      <c r="CC16" s="188" t="e">
        <v>#N/A</v>
      </c>
      <c r="CD16" s="188" t="e">
        <v>#N/A</v>
      </c>
      <c r="CE16" s="189"/>
      <c r="CG16" s="203"/>
    </row>
    <row r="17" ht="14.25" customHeight="1">
      <c r="B17" s="194" t="str">
        <f t="shared" si="1"/>
        <v>2010-2011</v>
      </c>
      <c r="C17" s="195">
        <f t="shared" si="7"/>
        <v>40360</v>
      </c>
      <c r="D17" s="196" t="str">
        <f t="shared" si="2"/>
        <v>Q3 2010</v>
      </c>
      <c r="F17" s="187">
        <v>418495.0</v>
      </c>
      <c r="G17" s="188">
        <v>11255.0</v>
      </c>
      <c r="H17" s="188">
        <v>56376.0</v>
      </c>
      <c r="I17" s="188">
        <v>12.0</v>
      </c>
      <c r="J17" s="188">
        <v>27098.0</v>
      </c>
      <c r="K17" s="188">
        <v>323763.0</v>
      </c>
      <c r="L17" s="188">
        <v>5284.0</v>
      </c>
      <c r="M17" s="188">
        <v>318479.0</v>
      </c>
      <c r="N17" s="189" t="str">
        <f t="shared" si="3"/>
        <v>EQUAL</v>
      </c>
      <c r="O17" s="178"/>
      <c r="P17" s="187">
        <v>2247.0</v>
      </c>
      <c r="Q17" s="188">
        <v>22776.0</v>
      </c>
      <c r="R17" s="188">
        <v>222404.0</v>
      </c>
      <c r="S17" s="188">
        <v>44619.0</v>
      </c>
      <c r="T17" s="188">
        <v>6787.0</v>
      </c>
      <c r="U17" s="188">
        <v>12450.0</v>
      </c>
      <c r="V17" s="188">
        <v>1963.0</v>
      </c>
      <c r="W17" s="188">
        <v>5203.0</v>
      </c>
      <c r="X17" s="188">
        <v>30.0</v>
      </c>
      <c r="Y17" s="189" t="str">
        <f t="shared" si="4"/>
        <v>EQUAL</v>
      </c>
      <c r="Z17" s="178"/>
      <c r="AA17" s="187"/>
      <c r="AB17" s="189"/>
      <c r="AC17" s="179"/>
      <c r="AD17" s="197" t="e">
        <v>#N/A</v>
      </c>
      <c r="AE17" s="198" t="e">
        <v>#N/A</v>
      </c>
      <c r="AF17" s="198" t="e">
        <v>#N/A</v>
      </c>
      <c r="AG17" s="198" t="e">
        <v>#N/A</v>
      </c>
      <c r="AH17" s="198" t="e">
        <v>#N/A</v>
      </c>
      <c r="AI17" s="198" t="e">
        <v>#N/A</v>
      </c>
      <c r="AJ17" s="198" t="e">
        <v>#N/A</v>
      </c>
      <c r="AK17" s="199" t="e">
        <v>#N/A</v>
      </c>
      <c r="AL17" s="183"/>
      <c r="AM17" s="187" t="e">
        <v>#N/A</v>
      </c>
      <c r="AN17" s="188" t="e">
        <v>#N/A</v>
      </c>
      <c r="AO17" s="188" t="e">
        <v>#N/A</v>
      </c>
      <c r="AP17" s="188" t="e">
        <v>#N/A</v>
      </c>
      <c r="AQ17" s="188" t="e">
        <v>#N/A</v>
      </c>
      <c r="AR17" s="188" t="e">
        <v>#N/A</v>
      </c>
      <c r="AS17" s="189"/>
      <c r="AT17" s="179"/>
      <c r="AU17" s="187">
        <v>27961.0</v>
      </c>
      <c r="AV17" s="188">
        <v>4951.0</v>
      </c>
      <c r="AW17" s="188">
        <v>335.0</v>
      </c>
      <c r="AX17" s="188">
        <v>5691.0</v>
      </c>
      <c r="AY17" s="188">
        <v>65.0</v>
      </c>
      <c r="AZ17" s="188">
        <v>21886.0</v>
      </c>
      <c r="BA17" s="188">
        <v>26837.0</v>
      </c>
      <c r="BB17" s="189" t="str">
        <f t="shared" si="5"/>
        <v>EQUAL</v>
      </c>
      <c r="BC17" s="178"/>
      <c r="BD17" s="187">
        <v>30.0</v>
      </c>
      <c r="BE17" s="188">
        <v>909.0</v>
      </c>
      <c r="BF17" s="188">
        <v>647.0</v>
      </c>
      <c r="BG17" s="188">
        <v>5174.0</v>
      </c>
      <c r="BH17" s="188">
        <v>5702.0</v>
      </c>
      <c r="BI17" s="188">
        <v>13688.0</v>
      </c>
      <c r="BJ17" s="188">
        <v>30.0</v>
      </c>
      <c r="BK17" s="188">
        <v>639.0</v>
      </c>
      <c r="BL17" s="188">
        <v>18.0</v>
      </c>
      <c r="BM17" s="189" t="str">
        <f t="shared" si="6"/>
        <v>EQUAL</v>
      </c>
      <c r="BN17" s="178"/>
      <c r="BO17" s="187"/>
      <c r="BP17" s="189"/>
      <c r="BQ17" s="179"/>
      <c r="BR17" s="200" t="e">
        <v>#N/A</v>
      </c>
      <c r="BS17" s="201" t="e">
        <v>#N/A</v>
      </c>
      <c r="BT17" s="201" t="e">
        <v>#N/A</v>
      </c>
      <c r="BU17" s="201" t="e">
        <v>#N/A</v>
      </c>
      <c r="BV17" s="201" t="e">
        <v>#N/A</v>
      </c>
      <c r="BW17" s="202" t="e">
        <v>#N/A</v>
      </c>
      <c r="BX17" s="179"/>
      <c r="BY17" s="187" t="e">
        <v>#N/A</v>
      </c>
      <c r="BZ17" s="188" t="e">
        <v>#N/A</v>
      </c>
      <c r="CA17" s="188" t="e">
        <v>#N/A</v>
      </c>
      <c r="CB17" s="188" t="e">
        <v>#N/A</v>
      </c>
      <c r="CC17" s="188" t="e">
        <v>#N/A</v>
      </c>
      <c r="CD17" s="188" t="e">
        <v>#N/A</v>
      </c>
      <c r="CE17" s="189"/>
      <c r="CG17" s="203"/>
    </row>
    <row r="18" ht="14.25" customHeight="1">
      <c r="B18" s="194" t="str">
        <f t="shared" si="1"/>
        <v>2010-2011</v>
      </c>
      <c r="C18" s="195">
        <f t="shared" si="7"/>
        <v>40452</v>
      </c>
      <c r="D18" s="196" t="str">
        <f t="shared" si="2"/>
        <v>Q4 2010</v>
      </c>
      <c r="F18" s="187">
        <v>395883.0</v>
      </c>
      <c r="G18" s="188">
        <v>10212.0</v>
      </c>
      <c r="H18" s="188">
        <v>51388.0</v>
      </c>
      <c r="I18" s="188">
        <v>19.0</v>
      </c>
      <c r="J18" s="188">
        <v>25308.0</v>
      </c>
      <c r="K18" s="188">
        <v>308970.0</v>
      </c>
      <c r="L18" s="188">
        <v>4972.0</v>
      </c>
      <c r="M18" s="188">
        <v>303998.0</v>
      </c>
      <c r="N18" s="189" t="str">
        <f t="shared" si="3"/>
        <v>EQUAL</v>
      </c>
      <c r="O18" s="178"/>
      <c r="P18" s="187">
        <v>1946.0</v>
      </c>
      <c r="Q18" s="188">
        <v>21191.0</v>
      </c>
      <c r="R18" s="188">
        <v>214838.0</v>
      </c>
      <c r="S18" s="188">
        <v>41056.0</v>
      </c>
      <c r="T18" s="188">
        <v>6520.0</v>
      </c>
      <c r="U18" s="188">
        <v>11807.0</v>
      </c>
      <c r="V18" s="188">
        <v>1856.0</v>
      </c>
      <c r="W18" s="188">
        <v>4752.0</v>
      </c>
      <c r="X18" s="188">
        <v>32.0</v>
      </c>
      <c r="Y18" s="189" t="str">
        <f t="shared" si="4"/>
        <v>EQUAL</v>
      </c>
      <c r="Z18" s="178"/>
      <c r="AA18" s="187"/>
      <c r="AB18" s="189"/>
      <c r="AC18" s="179"/>
      <c r="AD18" s="197" t="e">
        <v>#N/A</v>
      </c>
      <c r="AE18" s="198" t="e">
        <v>#N/A</v>
      </c>
      <c r="AF18" s="198" t="e">
        <v>#N/A</v>
      </c>
      <c r="AG18" s="198" t="e">
        <v>#N/A</v>
      </c>
      <c r="AH18" s="198" t="e">
        <v>#N/A</v>
      </c>
      <c r="AI18" s="198" t="e">
        <v>#N/A</v>
      </c>
      <c r="AJ18" s="198" t="e">
        <v>#N/A</v>
      </c>
      <c r="AK18" s="199" t="e">
        <v>#N/A</v>
      </c>
      <c r="AL18" s="183"/>
      <c r="AM18" s="187" t="e">
        <v>#N/A</v>
      </c>
      <c r="AN18" s="188" t="e">
        <v>#N/A</v>
      </c>
      <c r="AO18" s="188" t="e">
        <v>#N/A</v>
      </c>
      <c r="AP18" s="188" t="e">
        <v>#N/A</v>
      </c>
      <c r="AQ18" s="188" t="e">
        <v>#N/A</v>
      </c>
      <c r="AR18" s="188" t="e">
        <v>#N/A</v>
      </c>
      <c r="AS18" s="189" t="str">
        <f t="shared" ref="AS18:AS73" si="8">SUM(AM15:AM18)</f>
        <v>#N/A</v>
      </c>
      <c r="AT18" s="179"/>
      <c r="AU18" s="187">
        <v>26125.0</v>
      </c>
      <c r="AV18" s="188">
        <v>4895.0</v>
      </c>
      <c r="AW18" s="188">
        <v>343.0</v>
      </c>
      <c r="AX18" s="188">
        <v>5060.0</v>
      </c>
      <c r="AY18" s="188">
        <v>61.0</v>
      </c>
      <c r="AZ18" s="188">
        <v>20679.0</v>
      </c>
      <c r="BA18" s="188">
        <v>25574.0</v>
      </c>
      <c r="BB18" s="189" t="str">
        <f t="shared" si="5"/>
        <v>EQUAL</v>
      </c>
      <c r="BC18" s="178"/>
      <c r="BD18" s="187">
        <v>22.0</v>
      </c>
      <c r="BE18" s="188">
        <v>734.0</v>
      </c>
      <c r="BF18" s="188">
        <v>595.0</v>
      </c>
      <c r="BG18" s="188">
        <v>4793.0</v>
      </c>
      <c r="BH18" s="188">
        <v>5534.0</v>
      </c>
      <c r="BI18" s="188">
        <v>13290.0</v>
      </c>
      <c r="BJ18" s="188">
        <v>23.0</v>
      </c>
      <c r="BK18" s="188">
        <v>559.0</v>
      </c>
      <c r="BL18" s="188">
        <v>24.0</v>
      </c>
      <c r="BM18" s="189" t="str">
        <f t="shared" si="6"/>
        <v>EQUAL</v>
      </c>
      <c r="BN18" s="178"/>
      <c r="BO18" s="187"/>
      <c r="BP18" s="189"/>
      <c r="BQ18" s="179"/>
      <c r="BR18" s="200" t="e">
        <v>#N/A</v>
      </c>
      <c r="BS18" s="201" t="e">
        <v>#N/A</v>
      </c>
      <c r="BT18" s="201" t="e">
        <v>#N/A</v>
      </c>
      <c r="BU18" s="201" t="e">
        <v>#N/A</v>
      </c>
      <c r="BV18" s="201" t="e">
        <v>#N/A</v>
      </c>
      <c r="BW18" s="202" t="e">
        <v>#N/A</v>
      </c>
      <c r="BX18" s="179"/>
      <c r="BY18" s="187" t="e">
        <v>#N/A</v>
      </c>
      <c r="BZ18" s="188" t="e">
        <v>#N/A</v>
      </c>
      <c r="CA18" s="188" t="e">
        <v>#N/A</v>
      </c>
      <c r="CB18" s="188" t="e">
        <v>#N/A</v>
      </c>
      <c r="CC18" s="188" t="e">
        <v>#N/A</v>
      </c>
      <c r="CD18" s="188" t="e">
        <v>#N/A</v>
      </c>
      <c r="CE18" s="189" t="str">
        <f t="shared" ref="CE18:CE73" si="9">SUM(BY15:BY18)</f>
        <v>#N/A</v>
      </c>
      <c r="CG18" s="203"/>
    </row>
    <row r="19" ht="14.25" customHeight="1">
      <c r="B19" s="194" t="str">
        <f t="shared" si="1"/>
        <v>2010-2011</v>
      </c>
      <c r="C19" s="195">
        <f t="shared" si="7"/>
        <v>40544</v>
      </c>
      <c r="D19" s="196" t="str">
        <f t="shared" si="2"/>
        <v>Q1 2011</v>
      </c>
      <c r="F19" s="187">
        <v>415411.0</v>
      </c>
      <c r="G19" s="188">
        <v>11188.0</v>
      </c>
      <c r="H19" s="188">
        <v>55258.0</v>
      </c>
      <c r="I19" s="188">
        <v>17.0</v>
      </c>
      <c r="J19" s="188">
        <v>25799.0</v>
      </c>
      <c r="K19" s="188">
        <v>323156.0</v>
      </c>
      <c r="L19" s="188">
        <v>5336.0</v>
      </c>
      <c r="M19" s="188">
        <v>317820.0</v>
      </c>
      <c r="N19" s="189" t="str">
        <f t="shared" si="3"/>
        <v>EQUAL</v>
      </c>
      <c r="O19" s="178"/>
      <c r="P19" s="187">
        <v>2122.0</v>
      </c>
      <c r="Q19" s="188">
        <v>21825.0</v>
      </c>
      <c r="R19" s="188">
        <v>226454.0</v>
      </c>
      <c r="S19" s="188">
        <v>41158.0</v>
      </c>
      <c r="T19" s="188">
        <v>6879.0</v>
      </c>
      <c r="U19" s="188">
        <v>12404.0</v>
      </c>
      <c r="V19" s="188">
        <v>1793.0</v>
      </c>
      <c r="W19" s="188">
        <v>5141.0</v>
      </c>
      <c r="X19" s="188">
        <v>44.0</v>
      </c>
      <c r="Y19" s="189" t="str">
        <f t="shared" si="4"/>
        <v>EQUAL</v>
      </c>
      <c r="Z19" s="178"/>
      <c r="AA19" s="187"/>
      <c r="AB19" s="189"/>
      <c r="AC19" s="179"/>
      <c r="AD19" s="197">
        <v>87.634214175</v>
      </c>
      <c r="AE19" s="198">
        <v>71.0</v>
      </c>
      <c r="AF19" s="198">
        <v>33.516705776</v>
      </c>
      <c r="AG19" s="198">
        <v>31.0</v>
      </c>
      <c r="AH19" s="198">
        <v>23.383936857</v>
      </c>
      <c r="AI19" s="198">
        <v>0.0</v>
      </c>
      <c r="AJ19" s="198">
        <v>144.53485681</v>
      </c>
      <c r="AK19" s="199">
        <v>131.0</v>
      </c>
      <c r="AL19" s="183"/>
      <c r="AM19" s="187" t="e">
        <v>#N/A</v>
      </c>
      <c r="AN19" s="188" t="e">
        <v>#N/A</v>
      </c>
      <c r="AO19" s="188" t="e">
        <v>#N/A</v>
      </c>
      <c r="AP19" s="188" t="e">
        <v>#N/A</v>
      </c>
      <c r="AQ19" s="188" t="e">
        <v>#N/A</v>
      </c>
      <c r="AR19" s="188" t="e">
        <v>#N/A</v>
      </c>
      <c r="AS19" s="189" t="str">
        <f t="shared" si="8"/>
        <v>#N/A</v>
      </c>
      <c r="AT19" s="179"/>
      <c r="AU19" s="187">
        <v>27615.0</v>
      </c>
      <c r="AV19" s="188">
        <v>5052.0</v>
      </c>
      <c r="AW19" s="188">
        <v>270.0</v>
      </c>
      <c r="AX19" s="188">
        <v>5476.0</v>
      </c>
      <c r="AY19" s="188">
        <v>64.0</v>
      </c>
      <c r="AZ19" s="188">
        <v>21821.0</v>
      </c>
      <c r="BA19" s="188">
        <v>26873.0</v>
      </c>
      <c r="BB19" s="189" t="str">
        <f t="shared" si="5"/>
        <v>EQUAL</v>
      </c>
      <c r="BC19" s="178"/>
      <c r="BD19" s="187">
        <v>31.0</v>
      </c>
      <c r="BE19" s="188">
        <v>743.0</v>
      </c>
      <c r="BF19" s="188">
        <v>590.0</v>
      </c>
      <c r="BG19" s="188">
        <v>4620.0</v>
      </c>
      <c r="BH19" s="188">
        <v>5784.0</v>
      </c>
      <c r="BI19" s="188">
        <v>14476.0</v>
      </c>
      <c r="BJ19" s="188">
        <v>16.0</v>
      </c>
      <c r="BK19" s="188">
        <v>591.0</v>
      </c>
      <c r="BL19" s="188">
        <v>22.0</v>
      </c>
      <c r="BM19" s="189" t="str">
        <f t="shared" si="6"/>
        <v>EQUAL</v>
      </c>
      <c r="BN19" s="178"/>
      <c r="BO19" s="187"/>
      <c r="BP19" s="189"/>
      <c r="BQ19" s="179"/>
      <c r="BR19" s="200" t="e">
        <v>#N/A</v>
      </c>
      <c r="BS19" s="201" t="e">
        <v>#N/A</v>
      </c>
      <c r="BT19" s="201" t="e">
        <v>#N/A</v>
      </c>
      <c r="BU19" s="201" t="e">
        <v>#N/A</v>
      </c>
      <c r="BV19" s="201" t="e">
        <v>#N/A</v>
      </c>
      <c r="BW19" s="202" t="e">
        <v>#N/A</v>
      </c>
      <c r="BX19" s="179"/>
      <c r="BY19" s="187" t="e">
        <v>#N/A</v>
      </c>
      <c r="BZ19" s="188" t="e">
        <v>#N/A</v>
      </c>
      <c r="CA19" s="188" t="e">
        <v>#N/A</v>
      </c>
      <c r="CB19" s="188" t="e">
        <v>#N/A</v>
      </c>
      <c r="CC19" s="188" t="e">
        <v>#N/A</v>
      </c>
      <c r="CD19" s="188" t="e">
        <v>#N/A</v>
      </c>
      <c r="CE19" s="189" t="str">
        <f t="shared" si="9"/>
        <v>#N/A</v>
      </c>
      <c r="CG19" s="203"/>
    </row>
    <row r="20" ht="14.25" customHeight="1">
      <c r="B20" s="194" t="str">
        <f t="shared" si="1"/>
        <v>2011-2012</v>
      </c>
      <c r="C20" s="195">
        <f t="shared" si="7"/>
        <v>40634</v>
      </c>
      <c r="D20" s="196" t="str">
        <f t="shared" si="2"/>
        <v>Q2 2011</v>
      </c>
      <c r="F20" s="187">
        <v>384730.0</v>
      </c>
      <c r="G20" s="188">
        <v>9047.0</v>
      </c>
      <c r="H20" s="188">
        <v>50414.0</v>
      </c>
      <c r="I20" s="188">
        <v>16.0</v>
      </c>
      <c r="J20" s="188">
        <v>24712.0</v>
      </c>
      <c r="K20" s="188">
        <v>300551.0</v>
      </c>
      <c r="L20" s="188">
        <v>5037.0</v>
      </c>
      <c r="M20" s="188">
        <v>295514.0</v>
      </c>
      <c r="N20" s="189" t="str">
        <f t="shared" si="3"/>
        <v>EQUAL</v>
      </c>
      <c r="O20" s="178"/>
      <c r="P20" s="187">
        <v>2048.0</v>
      </c>
      <c r="Q20" s="188">
        <v>20557.0</v>
      </c>
      <c r="R20" s="188">
        <v>208244.0</v>
      </c>
      <c r="S20" s="188">
        <v>38974.0</v>
      </c>
      <c r="T20" s="188">
        <v>6554.0</v>
      </c>
      <c r="U20" s="188">
        <v>12373.0</v>
      </c>
      <c r="V20" s="188">
        <v>1713.0</v>
      </c>
      <c r="W20" s="188">
        <v>5015.0</v>
      </c>
      <c r="X20" s="188">
        <v>36.0</v>
      </c>
      <c r="Y20" s="189" t="str">
        <f t="shared" si="4"/>
        <v>EQUAL</v>
      </c>
      <c r="Z20" s="178"/>
      <c r="AA20" s="187"/>
      <c r="AB20" s="189"/>
      <c r="AC20" s="179"/>
      <c r="AD20" s="197">
        <v>84.859301692</v>
      </c>
      <c r="AE20" s="198">
        <v>66.0</v>
      </c>
      <c r="AF20" s="198">
        <v>34.960384314</v>
      </c>
      <c r="AG20" s="198">
        <v>31.0</v>
      </c>
      <c r="AH20" s="198">
        <v>22.268471605</v>
      </c>
      <c r="AI20" s="198">
        <v>0.0</v>
      </c>
      <c r="AJ20" s="198">
        <v>142.08815761</v>
      </c>
      <c r="AK20" s="199">
        <v>126.0</v>
      </c>
      <c r="AL20" s="183"/>
      <c r="AM20" s="187" t="e">
        <v>#N/A</v>
      </c>
      <c r="AN20" s="188" t="e">
        <v>#N/A</v>
      </c>
      <c r="AO20" s="188" t="e">
        <v>#N/A</v>
      </c>
      <c r="AP20" s="188" t="e">
        <v>#N/A</v>
      </c>
      <c r="AQ20" s="188" t="e">
        <v>#N/A</v>
      </c>
      <c r="AR20" s="188" t="e">
        <v>#N/A</v>
      </c>
      <c r="AS20" s="189" t="str">
        <f t="shared" si="8"/>
        <v>#N/A</v>
      </c>
      <c r="AT20" s="179"/>
      <c r="AU20" s="187">
        <v>24467.0</v>
      </c>
      <c r="AV20" s="188">
        <v>4853.0</v>
      </c>
      <c r="AW20" s="188">
        <v>246.0</v>
      </c>
      <c r="AX20" s="188">
        <v>4622.0</v>
      </c>
      <c r="AY20" s="188">
        <v>75.0</v>
      </c>
      <c r="AZ20" s="188">
        <v>19553.0</v>
      </c>
      <c r="BA20" s="188">
        <v>24406.0</v>
      </c>
      <c r="BB20" s="189" t="str">
        <f t="shared" si="5"/>
        <v>EQUAL</v>
      </c>
      <c r="BC20" s="178"/>
      <c r="BD20" s="187">
        <v>18.0</v>
      </c>
      <c r="BE20" s="188">
        <v>601.0</v>
      </c>
      <c r="BF20" s="188">
        <v>527.0</v>
      </c>
      <c r="BG20" s="188">
        <v>4224.0</v>
      </c>
      <c r="BH20" s="188">
        <v>5228.0</v>
      </c>
      <c r="BI20" s="188">
        <v>13282.0</v>
      </c>
      <c r="BJ20" s="188">
        <v>23.0</v>
      </c>
      <c r="BK20" s="188">
        <v>473.0</v>
      </c>
      <c r="BL20" s="188">
        <v>30.0</v>
      </c>
      <c r="BM20" s="189" t="str">
        <f t="shared" si="6"/>
        <v>EQUAL</v>
      </c>
      <c r="BN20" s="178"/>
      <c r="BO20" s="187"/>
      <c r="BP20" s="189"/>
      <c r="BQ20" s="179"/>
      <c r="BR20" s="200" t="e">
        <v>#N/A</v>
      </c>
      <c r="BS20" s="201" t="e">
        <v>#N/A</v>
      </c>
      <c r="BT20" s="201" t="e">
        <v>#N/A</v>
      </c>
      <c r="BU20" s="201" t="e">
        <v>#N/A</v>
      </c>
      <c r="BV20" s="201" t="e">
        <v>#N/A</v>
      </c>
      <c r="BW20" s="202" t="e">
        <v>#N/A</v>
      </c>
      <c r="BX20" s="179"/>
      <c r="BY20" s="187" t="e">
        <v>#N/A</v>
      </c>
      <c r="BZ20" s="188" t="e">
        <v>#N/A</v>
      </c>
      <c r="CA20" s="188" t="e">
        <v>#N/A</v>
      </c>
      <c r="CB20" s="188" t="e">
        <v>#N/A</v>
      </c>
      <c r="CC20" s="188" t="e">
        <v>#N/A</v>
      </c>
      <c r="CD20" s="188" t="e">
        <v>#N/A</v>
      </c>
      <c r="CE20" s="189" t="str">
        <f t="shared" si="9"/>
        <v>#N/A</v>
      </c>
      <c r="CG20" s="203"/>
    </row>
    <row r="21" ht="14.25" customHeight="1">
      <c r="B21" s="194" t="str">
        <f t="shared" si="1"/>
        <v>2011-2012</v>
      </c>
      <c r="C21" s="195">
        <f t="shared" si="7"/>
        <v>40725</v>
      </c>
      <c r="D21" s="196" t="str">
        <f t="shared" si="2"/>
        <v>Q3 2011</v>
      </c>
      <c r="F21" s="187">
        <v>399023.0</v>
      </c>
      <c r="G21" s="188">
        <v>10064.0</v>
      </c>
      <c r="H21" s="188">
        <v>51558.0</v>
      </c>
      <c r="I21" s="188">
        <v>26.0</v>
      </c>
      <c r="J21" s="188">
        <v>26605.0</v>
      </c>
      <c r="K21" s="188">
        <v>310786.0</v>
      </c>
      <c r="L21" s="188">
        <v>6114.0</v>
      </c>
      <c r="M21" s="188">
        <v>304672.0</v>
      </c>
      <c r="N21" s="189" t="str">
        <f t="shared" si="3"/>
        <v>EQUAL</v>
      </c>
      <c r="O21" s="178"/>
      <c r="P21" s="187">
        <v>2030.0</v>
      </c>
      <c r="Q21" s="188">
        <v>21398.0</v>
      </c>
      <c r="R21" s="188">
        <v>213317.0</v>
      </c>
      <c r="S21" s="188">
        <v>41363.0</v>
      </c>
      <c r="T21" s="188">
        <v>6849.0</v>
      </c>
      <c r="U21" s="188">
        <v>12801.0</v>
      </c>
      <c r="V21" s="188">
        <v>1639.0</v>
      </c>
      <c r="W21" s="188">
        <v>5228.0</v>
      </c>
      <c r="X21" s="188">
        <v>47.0</v>
      </c>
      <c r="Y21" s="189" t="str">
        <f t="shared" si="4"/>
        <v>EQUAL</v>
      </c>
      <c r="Z21" s="178"/>
      <c r="AA21" s="187"/>
      <c r="AB21" s="189"/>
      <c r="AC21" s="179"/>
      <c r="AD21" s="197">
        <v>83.585228226</v>
      </c>
      <c r="AE21" s="198">
        <v>66.0</v>
      </c>
      <c r="AF21" s="198">
        <v>35.501887789</v>
      </c>
      <c r="AG21" s="198">
        <v>29.0</v>
      </c>
      <c r="AH21" s="198">
        <v>22.078159674</v>
      </c>
      <c r="AI21" s="198">
        <v>0.0</v>
      </c>
      <c r="AJ21" s="198">
        <v>141.16527569</v>
      </c>
      <c r="AK21" s="199">
        <v>126.0</v>
      </c>
      <c r="AL21" s="183"/>
      <c r="AM21" s="187" t="e">
        <v>#N/A</v>
      </c>
      <c r="AN21" s="188" t="e">
        <v>#N/A</v>
      </c>
      <c r="AO21" s="188" t="e">
        <v>#N/A</v>
      </c>
      <c r="AP21" s="188" t="e">
        <v>#N/A</v>
      </c>
      <c r="AQ21" s="188" t="e">
        <v>#N/A</v>
      </c>
      <c r="AR21" s="188" t="e">
        <v>#N/A</v>
      </c>
      <c r="AS21" s="189" t="str">
        <f t="shared" si="8"/>
        <v>#N/A</v>
      </c>
      <c r="AT21" s="179"/>
      <c r="AU21" s="187">
        <v>25252.0</v>
      </c>
      <c r="AV21" s="188">
        <v>5777.0</v>
      </c>
      <c r="AW21" s="188">
        <v>269.0</v>
      </c>
      <c r="AX21" s="188">
        <v>4766.0</v>
      </c>
      <c r="AY21" s="188">
        <v>52.0</v>
      </c>
      <c r="AZ21" s="188">
        <v>20182.0</v>
      </c>
      <c r="BA21" s="188">
        <v>25959.0</v>
      </c>
      <c r="BB21" s="189" t="str">
        <f t="shared" si="5"/>
        <v>EQUAL</v>
      </c>
      <c r="BC21" s="178"/>
      <c r="BD21" s="187">
        <v>28.0</v>
      </c>
      <c r="BE21" s="188">
        <v>648.0</v>
      </c>
      <c r="BF21" s="188">
        <v>514.0</v>
      </c>
      <c r="BG21" s="188">
        <v>4461.0</v>
      </c>
      <c r="BH21" s="188">
        <v>5512.0</v>
      </c>
      <c r="BI21" s="188">
        <v>14246.0</v>
      </c>
      <c r="BJ21" s="188">
        <v>23.0</v>
      </c>
      <c r="BK21" s="188">
        <v>504.0</v>
      </c>
      <c r="BL21" s="188">
        <v>23.0</v>
      </c>
      <c r="BM21" s="189" t="str">
        <f t="shared" si="6"/>
        <v>EQUAL</v>
      </c>
      <c r="BN21" s="178"/>
      <c r="BO21" s="187"/>
      <c r="BP21" s="189"/>
      <c r="BQ21" s="179"/>
      <c r="BR21" s="200" t="e">
        <v>#N/A</v>
      </c>
      <c r="BS21" s="201" t="e">
        <v>#N/A</v>
      </c>
      <c r="BT21" s="201" t="e">
        <v>#N/A</v>
      </c>
      <c r="BU21" s="201" t="e">
        <v>#N/A</v>
      </c>
      <c r="BV21" s="201" t="e">
        <v>#N/A</v>
      </c>
      <c r="BW21" s="202" t="e">
        <v>#N/A</v>
      </c>
      <c r="BX21" s="179"/>
      <c r="BY21" s="187" t="e">
        <v>#N/A</v>
      </c>
      <c r="BZ21" s="188" t="e">
        <v>#N/A</v>
      </c>
      <c r="CA21" s="188" t="e">
        <v>#N/A</v>
      </c>
      <c r="CB21" s="188" t="e">
        <v>#N/A</v>
      </c>
      <c r="CC21" s="188" t="e">
        <v>#N/A</v>
      </c>
      <c r="CD21" s="188" t="e">
        <v>#N/A</v>
      </c>
      <c r="CE21" s="189" t="str">
        <f t="shared" si="9"/>
        <v>#N/A</v>
      </c>
      <c r="CG21" s="203"/>
    </row>
    <row r="22" ht="14.25" customHeight="1">
      <c r="B22" s="194" t="str">
        <f t="shared" si="1"/>
        <v>2011-2012</v>
      </c>
      <c r="C22" s="195">
        <f t="shared" si="7"/>
        <v>40817</v>
      </c>
      <c r="D22" s="196" t="str">
        <f t="shared" si="2"/>
        <v>Q4 2011</v>
      </c>
      <c r="F22" s="187">
        <v>378767.0</v>
      </c>
      <c r="G22" s="188">
        <v>9351.0</v>
      </c>
      <c r="H22" s="188">
        <v>49943.0</v>
      </c>
      <c r="I22" s="188">
        <v>12.0</v>
      </c>
      <c r="J22" s="188">
        <v>23397.0</v>
      </c>
      <c r="K22" s="188">
        <v>296069.0</v>
      </c>
      <c r="L22" s="188">
        <v>5578.0</v>
      </c>
      <c r="M22" s="188">
        <v>290491.0</v>
      </c>
      <c r="N22" s="189" t="str">
        <f t="shared" si="3"/>
        <v>EQUAL</v>
      </c>
      <c r="O22" s="178"/>
      <c r="P22" s="187">
        <v>1892.0</v>
      </c>
      <c r="Q22" s="188">
        <v>20050.0</v>
      </c>
      <c r="R22" s="188">
        <v>206761.0</v>
      </c>
      <c r="S22" s="188">
        <v>37383.0</v>
      </c>
      <c r="T22" s="188">
        <v>6328.0</v>
      </c>
      <c r="U22" s="188">
        <v>11929.0</v>
      </c>
      <c r="V22" s="188">
        <v>1557.0</v>
      </c>
      <c r="W22" s="188">
        <v>4561.0</v>
      </c>
      <c r="X22" s="188">
        <v>30.0</v>
      </c>
      <c r="Y22" s="189" t="str">
        <f t="shared" si="4"/>
        <v>EQUAL</v>
      </c>
      <c r="Z22" s="178"/>
      <c r="AA22" s="187"/>
      <c r="AB22" s="189"/>
      <c r="AC22" s="179"/>
      <c r="AD22" s="197">
        <v>86.933588631</v>
      </c>
      <c r="AE22" s="198">
        <v>67.0</v>
      </c>
      <c r="AF22" s="198">
        <v>36.45463371</v>
      </c>
      <c r="AG22" s="198">
        <v>30.0</v>
      </c>
      <c r="AH22" s="198">
        <v>21.865747935</v>
      </c>
      <c r="AI22" s="198">
        <v>0.0</v>
      </c>
      <c r="AJ22" s="198">
        <v>145.25397028</v>
      </c>
      <c r="AK22" s="199">
        <v>131.0</v>
      </c>
      <c r="AL22" s="183"/>
      <c r="AM22" s="187" t="e">
        <v>#N/A</v>
      </c>
      <c r="AN22" s="188" t="e">
        <v>#N/A</v>
      </c>
      <c r="AO22" s="188" t="e">
        <v>#N/A</v>
      </c>
      <c r="AP22" s="188" t="e">
        <v>#N/A</v>
      </c>
      <c r="AQ22" s="188" t="e">
        <v>#N/A</v>
      </c>
      <c r="AR22" s="188" t="e">
        <v>#N/A</v>
      </c>
      <c r="AS22" s="189" t="str">
        <f t="shared" si="8"/>
        <v>#N/A</v>
      </c>
      <c r="AT22" s="179"/>
      <c r="AU22" s="187">
        <v>24086.0</v>
      </c>
      <c r="AV22" s="188">
        <v>5542.0</v>
      </c>
      <c r="AW22" s="188">
        <v>229.0</v>
      </c>
      <c r="AX22" s="188">
        <v>4442.0</v>
      </c>
      <c r="AY22" s="188">
        <v>46.0</v>
      </c>
      <c r="AZ22" s="188">
        <v>19384.0</v>
      </c>
      <c r="BA22" s="188">
        <v>24926.0</v>
      </c>
      <c r="BB22" s="189" t="str">
        <f t="shared" si="5"/>
        <v>EQUAL</v>
      </c>
      <c r="BC22" s="178"/>
      <c r="BD22" s="187">
        <v>20.0</v>
      </c>
      <c r="BE22" s="188">
        <v>519.0</v>
      </c>
      <c r="BF22" s="188">
        <v>401.0</v>
      </c>
      <c r="BG22" s="188">
        <v>3785.0</v>
      </c>
      <c r="BH22" s="188">
        <v>5046.0</v>
      </c>
      <c r="BI22" s="188">
        <v>14659.0</v>
      </c>
      <c r="BJ22" s="188">
        <v>17.0</v>
      </c>
      <c r="BK22" s="188">
        <v>461.0</v>
      </c>
      <c r="BL22" s="188">
        <v>18.0</v>
      </c>
      <c r="BM22" s="189" t="str">
        <f t="shared" si="6"/>
        <v>EQUAL</v>
      </c>
      <c r="BN22" s="178"/>
      <c r="BO22" s="187"/>
      <c r="BP22" s="189"/>
      <c r="BQ22" s="179"/>
      <c r="BR22" s="200" t="e">
        <v>#N/A</v>
      </c>
      <c r="BS22" s="201" t="e">
        <v>#N/A</v>
      </c>
      <c r="BT22" s="201" t="e">
        <v>#N/A</v>
      </c>
      <c r="BU22" s="201" t="e">
        <v>#N/A</v>
      </c>
      <c r="BV22" s="201" t="e">
        <v>#N/A</v>
      </c>
      <c r="BW22" s="202" t="e">
        <v>#N/A</v>
      </c>
      <c r="BX22" s="179"/>
      <c r="BY22" s="187" t="e">
        <v>#N/A</v>
      </c>
      <c r="BZ22" s="188" t="e">
        <v>#N/A</v>
      </c>
      <c r="CA22" s="188" t="e">
        <v>#N/A</v>
      </c>
      <c r="CB22" s="188" t="e">
        <v>#N/A</v>
      </c>
      <c r="CC22" s="188" t="e">
        <v>#N/A</v>
      </c>
      <c r="CD22" s="188" t="e">
        <v>#N/A</v>
      </c>
      <c r="CE22" s="189" t="str">
        <f t="shared" si="9"/>
        <v>#N/A</v>
      </c>
      <c r="CG22" s="203"/>
    </row>
    <row r="23" ht="14.25" customHeight="1">
      <c r="B23" s="194" t="str">
        <f t="shared" si="1"/>
        <v>2011-2012</v>
      </c>
      <c r="C23" s="195">
        <f t="shared" si="7"/>
        <v>40909</v>
      </c>
      <c r="D23" s="196" t="str">
        <f t="shared" si="2"/>
        <v>Q1 2012</v>
      </c>
      <c r="F23" s="187">
        <v>392533.0</v>
      </c>
      <c r="G23" s="188">
        <v>10902.0</v>
      </c>
      <c r="H23" s="188">
        <v>51270.0</v>
      </c>
      <c r="I23" s="188">
        <v>16.0</v>
      </c>
      <c r="J23" s="188">
        <v>22881.0</v>
      </c>
      <c r="K23" s="188">
        <v>307476.0</v>
      </c>
      <c r="L23" s="188">
        <v>5718.0</v>
      </c>
      <c r="M23" s="188">
        <v>301758.0</v>
      </c>
      <c r="N23" s="189" t="str">
        <f t="shared" si="3"/>
        <v>EQUAL</v>
      </c>
      <c r="O23" s="178"/>
      <c r="P23" s="187">
        <v>1988.0</v>
      </c>
      <c r="Q23" s="188">
        <v>20886.0</v>
      </c>
      <c r="R23" s="188">
        <v>215543.0</v>
      </c>
      <c r="S23" s="188">
        <v>38185.0</v>
      </c>
      <c r="T23" s="188">
        <v>6647.0</v>
      </c>
      <c r="U23" s="188">
        <v>12284.0</v>
      </c>
      <c r="V23" s="188">
        <v>1562.0</v>
      </c>
      <c r="W23" s="188">
        <v>4629.0</v>
      </c>
      <c r="X23" s="188">
        <v>34.0</v>
      </c>
      <c r="Y23" s="189" t="str">
        <f t="shared" si="4"/>
        <v>EQUAL</v>
      </c>
      <c r="Z23" s="178"/>
      <c r="AA23" s="187"/>
      <c r="AB23" s="189"/>
      <c r="AC23" s="179"/>
      <c r="AD23" s="197">
        <v>90.111483657</v>
      </c>
      <c r="AE23" s="198">
        <v>72.0</v>
      </c>
      <c r="AF23" s="198">
        <v>35.627865749</v>
      </c>
      <c r="AG23" s="198">
        <v>31.0</v>
      </c>
      <c r="AH23" s="198">
        <v>23.33801885</v>
      </c>
      <c r="AI23" s="198">
        <v>0.0</v>
      </c>
      <c r="AJ23" s="198">
        <v>149.07736826</v>
      </c>
      <c r="AK23" s="199">
        <v>135.0</v>
      </c>
      <c r="AL23" s="183"/>
      <c r="AM23" s="187" t="e">
        <v>#N/A</v>
      </c>
      <c r="AN23" s="188" t="e">
        <v>#N/A</v>
      </c>
      <c r="AO23" s="188" t="e">
        <v>#N/A</v>
      </c>
      <c r="AP23" s="188" t="e">
        <v>#N/A</v>
      </c>
      <c r="AQ23" s="188" t="e">
        <v>#N/A</v>
      </c>
      <c r="AR23" s="188" t="e">
        <v>#N/A</v>
      </c>
      <c r="AS23" s="189" t="str">
        <f t="shared" si="8"/>
        <v>#N/A</v>
      </c>
      <c r="AT23" s="179"/>
      <c r="AU23" s="187">
        <v>24791.0</v>
      </c>
      <c r="AV23" s="188">
        <v>5380.0</v>
      </c>
      <c r="AW23" s="188">
        <v>196.0</v>
      </c>
      <c r="AX23" s="188">
        <v>4800.0</v>
      </c>
      <c r="AY23" s="188">
        <v>40.0</v>
      </c>
      <c r="AZ23" s="188">
        <v>19733.0</v>
      </c>
      <c r="BA23" s="188">
        <v>25113.0</v>
      </c>
      <c r="BB23" s="189" t="str">
        <f t="shared" si="5"/>
        <v>EQUAL</v>
      </c>
      <c r="BC23" s="178"/>
      <c r="BD23" s="187">
        <v>17.0</v>
      </c>
      <c r="BE23" s="188">
        <v>527.0</v>
      </c>
      <c r="BF23" s="188">
        <v>482.0</v>
      </c>
      <c r="BG23" s="188">
        <v>4209.0</v>
      </c>
      <c r="BH23" s="188">
        <v>5498.0</v>
      </c>
      <c r="BI23" s="188">
        <v>13878.0</v>
      </c>
      <c r="BJ23" s="188">
        <v>17.0</v>
      </c>
      <c r="BK23" s="188">
        <v>483.0</v>
      </c>
      <c r="BL23" s="188">
        <v>2.0</v>
      </c>
      <c r="BM23" s="189" t="str">
        <f t="shared" si="6"/>
        <v>EQUAL</v>
      </c>
      <c r="BN23" s="178"/>
      <c r="BO23" s="187"/>
      <c r="BP23" s="189"/>
      <c r="BQ23" s="179"/>
      <c r="BR23" s="200" t="e">
        <v>#N/A</v>
      </c>
      <c r="BS23" s="201" t="e">
        <v>#N/A</v>
      </c>
      <c r="BT23" s="201" t="e">
        <v>#N/A</v>
      </c>
      <c r="BU23" s="201" t="e">
        <v>#N/A</v>
      </c>
      <c r="BV23" s="201" t="e">
        <v>#N/A</v>
      </c>
      <c r="BW23" s="202" t="e">
        <v>#N/A</v>
      </c>
      <c r="BX23" s="179"/>
      <c r="BY23" s="187" t="e">
        <v>#N/A</v>
      </c>
      <c r="BZ23" s="188" t="e">
        <v>#N/A</v>
      </c>
      <c r="CA23" s="188" t="e">
        <v>#N/A</v>
      </c>
      <c r="CB23" s="188" t="e">
        <v>#N/A</v>
      </c>
      <c r="CC23" s="188" t="e">
        <v>#N/A</v>
      </c>
      <c r="CD23" s="188" t="e">
        <v>#N/A</v>
      </c>
      <c r="CE23" s="189" t="str">
        <f t="shared" si="9"/>
        <v>#N/A</v>
      </c>
      <c r="CG23" s="203"/>
    </row>
    <row r="24" ht="14.25" customHeight="1">
      <c r="B24" s="194" t="str">
        <f t="shared" si="1"/>
        <v>2012-2013</v>
      </c>
      <c r="C24" s="195">
        <f t="shared" si="7"/>
        <v>41000</v>
      </c>
      <c r="D24" s="196" t="str">
        <f t="shared" si="2"/>
        <v>Q2 2012</v>
      </c>
      <c r="F24" s="187">
        <v>356671.0</v>
      </c>
      <c r="G24" s="188">
        <v>8387.0</v>
      </c>
      <c r="H24" s="188">
        <v>48239.0</v>
      </c>
      <c r="I24" s="188">
        <v>14.0</v>
      </c>
      <c r="J24" s="188">
        <v>21163.0</v>
      </c>
      <c r="K24" s="188">
        <v>278879.0</v>
      </c>
      <c r="L24" s="188">
        <v>5238.0</v>
      </c>
      <c r="M24" s="188">
        <v>273641.0</v>
      </c>
      <c r="N24" s="189" t="str">
        <f t="shared" si="3"/>
        <v>EQUAL</v>
      </c>
      <c r="O24" s="178"/>
      <c r="P24" s="187">
        <v>1774.0</v>
      </c>
      <c r="Q24" s="188">
        <v>18990.0</v>
      </c>
      <c r="R24" s="188">
        <v>196489.0</v>
      </c>
      <c r="S24" s="188">
        <v>33230.0</v>
      </c>
      <c r="T24" s="188">
        <v>6102.0</v>
      </c>
      <c r="U24" s="188">
        <v>11565.0</v>
      </c>
      <c r="V24" s="188">
        <v>1341.0</v>
      </c>
      <c r="W24" s="188">
        <v>4132.0</v>
      </c>
      <c r="X24" s="188">
        <v>18.0</v>
      </c>
      <c r="Y24" s="189" t="str">
        <f t="shared" si="4"/>
        <v>EQUAL</v>
      </c>
      <c r="Z24" s="178"/>
      <c r="AA24" s="187"/>
      <c r="AB24" s="189"/>
      <c r="AC24" s="179"/>
      <c r="AD24" s="197">
        <v>88.163830775</v>
      </c>
      <c r="AE24" s="198">
        <v>68.0</v>
      </c>
      <c r="AF24" s="198">
        <v>37.857870881</v>
      </c>
      <c r="AG24" s="198">
        <v>33.0</v>
      </c>
      <c r="AH24" s="198">
        <v>22.407672278</v>
      </c>
      <c r="AI24" s="198">
        <v>0.0</v>
      </c>
      <c r="AJ24" s="198">
        <v>148.31929853</v>
      </c>
      <c r="AK24" s="199">
        <v>131.0</v>
      </c>
      <c r="AL24" s="183"/>
      <c r="AM24" s="187" t="e">
        <v>#N/A</v>
      </c>
      <c r="AN24" s="188" t="e">
        <v>#N/A</v>
      </c>
      <c r="AO24" s="188" t="e">
        <v>#N/A</v>
      </c>
      <c r="AP24" s="188" t="e">
        <v>#N/A</v>
      </c>
      <c r="AQ24" s="188" t="e">
        <v>#N/A</v>
      </c>
      <c r="AR24" s="188" t="e">
        <v>#N/A</v>
      </c>
      <c r="AS24" s="189" t="str">
        <f t="shared" si="8"/>
        <v>#N/A</v>
      </c>
      <c r="AT24" s="179"/>
      <c r="AU24" s="187">
        <v>21687.0</v>
      </c>
      <c r="AV24" s="188">
        <v>4854.0</v>
      </c>
      <c r="AW24" s="188">
        <v>142.0</v>
      </c>
      <c r="AX24" s="188">
        <v>3999.0</v>
      </c>
      <c r="AY24" s="188">
        <v>55.0</v>
      </c>
      <c r="AZ24" s="188">
        <v>17484.0</v>
      </c>
      <c r="BA24" s="188">
        <v>22338.0</v>
      </c>
      <c r="BB24" s="189" t="str">
        <f t="shared" si="5"/>
        <v>EQUAL</v>
      </c>
      <c r="BC24" s="178"/>
      <c r="BD24" s="187">
        <v>25.0</v>
      </c>
      <c r="BE24" s="188">
        <v>468.0</v>
      </c>
      <c r="BF24" s="188">
        <v>388.0</v>
      </c>
      <c r="BG24" s="188">
        <v>3641.0</v>
      </c>
      <c r="BH24" s="188">
        <v>4896.0</v>
      </c>
      <c r="BI24" s="188">
        <v>12447.0</v>
      </c>
      <c r="BJ24" s="188">
        <v>18.0</v>
      </c>
      <c r="BK24" s="188">
        <v>450.0</v>
      </c>
      <c r="BL24" s="188">
        <v>5.0</v>
      </c>
      <c r="BM24" s="189" t="str">
        <f t="shared" si="6"/>
        <v>EQUAL</v>
      </c>
      <c r="BN24" s="178"/>
      <c r="BO24" s="187"/>
      <c r="BP24" s="189"/>
      <c r="BQ24" s="179"/>
      <c r="BR24" s="200" t="e">
        <v>#N/A</v>
      </c>
      <c r="BS24" s="201" t="e">
        <v>#N/A</v>
      </c>
      <c r="BT24" s="201" t="e">
        <v>#N/A</v>
      </c>
      <c r="BU24" s="201" t="e">
        <v>#N/A</v>
      </c>
      <c r="BV24" s="201" t="e">
        <v>#N/A</v>
      </c>
      <c r="BW24" s="202" t="e">
        <v>#N/A</v>
      </c>
      <c r="BX24" s="179"/>
      <c r="BY24" s="187" t="e">
        <v>#N/A</v>
      </c>
      <c r="BZ24" s="188" t="e">
        <v>#N/A</v>
      </c>
      <c r="CA24" s="188" t="e">
        <v>#N/A</v>
      </c>
      <c r="CB24" s="188" t="e">
        <v>#N/A</v>
      </c>
      <c r="CC24" s="188" t="e">
        <v>#N/A</v>
      </c>
      <c r="CD24" s="188" t="e">
        <v>#N/A</v>
      </c>
      <c r="CE24" s="189" t="str">
        <f t="shared" si="9"/>
        <v>#N/A</v>
      </c>
      <c r="CG24" s="203"/>
    </row>
    <row r="25" ht="14.25" customHeight="1">
      <c r="B25" s="194" t="str">
        <f t="shared" si="1"/>
        <v>2012-2013</v>
      </c>
      <c r="C25" s="195">
        <f t="shared" si="7"/>
        <v>41091</v>
      </c>
      <c r="D25" s="196" t="str">
        <f t="shared" si="2"/>
        <v>Q3 2012</v>
      </c>
      <c r="F25" s="187">
        <v>363752.0</v>
      </c>
      <c r="G25" s="188">
        <v>8634.0</v>
      </c>
      <c r="H25" s="188">
        <v>46875.0</v>
      </c>
      <c r="I25" s="188">
        <v>15.0</v>
      </c>
      <c r="J25" s="188">
        <v>21114.0</v>
      </c>
      <c r="K25" s="188">
        <v>287124.0</v>
      </c>
      <c r="L25" s="188">
        <v>5438.0</v>
      </c>
      <c r="M25" s="188">
        <v>281686.0</v>
      </c>
      <c r="N25" s="189" t="str">
        <f t="shared" si="3"/>
        <v>EQUAL</v>
      </c>
      <c r="O25" s="178"/>
      <c r="P25" s="187">
        <v>1914.0</v>
      </c>
      <c r="Q25" s="188">
        <v>19741.0</v>
      </c>
      <c r="R25" s="188">
        <v>202021.0</v>
      </c>
      <c r="S25" s="188">
        <v>33131.0</v>
      </c>
      <c r="T25" s="188">
        <v>6151.0</v>
      </c>
      <c r="U25" s="188">
        <v>12322.0</v>
      </c>
      <c r="V25" s="188">
        <v>2076.0</v>
      </c>
      <c r="W25" s="188">
        <v>4311.0</v>
      </c>
      <c r="X25" s="188">
        <v>19.0</v>
      </c>
      <c r="Y25" s="189" t="str">
        <f t="shared" si="4"/>
        <v>EQUAL</v>
      </c>
      <c r="Z25" s="178"/>
      <c r="AA25" s="187"/>
      <c r="AB25" s="189"/>
      <c r="AC25" s="179"/>
      <c r="AD25" s="197">
        <v>86.639470304</v>
      </c>
      <c r="AE25" s="198">
        <v>71.0</v>
      </c>
      <c r="AF25" s="198">
        <v>39.222587589</v>
      </c>
      <c r="AG25" s="198">
        <v>32.0</v>
      </c>
      <c r="AH25" s="198">
        <v>21.104966939</v>
      </c>
      <c r="AI25" s="198">
        <v>0.0</v>
      </c>
      <c r="AJ25" s="198">
        <v>146.74983648</v>
      </c>
      <c r="AK25" s="199">
        <v>133.0</v>
      </c>
      <c r="AL25" s="183"/>
      <c r="AM25" s="187" t="e">
        <v>#N/A</v>
      </c>
      <c r="AN25" s="188" t="e">
        <v>#N/A</v>
      </c>
      <c r="AO25" s="188" t="e">
        <v>#N/A</v>
      </c>
      <c r="AP25" s="188" t="e">
        <v>#N/A</v>
      </c>
      <c r="AQ25" s="188" t="e">
        <v>#N/A</v>
      </c>
      <c r="AR25" s="188" t="e">
        <v>#N/A</v>
      </c>
      <c r="AS25" s="189" t="str">
        <f t="shared" si="8"/>
        <v>#N/A</v>
      </c>
      <c r="AT25" s="179"/>
      <c r="AU25" s="187">
        <v>21293.0</v>
      </c>
      <c r="AV25" s="188">
        <v>4903.0</v>
      </c>
      <c r="AW25" s="188">
        <v>147.0</v>
      </c>
      <c r="AX25" s="188">
        <v>4252.0</v>
      </c>
      <c r="AY25" s="188">
        <v>61.0</v>
      </c>
      <c r="AZ25" s="188">
        <v>16827.0</v>
      </c>
      <c r="BA25" s="188">
        <v>21730.0</v>
      </c>
      <c r="BB25" s="189" t="str">
        <f t="shared" si="5"/>
        <v>EQUAL</v>
      </c>
      <c r="BC25" s="178"/>
      <c r="BD25" s="187">
        <v>15.0</v>
      </c>
      <c r="BE25" s="188">
        <v>426.0</v>
      </c>
      <c r="BF25" s="188">
        <v>413.0</v>
      </c>
      <c r="BG25" s="188">
        <v>3538.0</v>
      </c>
      <c r="BH25" s="188">
        <v>4813.0</v>
      </c>
      <c r="BI25" s="188">
        <v>12127.0</v>
      </c>
      <c r="BJ25" s="188">
        <v>9.0</v>
      </c>
      <c r="BK25" s="188">
        <v>388.0</v>
      </c>
      <c r="BL25" s="188">
        <v>1.0</v>
      </c>
      <c r="BM25" s="189" t="str">
        <f t="shared" si="6"/>
        <v>EQUAL</v>
      </c>
      <c r="BN25" s="178"/>
      <c r="BO25" s="187"/>
      <c r="BP25" s="189"/>
      <c r="BQ25" s="179"/>
      <c r="BR25" s="200" t="e">
        <v>#N/A</v>
      </c>
      <c r="BS25" s="201" t="e">
        <v>#N/A</v>
      </c>
      <c r="BT25" s="201" t="e">
        <v>#N/A</v>
      </c>
      <c r="BU25" s="201" t="e">
        <v>#N/A</v>
      </c>
      <c r="BV25" s="201" t="e">
        <v>#N/A</v>
      </c>
      <c r="BW25" s="202" t="e">
        <v>#N/A</v>
      </c>
      <c r="BX25" s="179"/>
      <c r="BY25" s="187" t="e">
        <v>#N/A</v>
      </c>
      <c r="BZ25" s="188" t="e">
        <v>#N/A</v>
      </c>
      <c r="CA25" s="188" t="e">
        <v>#N/A</v>
      </c>
      <c r="CB25" s="188" t="e">
        <v>#N/A</v>
      </c>
      <c r="CC25" s="188" t="e">
        <v>#N/A</v>
      </c>
      <c r="CD25" s="188" t="e">
        <v>#N/A</v>
      </c>
      <c r="CE25" s="189" t="str">
        <f t="shared" si="9"/>
        <v>#N/A</v>
      </c>
      <c r="CG25" s="203"/>
    </row>
    <row r="26" ht="14.25" customHeight="1">
      <c r="B26" s="194" t="str">
        <f t="shared" si="1"/>
        <v>2012-2013</v>
      </c>
      <c r="C26" s="195">
        <f t="shared" si="7"/>
        <v>41183</v>
      </c>
      <c r="D26" s="196" t="str">
        <f t="shared" si="2"/>
        <v>Q4 2012</v>
      </c>
      <c r="F26" s="187">
        <v>369968.0</v>
      </c>
      <c r="G26" s="188">
        <v>8366.0</v>
      </c>
      <c r="H26" s="188">
        <v>54884.0</v>
      </c>
      <c r="I26" s="188">
        <v>13.0</v>
      </c>
      <c r="J26" s="188">
        <v>21110.0</v>
      </c>
      <c r="K26" s="188">
        <v>285605.0</v>
      </c>
      <c r="L26" s="188">
        <v>5116.0</v>
      </c>
      <c r="M26" s="188">
        <v>280489.0</v>
      </c>
      <c r="N26" s="189" t="str">
        <f t="shared" si="3"/>
        <v>EQUAL</v>
      </c>
      <c r="O26" s="178"/>
      <c r="P26" s="187">
        <v>1780.0</v>
      </c>
      <c r="Q26" s="188">
        <v>18489.0</v>
      </c>
      <c r="R26" s="188">
        <v>207565.0</v>
      </c>
      <c r="S26" s="188">
        <v>30565.0</v>
      </c>
      <c r="T26" s="188">
        <v>5767.0</v>
      </c>
      <c r="U26" s="188">
        <v>11188.0</v>
      </c>
      <c r="V26" s="188">
        <v>2111.0</v>
      </c>
      <c r="W26" s="188">
        <v>3011.0</v>
      </c>
      <c r="X26" s="188">
        <v>13.0</v>
      </c>
      <c r="Y26" s="189" t="str">
        <f t="shared" si="4"/>
        <v>EQUAL</v>
      </c>
      <c r="Z26" s="178"/>
      <c r="AA26" s="187"/>
      <c r="AB26" s="189"/>
      <c r="AC26" s="179"/>
      <c r="AD26" s="197">
        <v>90.302893672</v>
      </c>
      <c r="AE26" s="198">
        <v>77.0</v>
      </c>
      <c r="AF26" s="198">
        <v>37.935367644</v>
      </c>
      <c r="AG26" s="198">
        <v>31.0</v>
      </c>
      <c r="AH26" s="198">
        <v>21.877240353</v>
      </c>
      <c r="AI26" s="198">
        <v>0.0</v>
      </c>
      <c r="AJ26" s="198">
        <v>150.11550167</v>
      </c>
      <c r="AK26" s="199">
        <v>138.0</v>
      </c>
      <c r="AL26" s="183"/>
      <c r="AM26" s="187" t="e">
        <v>#N/A</v>
      </c>
      <c r="AN26" s="188" t="e">
        <v>#N/A</v>
      </c>
      <c r="AO26" s="188" t="e">
        <v>#N/A</v>
      </c>
      <c r="AP26" s="188" t="e">
        <v>#N/A</v>
      </c>
      <c r="AQ26" s="188" t="e">
        <v>#N/A</v>
      </c>
      <c r="AR26" s="188" t="e">
        <v>#N/A</v>
      </c>
      <c r="AS26" s="189" t="str">
        <f t="shared" si="8"/>
        <v>#N/A</v>
      </c>
      <c r="AT26" s="179"/>
      <c r="AU26" s="187">
        <v>20821.0</v>
      </c>
      <c r="AV26" s="188">
        <v>4617.0</v>
      </c>
      <c r="AW26" s="188">
        <v>153.0</v>
      </c>
      <c r="AX26" s="188">
        <v>3847.0</v>
      </c>
      <c r="AY26" s="188">
        <v>51.0</v>
      </c>
      <c r="AZ26" s="188">
        <v>16766.0</v>
      </c>
      <c r="BA26" s="188">
        <v>21383.0</v>
      </c>
      <c r="BB26" s="189" t="str">
        <f t="shared" si="5"/>
        <v>EQUAL</v>
      </c>
      <c r="BC26" s="178"/>
      <c r="BD26" s="187">
        <v>16.0</v>
      </c>
      <c r="BE26" s="188">
        <v>383.0</v>
      </c>
      <c r="BF26" s="188">
        <v>389.0</v>
      </c>
      <c r="BG26" s="188">
        <v>3191.0</v>
      </c>
      <c r="BH26" s="188">
        <v>4769.0</v>
      </c>
      <c r="BI26" s="188">
        <v>12231.0</v>
      </c>
      <c r="BJ26" s="188">
        <v>12.0</v>
      </c>
      <c r="BK26" s="188">
        <v>391.0</v>
      </c>
      <c r="BL26" s="188">
        <v>1.0</v>
      </c>
      <c r="BM26" s="189" t="str">
        <f t="shared" si="6"/>
        <v>EQUAL</v>
      </c>
      <c r="BN26" s="178"/>
      <c r="BO26" s="187"/>
      <c r="BP26" s="189"/>
      <c r="BQ26" s="179"/>
      <c r="BR26" s="200" t="e">
        <v>#N/A</v>
      </c>
      <c r="BS26" s="201" t="e">
        <v>#N/A</v>
      </c>
      <c r="BT26" s="201" t="e">
        <v>#N/A</v>
      </c>
      <c r="BU26" s="201" t="e">
        <v>#N/A</v>
      </c>
      <c r="BV26" s="201" t="e">
        <v>#N/A</v>
      </c>
      <c r="BW26" s="202" t="e">
        <v>#N/A</v>
      </c>
      <c r="BX26" s="179"/>
      <c r="BY26" s="187" t="e">
        <v>#N/A</v>
      </c>
      <c r="BZ26" s="188" t="e">
        <v>#N/A</v>
      </c>
      <c r="CA26" s="188" t="e">
        <v>#N/A</v>
      </c>
      <c r="CB26" s="188" t="e">
        <v>#N/A</v>
      </c>
      <c r="CC26" s="188" t="e">
        <v>#N/A</v>
      </c>
      <c r="CD26" s="188" t="e">
        <v>#N/A</v>
      </c>
      <c r="CE26" s="189" t="str">
        <f t="shared" si="9"/>
        <v>#N/A</v>
      </c>
      <c r="CG26" s="203"/>
    </row>
    <row r="27" ht="14.25" customHeight="1">
      <c r="B27" s="194" t="str">
        <f t="shared" si="1"/>
        <v>2012-2013</v>
      </c>
      <c r="C27" s="195">
        <f t="shared" si="7"/>
        <v>41275</v>
      </c>
      <c r="D27" s="196" t="str">
        <f t="shared" si="2"/>
        <v>Q1 2013</v>
      </c>
      <c r="F27" s="187">
        <v>370980.0</v>
      </c>
      <c r="G27" s="188">
        <v>7899.0</v>
      </c>
      <c r="H27" s="188">
        <v>56497.0</v>
      </c>
      <c r="I27" s="188">
        <v>8.0</v>
      </c>
      <c r="J27" s="188">
        <v>21187.0</v>
      </c>
      <c r="K27" s="188">
        <v>285392.0</v>
      </c>
      <c r="L27" s="188">
        <v>5151.0</v>
      </c>
      <c r="M27" s="188">
        <v>280241.0</v>
      </c>
      <c r="N27" s="189" t="str">
        <f t="shared" si="3"/>
        <v>EQUAL</v>
      </c>
      <c r="O27" s="178"/>
      <c r="P27" s="187">
        <v>1789.0</v>
      </c>
      <c r="Q27" s="188">
        <v>19263.0</v>
      </c>
      <c r="R27" s="188">
        <v>206319.0</v>
      </c>
      <c r="S27" s="188">
        <v>29304.0</v>
      </c>
      <c r="T27" s="188">
        <v>6399.0</v>
      </c>
      <c r="U27" s="188">
        <v>11070.0</v>
      </c>
      <c r="V27" s="188">
        <v>2364.0</v>
      </c>
      <c r="W27" s="188">
        <v>3720.0</v>
      </c>
      <c r="X27" s="188">
        <v>13.0</v>
      </c>
      <c r="Y27" s="189" t="str">
        <f t="shared" si="4"/>
        <v>EQUAL</v>
      </c>
      <c r="Z27" s="178"/>
      <c r="AA27" s="187"/>
      <c r="AB27" s="189"/>
      <c r="AC27" s="179"/>
      <c r="AD27" s="197">
        <v>92.274875284</v>
      </c>
      <c r="AE27" s="198">
        <v>80.0</v>
      </c>
      <c r="AF27" s="198">
        <v>36.828975069</v>
      </c>
      <c r="AG27" s="198">
        <v>30.0</v>
      </c>
      <c r="AH27" s="198">
        <v>23.107569204</v>
      </c>
      <c r="AI27" s="198">
        <v>0.0</v>
      </c>
      <c r="AJ27" s="198">
        <v>152.21141956</v>
      </c>
      <c r="AK27" s="199">
        <v>142.0</v>
      </c>
      <c r="AL27" s="183"/>
      <c r="AM27" s="187" t="e">
        <v>#N/A</v>
      </c>
      <c r="AN27" s="188" t="e">
        <v>#N/A</v>
      </c>
      <c r="AO27" s="188" t="e">
        <v>#N/A</v>
      </c>
      <c r="AP27" s="188" t="e">
        <v>#N/A</v>
      </c>
      <c r="AQ27" s="188" t="e">
        <v>#N/A</v>
      </c>
      <c r="AR27" s="188" t="e">
        <v>#N/A</v>
      </c>
      <c r="AS27" s="189" t="str">
        <f t="shared" si="8"/>
        <v>#N/A</v>
      </c>
      <c r="AT27" s="179"/>
      <c r="AU27" s="187">
        <v>21096.0</v>
      </c>
      <c r="AV27" s="188">
        <v>4605.0</v>
      </c>
      <c r="AW27" s="188">
        <v>189.0</v>
      </c>
      <c r="AX27" s="188">
        <v>4032.0</v>
      </c>
      <c r="AY27" s="188">
        <v>41.0</v>
      </c>
      <c r="AZ27" s="188">
        <v>16829.0</v>
      </c>
      <c r="BA27" s="188">
        <v>21434.0</v>
      </c>
      <c r="BB27" s="189" t="str">
        <f t="shared" si="5"/>
        <v>EQUAL</v>
      </c>
      <c r="BC27" s="178"/>
      <c r="BD27" s="187">
        <v>20.0</v>
      </c>
      <c r="BE27" s="188">
        <v>348.0</v>
      </c>
      <c r="BF27" s="188">
        <v>434.0</v>
      </c>
      <c r="BG27" s="188">
        <v>2887.0</v>
      </c>
      <c r="BH27" s="188">
        <v>5157.0</v>
      </c>
      <c r="BI27" s="188">
        <v>12195.0</v>
      </c>
      <c r="BJ27" s="188">
        <v>16.0</v>
      </c>
      <c r="BK27" s="188">
        <v>375.0</v>
      </c>
      <c r="BL27" s="188">
        <v>2.0</v>
      </c>
      <c r="BM27" s="189" t="str">
        <f t="shared" si="6"/>
        <v>EQUAL</v>
      </c>
      <c r="BN27" s="178"/>
      <c r="BO27" s="187"/>
      <c r="BP27" s="189"/>
      <c r="BQ27" s="179"/>
      <c r="BR27" s="200" t="e">
        <v>#N/A</v>
      </c>
      <c r="BS27" s="201" t="e">
        <v>#N/A</v>
      </c>
      <c r="BT27" s="201" t="e">
        <v>#N/A</v>
      </c>
      <c r="BU27" s="201" t="e">
        <v>#N/A</v>
      </c>
      <c r="BV27" s="201" t="e">
        <v>#N/A</v>
      </c>
      <c r="BW27" s="202" t="e">
        <v>#N/A</v>
      </c>
      <c r="BX27" s="179"/>
      <c r="BY27" s="187" t="e">
        <v>#N/A</v>
      </c>
      <c r="BZ27" s="188" t="e">
        <v>#N/A</v>
      </c>
      <c r="CA27" s="188" t="e">
        <v>#N/A</v>
      </c>
      <c r="CB27" s="188" t="e">
        <v>#N/A</v>
      </c>
      <c r="CC27" s="188" t="e">
        <v>#N/A</v>
      </c>
      <c r="CD27" s="188" t="e">
        <v>#N/A</v>
      </c>
      <c r="CE27" s="189" t="str">
        <f t="shared" si="9"/>
        <v>#N/A</v>
      </c>
      <c r="CG27" s="203"/>
    </row>
    <row r="28" ht="14.25" customHeight="1">
      <c r="B28" s="194" t="str">
        <f t="shared" si="1"/>
        <v>2013-2014</v>
      </c>
      <c r="C28" s="195">
        <f t="shared" si="7"/>
        <v>41365</v>
      </c>
      <c r="D28" s="196" t="str">
        <f t="shared" si="2"/>
        <v>Q2 2013</v>
      </c>
      <c r="F28" s="187">
        <v>360195.0</v>
      </c>
      <c r="G28" s="188">
        <v>7254.0</v>
      </c>
      <c r="H28" s="188">
        <v>51190.0</v>
      </c>
      <c r="I28" s="188">
        <v>10.0</v>
      </c>
      <c r="J28" s="188">
        <v>25736.0</v>
      </c>
      <c r="K28" s="188">
        <v>276009.0</v>
      </c>
      <c r="L28" s="188">
        <v>5400.0</v>
      </c>
      <c r="M28" s="188">
        <v>270609.0</v>
      </c>
      <c r="N28" s="204" t="str">
        <f t="shared" si="3"/>
        <v>EQUAL</v>
      </c>
      <c r="O28" s="178"/>
      <c r="P28" s="187">
        <v>1778.0</v>
      </c>
      <c r="Q28" s="188">
        <v>18885.0</v>
      </c>
      <c r="R28" s="188">
        <v>197378.0</v>
      </c>
      <c r="S28" s="188">
        <v>28506.0</v>
      </c>
      <c r="T28" s="188">
        <v>6729.0</v>
      </c>
      <c r="U28" s="188">
        <v>11085.0</v>
      </c>
      <c r="V28" s="188">
        <v>2392.0</v>
      </c>
      <c r="W28" s="188">
        <v>3842.0</v>
      </c>
      <c r="X28" s="188">
        <v>14.0</v>
      </c>
      <c r="Y28" s="189" t="str">
        <f t="shared" si="4"/>
        <v>EQUAL</v>
      </c>
      <c r="Z28" s="178"/>
      <c r="AA28" s="187"/>
      <c r="AB28" s="189"/>
      <c r="AC28" s="179"/>
      <c r="AD28" s="197">
        <v>90.327593381</v>
      </c>
      <c r="AE28" s="198">
        <v>74.0</v>
      </c>
      <c r="AF28" s="198">
        <v>36.524607118</v>
      </c>
      <c r="AG28" s="198">
        <v>29.0</v>
      </c>
      <c r="AH28" s="198">
        <v>21.198738437</v>
      </c>
      <c r="AI28" s="198">
        <v>0.0</v>
      </c>
      <c r="AJ28" s="198">
        <v>148.05093894</v>
      </c>
      <c r="AK28" s="199">
        <v>137.0</v>
      </c>
      <c r="AL28" s="183"/>
      <c r="AM28" s="187" t="e">
        <v>#N/A</v>
      </c>
      <c r="AN28" s="188" t="e">
        <v>#N/A</v>
      </c>
      <c r="AO28" s="188" t="e">
        <v>#N/A</v>
      </c>
      <c r="AP28" s="188" t="e">
        <v>#N/A</v>
      </c>
      <c r="AQ28" s="188" t="e">
        <v>#N/A</v>
      </c>
      <c r="AR28" s="188" t="e">
        <v>#N/A</v>
      </c>
      <c r="AS28" s="189" t="str">
        <f t="shared" si="8"/>
        <v>#N/A</v>
      </c>
      <c r="AT28" s="179"/>
      <c r="AU28" s="187">
        <v>20629.0</v>
      </c>
      <c r="AV28" s="188">
        <v>4699.0</v>
      </c>
      <c r="AW28" s="188">
        <v>146.0</v>
      </c>
      <c r="AX28" s="188">
        <v>3764.0</v>
      </c>
      <c r="AY28" s="188">
        <v>49.0</v>
      </c>
      <c r="AZ28" s="188">
        <v>16653.0</v>
      </c>
      <c r="BA28" s="188">
        <v>21352.0</v>
      </c>
      <c r="BB28" s="189" t="str">
        <f t="shared" si="5"/>
        <v>EQUAL</v>
      </c>
      <c r="BC28" s="178"/>
      <c r="BD28" s="187">
        <v>18.0</v>
      </c>
      <c r="BE28" s="188">
        <v>265.0</v>
      </c>
      <c r="BF28" s="188">
        <v>572.0</v>
      </c>
      <c r="BG28" s="188">
        <v>2953.0</v>
      </c>
      <c r="BH28" s="188">
        <v>5214.0</v>
      </c>
      <c r="BI28" s="188">
        <v>11894.0</v>
      </c>
      <c r="BJ28" s="188">
        <v>10.0</v>
      </c>
      <c r="BK28" s="188">
        <v>425.0</v>
      </c>
      <c r="BL28" s="188">
        <v>1.0</v>
      </c>
      <c r="BM28" s="189" t="str">
        <f t="shared" si="6"/>
        <v>EQUAL</v>
      </c>
      <c r="BN28" s="178"/>
      <c r="BO28" s="187"/>
      <c r="BP28" s="189"/>
      <c r="BQ28" s="179"/>
      <c r="BR28" s="200" t="e">
        <v>#N/A</v>
      </c>
      <c r="BS28" s="201" t="e">
        <v>#N/A</v>
      </c>
      <c r="BT28" s="201" t="e">
        <v>#N/A</v>
      </c>
      <c r="BU28" s="201" t="e">
        <v>#N/A</v>
      </c>
      <c r="BV28" s="201" t="e">
        <v>#N/A</v>
      </c>
      <c r="BW28" s="202" t="e">
        <v>#N/A</v>
      </c>
      <c r="BX28" s="179"/>
      <c r="BY28" s="187" t="e">
        <v>#N/A</v>
      </c>
      <c r="BZ28" s="188" t="e">
        <v>#N/A</v>
      </c>
      <c r="CA28" s="188" t="e">
        <v>#N/A</v>
      </c>
      <c r="CB28" s="188" t="e">
        <v>#N/A</v>
      </c>
      <c r="CC28" s="188" t="e">
        <v>#N/A</v>
      </c>
      <c r="CD28" s="188" t="e">
        <v>#N/A</v>
      </c>
      <c r="CE28" s="189" t="str">
        <f t="shared" si="9"/>
        <v>#N/A</v>
      </c>
      <c r="CG28" s="203"/>
    </row>
    <row r="29" ht="14.25" customHeight="1">
      <c r="B29" s="194" t="str">
        <f t="shared" si="1"/>
        <v>2013-2014</v>
      </c>
      <c r="C29" s="195">
        <f t="shared" si="7"/>
        <v>41456</v>
      </c>
      <c r="D29" s="196" t="str">
        <f t="shared" si="2"/>
        <v>Q3 2013</v>
      </c>
      <c r="F29" s="187">
        <v>357657.0</v>
      </c>
      <c r="G29" s="188">
        <v>6904.0</v>
      </c>
      <c r="H29" s="188">
        <v>48703.0</v>
      </c>
      <c r="I29" s="188">
        <v>13.0</v>
      </c>
      <c r="J29" s="188">
        <v>26038.0</v>
      </c>
      <c r="K29" s="188">
        <v>276009.0</v>
      </c>
      <c r="L29" s="188">
        <v>5268.0</v>
      </c>
      <c r="M29" s="188">
        <v>270741.0</v>
      </c>
      <c r="N29" s="204" t="str">
        <f t="shared" si="3"/>
        <v>EQUAL</v>
      </c>
      <c r="O29" s="178"/>
      <c r="P29" s="187">
        <v>1796.0</v>
      </c>
      <c r="Q29" s="188">
        <v>18623.0</v>
      </c>
      <c r="R29" s="188">
        <v>197262.0</v>
      </c>
      <c r="S29" s="188">
        <v>28083.0</v>
      </c>
      <c r="T29" s="188">
        <v>7174.0</v>
      </c>
      <c r="U29" s="188">
        <v>11320.0</v>
      </c>
      <c r="V29" s="188">
        <v>2573.0</v>
      </c>
      <c r="W29" s="188">
        <v>3895.0</v>
      </c>
      <c r="X29" s="188">
        <v>15.0</v>
      </c>
      <c r="Y29" s="189" t="str">
        <f t="shared" si="4"/>
        <v>EQUAL</v>
      </c>
      <c r="Z29" s="178"/>
      <c r="AA29" s="187"/>
      <c r="AB29" s="189"/>
      <c r="AC29" s="179"/>
      <c r="AD29" s="197">
        <v>86.308628826</v>
      </c>
      <c r="AE29" s="198">
        <v>69.0</v>
      </c>
      <c r="AF29" s="198">
        <v>37.080029503</v>
      </c>
      <c r="AG29" s="198">
        <v>28.0</v>
      </c>
      <c r="AH29" s="198">
        <v>21.622451353</v>
      </c>
      <c r="AI29" s="198">
        <v>0.0</v>
      </c>
      <c r="AJ29" s="198">
        <v>145.01110968</v>
      </c>
      <c r="AK29" s="199">
        <v>133.0</v>
      </c>
      <c r="AL29" s="183"/>
      <c r="AM29" s="187" t="e">
        <v>#N/A</v>
      </c>
      <c r="AN29" s="188" t="e">
        <v>#N/A</v>
      </c>
      <c r="AO29" s="188" t="e">
        <v>#N/A</v>
      </c>
      <c r="AP29" s="188" t="e">
        <v>#N/A</v>
      </c>
      <c r="AQ29" s="188" t="e">
        <v>#N/A</v>
      </c>
      <c r="AR29" s="188" t="e">
        <v>#N/A</v>
      </c>
      <c r="AS29" s="189" t="str">
        <f t="shared" si="8"/>
        <v>#N/A</v>
      </c>
      <c r="AT29" s="179"/>
      <c r="AU29" s="187">
        <v>21048.0</v>
      </c>
      <c r="AV29" s="188">
        <v>4673.0</v>
      </c>
      <c r="AW29" s="188">
        <v>165.0</v>
      </c>
      <c r="AX29" s="188">
        <v>3600.0</v>
      </c>
      <c r="AY29" s="188">
        <v>52.0</v>
      </c>
      <c r="AZ29" s="188">
        <v>17205.0</v>
      </c>
      <c r="BA29" s="188">
        <v>21878.0</v>
      </c>
      <c r="BB29" s="189" t="str">
        <f t="shared" si="5"/>
        <v>EQUAL</v>
      </c>
      <c r="BC29" s="178"/>
      <c r="BD29" s="187">
        <v>13.0</v>
      </c>
      <c r="BE29" s="188">
        <v>311.0</v>
      </c>
      <c r="BF29" s="188">
        <v>516.0</v>
      </c>
      <c r="BG29" s="188">
        <v>2782.0</v>
      </c>
      <c r="BH29" s="188">
        <v>5487.0</v>
      </c>
      <c r="BI29" s="188">
        <v>12261.0</v>
      </c>
      <c r="BJ29" s="188">
        <v>11.0</v>
      </c>
      <c r="BK29" s="188">
        <v>494.0</v>
      </c>
      <c r="BL29" s="188">
        <v>3.0</v>
      </c>
      <c r="BM29" s="189" t="str">
        <f t="shared" si="6"/>
        <v>EQUAL</v>
      </c>
      <c r="BN29" s="178"/>
      <c r="BO29" s="187"/>
      <c r="BP29" s="189"/>
      <c r="BQ29" s="179"/>
      <c r="BR29" s="200" t="e">
        <v>#N/A</v>
      </c>
      <c r="BS29" s="201" t="e">
        <v>#N/A</v>
      </c>
      <c r="BT29" s="201" t="e">
        <v>#N/A</v>
      </c>
      <c r="BU29" s="201" t="e">
        <v>#N/A</v>
      </c>
      <c r="BV29" s="201" t="e">
        <v>#N/A</v>
      </c>
      <c r="BW29" s="202" t="e">
        <v>#N/A</v>
      </c>
      <c r="BX29" s="179"/>
      <c r="BY29" s="187" t="e">
        <v>#N/A</v>
      </c>
      <c r="BZ29" s="188" t="e">
        <v>#N/A</v>
      </c>
      <c r="CA29" s="188" t="e">
        <v>#N/A</v>
      </c>
      <c r="CB29" s="188" t="e">
        <v>#N/A</v>
      </c>
      <c r="CC29" s="188" t="e">
        <v>#N/A</v>
      </c>
      <c r="CD29" s="188" t="e">
        <v>#N/A</v>
      </c>
      <c r="CE29" s="189" t="str">
        <f t="shared" si="9"/>
        <v>#N/A</v>
      </c>
      <c r="CG29" s="203"/>
    </row>
    <row r="30" ht="14.25" customHeight="1">
      <c r="B30" s="194" t="str">
        <f t="shared" si="1"/>
        <v>2013-2014</v>
      </c>
      <c r="C30" s="195">
        <f t="shared" si="7"/>
        <v>41548</v>
      </c>
      <c r="D30" s="196" t="str">
        <f t="shared" si="2"/>
        <v>Q4 2013</v>
      </c>
      <c r="F30" s="187">
        <v>350889.0</v>
      </c>
      <c r="G30" s="188">
        <v>6632.0</v>
      </c>
      <c r="H30" s="188">
        <v>46434.0</v>
      </c>
      <c r="I30" s="188">
        <v>9.0</v>
      </c>
      <c r="J30" s="188">
        <v>25068.0</v>
      </c>
      <c r="K30" s="188">
        <v>272751.0</v>
      </c>
      <c r="L30" s="188">
        <v>4920.0</v>
      </c>
      <c r="M30" s="188">
        <v>267831.0</v>
      </c>
      <c r="N30" s="204" t="str">
        <f t="shared" si="3"/>
        <v>EQUAL</v>
      </c>
      <c r="O30" s="178"/>
      <c r="P30" s="187">
        <v>1606.0</v>
      </c>
      <c r="Q30" s="188">
        <v>17834.0</v>
      </c>
      <c r="R30" s="188">
        <v>196863.0</v>
      </c>
      <c r="S30" s="188">
        <v>26179.0</v>
      </c>
      <c r="T30" s="188">
        <v>7153.0</v>
      </c>
      <c r="U30" s="188">
        <v>11067.0</v>
      </c>
      <c r="V30" s="188">
        <v>1954.0</v>
      </c>
      <c r="W30" s="188">
        <v>5162.0</v>
      </c>
      <c r="X30" s="188">
        <v>13.0</v>
      </c>
      <c r="Y30" s="189" t="str">
        <f t="shared" si="4"/>
        <v>EQUAL</v>
      </c>
      <c r="Z30" s="178"/>
      <c r="AA30" s="187"/>
      <c r="AB30" s="189"/>
      <c r="AC30" s="179"/>
      <c r="AD30" s="197">
        <v>89.681422433</v>
      </c>
      <c r="AE30" s="198">
        <v>76.0</v>
      </c>
      <c r="AF30" s="198">
        <v>34.92523108</v>
      </c>
      <c r="AG30" s="198">
        <v>28.0</v>
      </c>
      <c r="AH30" s="198">
        <v>21.234669139</v>
      </c>
      <c r="AI30" s="198">
        <v>0.0</v>
      </c>
      <c r="AJ30" s="198">
        <v>145.84132265</v>
      </c>
      <c r="AK30" s="199">
        <v>137.0</v>
      </c>
      <c r="AL30" s="183"/>
      <c r="AM30" s="187" t="e">
        <v>#N/A</v>
      </c>
      <c r="AN30" s="188" t="e">
        <v>#N/A</v>
      </c>
      <c r="AO30" s="188" t="e">
        <v>#N/A</v>
      </c>
      <c r="AP30" s="188" t="e">
        <v>#N/A</v>
      </c>
      <c r="AQ30" s="188" t="e">
        <v>#N/A</v>
      </c>
      <c r="AR30" s="188" t="e">
        <v>#N/A</v>
      </c>
      <c r="AS30" s="189" t="str">
        <f t="shared" si="8"/>
        <v>#N/A</v>
      </c>
      <c r="AT30" s="179"/>
      <c r="AU30" s="187">
        <v>20681.0</v>
      </c>
      <c r="AV30" s="188">
        <v>4488.0</v>
      </c>
      <c r="AW30" s="188">
        <v>124.0</v>
      </c>
      <c r="AX30" s="188">
        <v>3514.0</v>
      </c>
      <c r="AY30" s="188">
        <v>53.0</v>
      </c>
      <c r="AZ30" s="188">
        <v>16978.0</v>
      </c>
      <c r="BA30" s="188">
        <v>21466.0</v>
      </c>
      <c r="BB30" s="189" t="str">
        <f t="shared" si="5"/>
        <v>EQUAL</v>
      </c>
      <c r="BC30" s="178"/>
      <c r="BD30" s="187">
        <v>16.0</v>
      </c>
      <c r="BE30" s="188">
        <v>357.0</v>
      </c>
      <c r="BF30" s="188">
        <v>403.0</v>
      </c>
      <c r="BG30" s="188">
        <v>2646.0</v>
      </c>
      <c r="BH30" s="188">
        <v>5452.0</v>
      </c>
      <c r="BI30" s="188">
        <v>12074.0</v>
      </c>
      <c r="BJ30" s="188">
        <v>5.0</v>
      </c>
      <c r="BK30" s="188">
        <v>508.0</v>
      </c>
      <c r="BL30" s="188">
        <v>5.0</v>
      </c>
      <c r="BM30" s="189" t="str">
        <f t="shared" si="6"/>
        <v>EQUAL</v>
      </c>
      <c r="BN30" s="178"/>
      <c r="BO30" s="187"/>
      <c r="BP30" s="189"/>
      <c r="BQ30" s="179"/>
      <c r="BR30" s="200" t="e">
        <v>#N/A</v>
      </c>
      <c r="BS30" s="201" t="e">
        <v>#N/A</v>
      </c>
      <c r="BT30" s="201" t="e">
        <v>#N/A</v>
      </c>
      <c r="BU30" s="201" t="e">
        <v>#N/A</v>
      </c>
      <c r="BV30" s="201" t="e">
        <v>#N/A</v>
      </c>
      <c r="BW30" s="202" t="e">
        <v>#N/A</v>
      </c>
      <c r="BX30" s="179"/>
      <c r="BY30" s="187" t="e">
        <v>#N/A</v>
      </c>
      <c r="BZ30" s="188" t="e">
        <v>#N/A</v>
      </c>
      <c r="CA30" s="188" t="e">
        <v>#N/A</v>
      </c>
      <c r="CB30" s="188" t="e">
        <v>#N/A</v>
      </c>
      <c r="CC30" s="188" t="e">
        <v>#N/A</v>
      </c>
      <c r="CD30" s="188" t="e">
        <v>#N/A</v>
      </c>
      <c r="CE30" s="189" t="str">
        <f t="shared" si="9"/>
        <v>#N/A</v>
      </c>
      <c r="CG30" s="203"/>
    </row>
    <row r="31" ht="14.25" customHeight="1">
      <c r="B31" s="194" t="str">
        <f t="shared" si="1"/>
        <v>2013-2014</v>
      </c>
      <c r="C31" s="195">
        <f t="shared" si="7"/>
        <v>41640</v>
      </c>
      <c r="D31" s="196" t="str">
        <f t="shared" si="2"/>
        <v>Q1 2014</v>
      </c>
      <c r="F31" s="187">
        <v>371585.0</v>
      </c>
      <c r="G31" s="188">
        <v>6481.0</v>
      </c>
      <c r="H31" s="188">
        <v>50766.0</v>
      </c>
      <c r="I31" s="188">
        <v>10.0</v>
      </c>
      <c r="J31" s="188">
        <v>25241.0</v>
      </c>
      <c r="K31" s="188">
        <v>289093.0</v>
      </c>
      <c r="L31" s="188">
        <v>4754.0</v>
      </c>
      <c r="M31" s="188">
        <v>284339.0</v>
      </c>
      <c r="N31" s="204" t="str">
        <f t="shared" si="3"/>
        <v>EQUAL</v>
      </c>
      <c r="O31" s="178"/>
      <c r="P31" s="187">
        <v>1539.0</v>
      </c>
      <c r="Q31" s="188">
        <v>18412.0</v>
      </c>
      <c r="R31" s="188">
        <v>211591.0</v>
      </c>
      <c r="S31" s="188">
        <v>26875.0</v>
      </c>
      <c r="T31" s="188">
        <v>7667.0</v>
      </c>
      <c r="U31" s="188">
        <v>11278.0</v>
      </c>
      <c r="V31" s="188">
        <v>1530.0</v>
      </c>
      <c r="W31" s="188">
        <v>5434.0</v>
      </c>
      <c r="X31" s="188">
        <v>13.0</v>
      </c>
      <c r="Y31" s="189" t="str">
        <f t="shared" si="4"/>
        <v>EQUAL</v>
      </c>
      <c r="Z31" s="178"/>
      <c r="AA31" s="187"/>
      <c r="AB31" s="189"/>
      <c r="AC31" s="179"/>
      <c r="AD31" s="197">
        <v>93.81451498</v>
      </c>
      <c r="AE31" s="198">
        <v>87.0</v>
      </c>
      <c r="AF31" s="198">
        <v>34.266600589</v>
      </c>
      <c r="AG31" s="198">
        <v>28.0</v>
      </c>
      <c r="AH31" s="198">
        <v>22.048864014</v>
      </c>
      <c r="AI31" s="198">
        <v>0.0</v>
      </c>
      <c r="AJ31" s="198">
        <v>150.12997958</v>
      </c>
      <c r="AK31" s="199">
        <v>145.0</v>
      </c>
      <c r="AL31" s="183"/>
      <c r="AM31" s="187" t="e">
        <v>#N/A</v>
      </c>
      <c r="AN31" s="188" t="e">
        <v>#N/A</v>
      </c>
      <c r="AO31" s="188" t="e">
        <v>#N/A</v>
      </c>
      <c r="AP31" s="188" t="e">
        <v>#N/A</v>
      </c>
      <c r="AQ31" s="188" t="e">
        <v>#N/A</v>
      </c>
      <c r="AR31" s="188" t="e">
        <v>#N/A</v>
      </c>
      <c r="AS31" s="189" t="str">
        <f t="shared" si="8"/>
        <v>#N/A</v>
      </c>
      <c r="AT31" s="179"/>
      <c r="AU31" s="187">
        <v>21700.0</v>
      </c>
      <c r="AV31" s="188">
        <v>4138.0</v>
      </c>
      <c r="AW31" s="188">
        <v>136.0</v>
      </c>
      <c r="AX31" s="188">
        <v>3799.0</v>
      </c>
      <c r="AY31" s="188">
        <v>52.0</v>
      </c>
      <c r="AZ31" s="188">
        <v>17715.0</v>
      </c>
      <c r="BA31" s="188">
        <v>21853.0</v>
      </c>
      <c r="BB31" s="189" t="str">
        <f t="shared" si="5"/>
        <v>EQUAL</v>
      </c>
      <c r="BC31" s="178"/>
      <c r="BD31" s="187">
        <v>22.0</v>
      </c>
      <c r="BE31" s="188">
        <v>399.0</v>
      </c>
      <c r="BF31" s="188">
        <v>463.0</v>
      </c>
      <c r="BG31" s="188">
        <v>2679.0</v>
      </c>
      <c r="BH31" s="188">
        <v>5616.0</v>
      </c>
      <c r="BI31" s="188">
        <v>12133.0</v>
      </c>
      <c r="BJ31" s="188">
        <v>13.0</v>
      </c>
      <c r="BK31" s="188">
        <v>522.0</v>
      </c>
      <c r="BL31" s="188">
        <v>6.0</v>
      </c>
      <c r="BM31" s="189" t="str">
        <f t="shared" si="6"/>
        <v>EQUAL</v>
      </c>
      <c r="BN31" s="178"/>
      <c r="BO31" s="187"/>
      <c r="BP31" s="189"/>
      <c r="BQ31" s="179"/>
      <c r="BR31" s="200" t="e">
        <v>#N/A</v>
      </c>
      <c r="BS31" s="201" t="e">
        <v>#N/A</v>
      </c>
      <c r="BT31" s="201" t="e">
        <v>#N/A</v>
      </c>
      <c r="BU31" s="201" t="e">
        <v>#N/A</v>
      </c>
      <c r="BV31" s="201" t="e">
        <v>#N/A</v>
      </c>
      <c r="BW31" s="202" t="e">
        <v>#N/A</v>
      </c>
      <c r="BX31" s="179"/>
      <c r="BY31" s="187" t="e">
        <v>#N/A</v>
      </c>
      <c r="BZ31" s="188" t="e">
        <v>#N/A</v>
      </c>
      <c r="CA31" s="188" t="e">
        <v>#N/A</v>
      </c>
      <c r="CB31" s="188" t="e">
        <v>#N/A</v>
      </c>
      <c r="CC31" s="188" t="e">
        <v>#N/A</v>
      </c>
      <c r="CD31" s="188" t="e">
        <v>#N/A</v>
      </c>
      <c r="CE31" s="189" t="str">
        <f t="shared" si="9"/>
        <v>#N/A</v>
      </c>
      <c r="CG31" s="203"/>
    </row>
    <row r="32" ht="14.25" customHeight="1">
      <c r="B32" s="194" t="str">
        <f t="shared" si="1"/>
        <v>2014-2015</v>
      </c>
      <c r="C32" s="195">
        <f t="shared" si="7"/>
        <v>41730</v>
      </c>
      <c r="D32" s="196" t="str">
        <f t="shared" si="2"/>
        <v>Q2 2014</v>
      </c>
      <c r="F32" s="187">
        <v>358319.0</v>
      </c>
      <c r="G32" s="188">
        <v>6202.0</v>
      </c>
      <c r="H32" s="188">
        <v>48769.0</v>
      </c>
      <c r="I32" s="188">
        <v>12.0</v>
      </c>
      <c r="J32" s="188">
        <v>24841.0</v>
      </c>
      <c r="K32" s="188">
        <v>278506.0</v>
      </c>
      <c r="L32" s="188">
        <v>4639.0</v>
      </c>
      <c r="M32" s="188">
        <v>273867.0</v>
      </c>
      <c r="N32" s="204" t="str">
        <f t="shared" si="3"/>
        <v>EQUAL</v>
      </c>
      <c r="O32" s="178"/>
      <c r="P32" s="187">
        <v>1496.0</v>
      </c>
      <c r="Q32" s="188">
        <v>17778.0</v>
      </c>
      <c r="R32" s="188">
        <v>205256.0</v>
      </c>
      <c r="S32" s="188">
        <v>24534.0</v>
      </c>
      <c r="T32" s="188">
        <v>7317.0</v>
      </c>
      <c r="U32" s="188">
        <v>10839.0</v>
      </c>
      <c r="V32" s="188">
        <v>1524.0</v>
      </c>
      <c r="W32" s="188">
        <v>5109.0</v>
      </c>
      <c r="X32" s="188">
        <v>14.0</v>
      </c>
      <c r="Y32" s="189" t="str">
        <f t="shared" si="4"/>
        <v>EQUAL</v>
      </c>
      <c r="Z32" s="178"/>
      <c r="AA32" s="187"/>
      <c r="AB32" s="189"/>
      <c r="AC32" s="179"/>
      <c r="AD32" s="197">
        <v>92.670021717</v>
      </c>
      <c r="AE32" s="198">
        <v>84.0</v>
      </c>
      <c r="AF32" s="198">
        <v>35.60101954</v>
      </c>
      <c r="AG32" s="198">
        <v>28.0</v>
      </c>
      <c r="AH32" s="198">
        <v>21.480449736</v>
      </c>
      <c r="AI32" s="198">
        <v>0.0</v>
      </c>
      <c r="AJ32" s="198">
        <v>149.75149099</v>
      </c>
      <c r="AK32" s="199">
        <v>144.0</v>
      </c>
      <c r="AL32" s="183"/>
      <c r="AM32" s="187" t="e">
        <v>#N/A</v>
      </c>
      <c r="AN32" s="188" t="e">
        <v>#N/A</v>
      </c>
      <c r="AO32" s="188" t="e">
        <v>#N/A</v>
      </c>
      <c r="AP32" s="188" t="e">
        <v>#N/A</v>
      </c>
      <c r="AQ32" s="188" t="e">
        <v>#N/A</v>
      </c>
      <c r="AR32" s="188" t="e">
        <v>#N/A</v>
      </c>
      <c r="AS32" s="189" t="str">
        <f t="shared" si="8"/>
        <v>#N/A</v>
      </c>
      <c r="AT32" s="179"/>
      <c r="AU32" s="187">
        <v>21251.0</v>
      </c>
      <c r="AV32" s="188">
        <v>4031.0</v>
      </c>
      <c r="AW32" s="188">
        <v>169.0</v>
      </c>
      <c r="AX32" s="188">
        <v>3819.0</v>
      </c>
      <c r="AY32" s="188">
        <v>65.0</v>
      </c>
      <c r="AZ32" s="188">
        <v>17199.0</v>
      </c>
      <c r="BA32" s="188">
        <v>21230.0</v>
      </c>
      <c r="BB32" s="189" t="str">
        <f t="shared" si="5"/>
        <v>EQUAL</v>
      </c>
      <c r="BC32" s="178"/>
      <c r="BD32" s="187">
        <v>19.0</v>
      </c>
      <c r="BE32" s="188">
        <v>370.0</v>
      </c>
      <c r="BF32" s="188">
        <v>432.0</v>
      </c>
      <c r="BG32" s="188">
        <v>2512.0</v>
      </c>
      <c r="BH32" s="188">
        <v>5631.0</v>
      </c>
      <c r="BI32" s="188">
        <v>11748.0</v>
      </c>
      <c r="BJ32" s="188">
        <v>13.0</v>
      </c>
      <c r="BK32" s="188">
        <v>496.0</v>
      </c>
      <c r="BL32" s="188">
        <v>9.0</v>
      </c>
      <c r="BM32" s="189" t="str">
        <f t="shared" si="6"/>
        <v>EQUAL</v>
      </c>
      <c r="BN32" s="178"/>
      <c r="BO32" s="187"/>
      <c r="BP32" s="189"/>
      <c r="BQ32" s="179"/>
      <c r="BR32" s="200">
        <v>412.430097</v>
      </c>
      <c r="BS32" s="201">
        <v>210.0</v>
      </c>
      <c r="BT32" s="201">
        <v>257.4116054</v>
      </c>
      <c r="BU32" s="201">
        <v>58.0</v>
      </c>
      <c r="BV32" s="201">
        <v>155.0223784</v>
      </c>
      <c r="BW32" s="202">
        <v>130.0</v>
      </c>
      <c r="BX32" s="179"/>
      <c r="BY32" s="187" t="e">
        <v>#N/A</v>
      </c>
      <c r="BZ32" s="188" t="e">
        <v>#N/A</v>
      </c>
      <c r="CA32" s="188" t="e">
        <v>#N/A</v>
      </c>
      <c r="CB32" s="188" t="e">
        <v>#N/A</v>
      </c>
      <c r="CC32" s="188" t="e">
        <v>#N/A</v>
      </c>
      <c r="CD32" s="188" t="e">
        <v>#N/A</v>
      </c>
      <c r="CE32" s="189" t="str">
        <f t="shared" si="9"/>
        <v>#N/A</v>
      </c>
      <c r="CG32" s="203"/>
    </row>
    <row r="33" ht="14.25" customHeight="1">
      <c r="B33" s="194" t="str">
        <f t="shared" si="1"/>
        <v>2014-2015</v>
      </c>
      <c r="C33" s="195">
        <f t="shared" si="7"/>
        <v>41821</v>
      </c>
      <c r="D33" s="196" t="str">
        <f t="shared" si="2"/>
        <v>Q3 2014</v>
      </c>
      <c r="F33" s="187">
        <v>371833.0</v>
      </c>
      <c r="G33" s="188">
        <v>5912.0</v>
      </c>
      <c r="H33" s="188">
        <v>49348.0</v>
      </c>
      <c r="I33" s="188">
        <v>7.0</v>
      </c>
      <c r="J33" s="188">
        <v>24703.0</v>
      </c>
      <c r="K33" s="188">
        <v>291870.0</v>
      </c>
      <c r="L33" s="188">
        <v>4507.0</v>
      </c>
      <c r="M33" s="188">
        <v>287363.0</v>
      </c>
      <c r="N33" s="204" t="str">
        <f t="shared" si="3"/>
        <v>EQUAL</v>
      </c>
      <c r="O33" s="178"/>
      <c r="P33" s="187">
        <v>1431.0</v>
      </c>
      <c r="Q33" s="188">
        <v>18200.0</v>
      </c>
      <c r="R33" s="188">
        <v>217045.0</v>
      </c>
      <c r="S33" s="188">
        <v>25109.0</v>
      </c>
      <c r="T33" s="188">
        <v>7709.0</v>
      </c>
      <c r="U33" s="188">
        <v>11136.0</v>
      </c>
      <c r="V33" s="188">
        <v>1553.0</v>
      </c>
      <c r="W33" s="188">
        <v>5173.0</v>
      </c>
      <c r="X33" s="188">
        <v>7.0</v>
      </c>
      <c r="Y33" s="189" t="str">
        <f t="shared" si="4"/>
        <v>EQUAL</v>
      </c>
      <c r="Z33" s="178"/>
      <c r="AA33" s="187"/>
      <c r="AB33" s="189"/>
      <c r="AC33" s="179"/>
      <c r="AD33" s="197">
        <v>92.559300191</v>
      </c>
      <c r="AE33" s="198">
        <v>88.0</v>
      </c>
      <c r="AF33" s="198">
        <v>38.418979189</v>
      </c>
      <c r="AG33" s="198">
        <v>29.0</v>
      </c>
      <c r="AH33" s="198">
        <v>20.834225327</v>
      </c>
      <c r="AI33" s="198">
        <v>0.0</v>
      </c>
      <c r="AJ33" s="198">
        <v>151.81250471</v>
      </c>
      <c r="AK33" s="199">
        <v>148.0</v>
      </c>
      <c r="AL33" s="183"/>
      <c r="AM33" s="187" t="e">
        <v>#N/A</v>
      </c>
      <c r="AN33" s="188" t="e">
        <v>#N/A</v>
      </c>
      <c r="AO33" s="188" t="e">
        <v>#N/A</v>
      </c>
      <c r="AP33" s="188" t="e">
        <v>#N/A</v>
      </c>
      <c r="AQ33" s="188" t="e">
        <v>#N/A</v>
      </c>
      <c r="AR33" s="188" t="e">
        <v>#N/A</v>
      </c>
      <c r="AS33" s="189" t="str">
        <f t="shared" si="8"/>
        <v>#N/A</v>
      </c>
      <c r="AT33" s="179"/>
      <c r="AU33" s="187">
        <v>22221.0</v>
      </c>
      <c r="AV33" s="188">
        <v>4195.0</v>
      </c>
      <c r="AW33" s="188">
        <v>129.0</v>
      </c>
      <c r="AX33" s="188">
        <v>4195.0</v>
      </c>
      <c r="AY33" s="188">
        <v>59.0</v>
      </c>
      <c r="AZ33" s="188">
        <v>17825.0</v>
      </c>
      <c r="BA33" s="188">
        <v>22020.0</v>
      </c>
      <c r="BB33" s="189" t="str">
        <f t="shared" si="5"/>
        <v>EQUAL</v>
      </c>
      <c r="BC33" s="178"/>
      <c r="BD33" s="187">
        <v>15.0</v>
      </c>
      <c r="BE33" s="188">
        <v>437.0</v>
      </c>
      <c r="BF33" s="188">
        <v>479.0</v>
      </c>
      <c r="BG33" s="188">
        <v>2617.0</v>
      </c>
      <c r="BH33" s="188">
        <v>5897.0</v>
      </c>
      <c r="BI33" s="188">
        <v>12052.0</v>
      </c>
      <c r="BJ33" s="188">
        <v>6.0</v>
      </c>
      <c r="BK33" s="188">
        <v>514.0</v>
      </c>
      <c r="BL33" s="188">
        <v>3.0</v>
      </c>
      <c r="BM33" s="189" t="str">
        <f t="shared" si="6"/>
        <v>EQUAL</v>
      </c>
      <c r="BN33" s="178"/>
      <c r="BO33" s="187"/>
      <c r="BP33" s="189"/>
      <c r="BQ33" s="179"/>
      <c r="BR33" s="200">
        <v>448.7085737</v>
      </c>
      <c r="BS33" s="201">
        <v>216.0</v>
      </c>
      <c r="BT33" s="201">
        <v>287.8656455</v>
      </c>
      <c r="BU33" s="201">
        <v>59.0</v>
      </c>
      <c r="BV33" s="201">
        <v>160.8429282</v>
      </c>
      <c r="BW33" s="202">
        <v>136.0</v>
      </c>
      <c r="BX33" s="179"/>
      <c r="BY33" s="187" t="e">
        <v>#N/A</v>
      </c>
      <c r="BZ33" s="188" t="e">
        <v>#N/A</v>
      </c>
      <c r="CA33" s="188" t="e">
        <v>#N/A</v>
      </c>
      <c r="CB33" s="188" t="e">
        <v>#N/A</v>
      </c>
      <c r="CC33" s="188" t="e">
        <v>#N/A</v>
      </c>
      <c r="CD33" s="188" t="e">
        <v>#N/A</v>
      </c>
      <c r="CE33" s="189" t="str">
        <f t="shared" si="9"/>
        <v>#N/A</v>
      </c>
      <c r="CG33" s="203"/>
    </row>
    <row r="34" ht="14.25" customHeight="1">
      <c r="B34" s="194" t="str">
        <f t="shared" si="1"/>
        <v>2014-2015</v>
      </c>
      <c r="C34" s="195">
        <f t="shared" si="7"/>
        <v>41913</v>
      </c>
      <c r="D34" s="196" t="str">
        <f t="shared" si="2"/>
        <v>Q4 2014</v>
      </c>
      <c r="F34" s="187">
        <v>364632.0</v>
      </c>
      <c r="G34" s="188">
        <v>5674.0</v>
      </c>
      <c r="H34" s="188">
        <v>48116.0</v>
      </c>
      <c r="I34" s="188">
        <v>8.0</v>
      </c>
      <c r="J34" s="188">
        <v>24180.0</v>
      </c>
      <c r="K34" s="188">
        <v>286659.0</v>
      </c>
      <c r="L34" s="188">
        <v>4299.0</v>
      </c>
      <c r="M34" s="188">
        <v>282360.0</v>
      </c>
      <c r="N34" s="204" t="str">
        <f t="shared" si="3"/>
        <v>EQUAL</v>
      </c>
      <c r="O34" s="178"/>
      <c r="P34" s="187">
        <v>1246.0</v>
      </c>
      <c r="Q34" s="188">
        <v>16444.0</v>
      </c>
      <c r="R34" s="188">
        <v>217621.0</v>
      </c>
      <c r="S34" s="188">
        <v>22531.0</v>
      </c>
      <c r="T34" s="188">
        <v>7365.0</v>
      </c>
      <c r="U34" s="188">
        <v>10682.0</v>
      </c>
      <c r="V34" s="188">
        <v>1584.0</v>
      </c>
      <c r="W34" s="188">
        <v>4877.0</v>
      </c>
      <c r="X34" s="188">
        <v>10.0</v>
      </c>
      <c r="Y34" s="189" t="str">
        <f t="shared" si="4"/>
        <v>EQUAL</v>
      </c>
      <c r="Z34" s="178"/>
      <c r="AA34" s="187"/>
      <c r="AB34" s="189"/>
      <c r="AC34" s="179"/>
      <c r="AD34" s="197">
        <v>92.653976571</v>
      </c>
      <c r="AE34" s="198">
        <v>92.0</v>
      </c>
      <c r="AF34" s="198">
        <v>37.648355743</v>
      </c>
      <c r="AG34" s="198">
        <v>30.0</v>
      </c>
      <c r="AH34" s="198">
        <v>20.771948028</v>
      </c>
      <c r="AI34" s="198">
        <v>0.0</v>
      </c>
      <c r="AJ34" s="198">
        <v>151.07428034</v>
      </c>
      <c r="AK34" s="199">
        <v>145.0</v>
      </c>
      <c r="AL34" s="183"/>
      <c r="AM34" s="187" t="e">
        <v>#N/A</v>
      </c>
      <c r="AN34" s="188" t="e">
        <v>#N/A</v>
      </c>
      <c r="AO34" s="188" t="e">
        <v>#N/A</v>
      </c>
      <c r="AP34" s="188" t="e">
        <v>#N/A</v>
      </c>
      <c r="AQ34" s="188" t="e">
        <v>#N/A</v>
      </c>
      <c r="AR34" s="188" t="e">
        <v>#N/A</v>
      </c>
      <c r="AS34" s="189" t="str">
        <f t="shared" si="8"/>
        <v>#N/A</v>
      </c>
      <c r="AT34" s="179"/>
      <c r="AU34" s="187">
        <v>21587.0</v>
      </c>
      <c r="AV34" s="188">
        <v>3858.0</v>
      </c>
      <c r="AW34" s="188">
        <v>144.0</v>
      </c>
      <c r="AX34" s="188">
        <v>4055.0</v>
      </c>
      <c r="AY34" s="188">
        <v>46.0</v>
      </c>
      <c r="AZ34" s="188">
        <v>17336.0</v>
      </c>
      <c r="BA34" s="188">
        <v>21194.0</v>
      </c>
      <c r="BB34" s="189" t="str">
        <f t="shared" si="5"/>
        <v>EQUAL</v>
      </c>
      <c r="BC34" s="178"/>
      <c r="BD34" s="187">
        <v>18.0</v>
      </c>
      <c r="BE34" s="188">
        <v>430.0</v>
      </c>
      <c r="BF34" s="188">
        <v>449.0</v>
      </c>
      <c r="BG34" s="188">
        <v>2550.0</v>
      </c>
      <c r="BH34" s="188">
        <v>5777.0</v>
      </c>
      <c r="BI34" s="188">
        <v>11445.0</v>
      </c>
      <c r="BJ34" s="188">
        <v>7.0</v>
      </c>
      <c r="BK34" s="188">
        <v>515.0</v>
      </c>
      <c r="BL34" s="188">
        <v>3.0</v>
      </c>
      <c r="BM34" s="189" t="str">
        <f t="shared" si="6"/>
        <v>EQUAL</v>
      </c>
      <c r="BN34" s="178"/>
      <c r="BO34" s="187"/>
      <c r="BP34" s="189"/>
      <c r="BQ34" s="179"/>
      <c r="BR34" s="200">
        <v>433.0831504</v>
      </c>
      <c r="BS34" s="201">
        <v>217.0</v>
      </c>
      <c r="BT34" s="201">
        <v>268.7097495</v>
      </c>
      <c r="BU34" s="201">
        <v>61.0</v>
      </c>
      <c r="BV34" s="201">
        <v>164.3735523</v>
      </c>
      <c r="BW34" s="202">
        <v>134.0</v>
      </c>
      <c r="BX34" s="179"/>
      <c r="BY34" s="187" t="e">
        <v>#N/A</v>
      </c>
      <c r="BZ34" s="188" t="e">
        <v>#N/A</v>
      </c>
      <c r="CA34" s="188" t="e">
        <v>#N/A</v>
      </c>
      <c r="CB34" s="188" t="e">
        <v>#N/A</v>
      </c>
      <c r="CC34" s="188" t="e">
        <v>#N/A</v>
      </c>
      <c r="CD34" s="188" t="e">
        <v>#N/A</v>
      </c>
      <c r="CE34" s="189" t="str">
        <f t="shared" si="9"/>
        <v>#N/A</v>
      </c>
      <c r="CG34" s="203"/>
    </row>
    <row r="35" ht="14.25" customHeight="1">
      <c r="B35" s="194" t="str">
        <f t="shared" si="1"/>
        <v>2014-2015</v>
      </c>
      <c r="C35" s="195">
        <f t="shared" si="7"/>
        <v>42005</v>
      </c>
      <c r="D35" s="196" t="str">
        <f t="shared" si="2"/>
        <v>Q1 2015</v>
      </c>
      <c r="F35" s="187">
        <v>376642.0</v>
      </c>
      <c r="G35" s="188">
        <v>5809.0</v>
      </c>
      <c r="H35" s="188">
        <v>49695.0</v>
      </c>
      <c r="I35" s="188">
        <v>8.0</v>
      </c>
      <c r="J35" s="188">
        <v>23990.0</v>
      </c>
      <c r="K35" s="188">
        <v>297147.0</v>
      </c>
      <c r="L35" s="188">
        <v>4393.0</v>
      </c>
      <c r="M35" s="188">
        <v>292754.0</v>
      </c>
      <c r="N35" s="204" t="str">
        <f t="shared" si="3"/>
        <v>EQUAL</v>
      </c>
      <c r="O35" s="178"/>
      <c r="P35" s="187">
        <v>1311.0</v>
      </c>
      <c r="Q35" s="188">
        <v>17225.0</v>
      </c>
      <c r="R35" s="188">
        <v>224342.0</v>
      </c>
      <c r="S35" s="188">
        <v>25412.0</v>
      </c>
      <c r="T35" s="188">
        <v>7876.0</v>
      </c>
      <c r="U35" s="188">
        <v>10682.0</v>
      </c>
      <c r="V35" s="188">
        <v>1483.0</v>
      </c>
      <c r="W35" s="188">
        <v>4413.0</v>
      </c>
      <c r="X35" s="188">
        <v>10.0</v>
      </c>
      <c r="Y35" s="189" t="str">
        <f t="shared" si="4"/>
        <v>EQUAL</v>
      </c>
      <c r="Z35" s="178"/>
      <c r="AA35" s="187"/>
      <c r="AB35" s="189"/>
      <c r="AC35" s="179"/>
      <c r="AD35" s="197">
        <v>94.0</v>
      </c>
      <c r="AE35" s="198">
        <v>93.0</v>
      </c>
      <c r="AF35" s="198">
        <v>39.0</v>
      </c>
      <c r="AG35" s="198">
        <v>32.0</v>
      </c>
      <c r="AH35" s="198">
        <v>22.0</v>
      </c>
      <c r="AI35" s="198">
        <v>0.0</v>
      </c>
      <c r="AJ35" s="198">
        <v>156.0</v>
      </c>
      <c r="AK35" s="199">
        <v>147.0</v>
      </c>
      <c r="AL35" s="183"/>
      <c r="AM35" s="187" t="e">
        <v>#N/A</v>
      </c>
      <c r="AN35" s="188" t="e">
        <v>#N/A</v>
      </c>
      <c r="AO35" s="188" t="e">
        <v>#N/A</v>
      </c>
      <c r="AP35" s="188" t="e">
        <v>#N/A</v>
      </c>
      <c r="AQ35" s="188" t="e">
        <v>#N/A</v>
      </c>
      <c r="AR35" s="188" t="e">
        <v>#N/A</v>
      </c>
      <c r="AS35" s="189" t="str">
        <f t="shared" si="8"/>
        <v>#N/A</v>
      </c>
      <c r="AT35" s="179"/>
      <c r="AU35" s="187">
        <v>23481.0</v>
      </c>
      <c r="AV35" s="188">
        <v>4002.0</v>
      </c>
      <c r="AW35" s="188">
        <v>204.0</v>
      </c>
      <c r="AX35" s="188">
        <v>4442.0</v>
      </c>
      <c r="AY35" s="188">
        <v>46.0</v>
      </c>
      <c r="AZ35" s="188">
        <v>18789.0</v>
      </c>
      <c r="BA35" s="188">
        <v>22791.0</v>
      </c>
      <c r="BB35" s="189" t="str">
        <f t="shared" si="5"/>
        <v>EQUAL</v>
      </c>
      <c r="BC35" s="178"/>
      <c r="BD35" s="187">
        <v>22.0</v>
      </c>
      <c r="BE35" s="188">
        <v>474.0</v>
      </c>
      <c r="BF35" s="188">
        <v>513.0</v>
      </c>
      <c r="BG35" s="188">
        <v>2602.0</v>
      </c>
      <c r="BH35" s="188">
        <v>6325.0</v>
      </c>
      <c r="BI35" s="188">
        <v>12306.0</v>
      </c>
      <c r="BJ35" s="188">
        <v>12.0</v>
      </c>
      <c r="BK35" s="188">
        <v>535.0</v>
      </c>
      <c r="BL35" s="188">
        <v>2.0</v>
      </c>
      <c r="BM35" s="189" t="str">
        <f t="shared" si="6"/>
        <v>EQUAL</v>
      </c>
      <c r="BN35" s="178"/>
      <c r="BO35" s="187"/>
      <c r="BP35" s="189"/>
      <c r="BQ35" s="179"/>
      <c r="BR35" s="200">
        <v>470.4684257</v>
      </c>
      <c r="BS35" s="201">
        <v>222.0</v>
      </c>
      <c r="BT35" s="201">
        <v>298.03703</v>
      </c>
      <c r="BU35" s="201">
        <v>60.0</v>
      </c>
      <c r="BV35" s="201">
        <v>172.4318899</v>
      </c>
      <c r="BW35" s="202">
        <v>142.0</v>
      </c>
      <c r="BX35" s="179"/>
      <c r="BY35" s="187" t="e">
        <v>#N/A</v>
      </c>
      <c r="BZ35" s="188" t="e">
        <v>#N/A</v>
      </c>
      <c r="CA35" s="188" t="e">
        <v>#N/A</v>
      </c>
      <c r="CB35" s="188" t="e">
        <v>#N/A</v>
      </c>
      <c r="CC35" s="188" t="e">
        <v>#N/A</v>
      </c>
      <c r="CD35" s="188" t="e">
        <v>#N/A</v>
      </c>
      <c r="CE35" s="189" t="str">
        <f t="shared" si="9"/>
        <v>#N/A</v>
      </c>
      <c r="CG35" s="203"/>
    </row>
    <row r="36" ht="14.25" customHeight="1">
      <c r="B36" s="194" t="str">
        <f t="shared" si="1"/>
        <v>2015-2016</v>
      </c>
      <c r="C36" s="195">
        <f t="shared" si="7"/>
        <v>42095</v>
      </c>
      <c r="D36" s="196" t="str">
        <f t="shared" si="2"/>
        <v>Q2 2015</v>
      </c>
      <c r="F36" s="187">
        <v>369399.0</v>
      </c>
      <c r="G36" s="188">
        <v>5223.0</v>
      </c>
      <c r="H36" s="188">
        <v>50647.0</v>
      </c>
      <c r="I36" s="188">
        <v>12.0</v>
      </c>
      <c r="J36" s="188">
        <v>21594.0</v>
      </c>
      <c r="K36" s="188">
        <v>291934.0</v>
      </c>
      <c r="L36" s="188">
        <v>4291.0</v>
      </c>
      <c r="M36" s="188">
        <v>287643.0</v>
      </c>
      <c r="N36" s="204" t="str">
        <f t="shared" si="3"/>
        <v>EQUAL</v>
      </c>
      <c r="O36" s="178"/>
      <c r="P36" s="187">
        <v>1731.0</v>
      </c>
      <c r="Q36" s="188">
        <v>16330.0</v>
      </c>
      <c r="R36" s="188">
        <v>220505.0</v>
      </c>
      <c r="S36" s="188">
        <v>25931.0</v>
      </c>
      <c r="T36" s="188">
        <v>8305.0</v>
      </c>
      <c r="U36" s="188">
        <v>10649.0</v>
      </c>
      <c r="V36" s="188">
        <v>1189.0</v>
      </c>
      <c r="W36" s="188">
        <v>2984.0</v>
      </c>
      <c r="X36" s="188">
        <v>19.0</v>
      </c>
      <c r="Y36" s="189" t="str">
        <f t="shared" si="4"/>
        <v>EQUAL</v>
      </c>
      <c r="Z36" s="178"/>
      <c r="AA36" s="187"/>
      <c r="AB36" s="189"/>
      <c r="AC36" s="179"/>
      <c r="AD36" s="197">
        <v>98.0</v>
      </c>
      <c r="AE36" s="198">
        <v>91.0</v>
      </c>
      <c r="AF36" s="198">
        <v>39.0</v>
      </c>
      <c r="AG36" s="198">
        <v>30.0</v>
      </c>
      <c r="AH36" s="198">
        <v>22.0</v>
      </c>
      <c r="AI36" s="198">
        <v>0.0</v>
      </c>
      <c r="AJ36" s="198">
        <v>159.0</v>
      </c>
      <c r="AK36" s="199">
        <v>148.0</v>
      </c>
      <c r="AL36" s="183"/>
      <c r="AM36" s="187" t="e">
        <v>#N/A</v>
      </c>
      <c r="AN36" s="188" t="e">
        <v>#N/A</v>
      </c>
      <c r="AO36" s="188" t="e">
        <v>#N/A</v>
      </c>
      <c r="AP36" s="188" t="e">
        <v>#N/A</v>
      </c>
      <c r="AQ36" s="188" t="e">
        <v>#N/A</v>
      </c>
      <c r="AR36" s="188" t="e">
        <v>#N/A</v>
      </c>
      <c r="AS36" s="189" t="str">
        <f t="shared" si="8"/>
        <v>#N/A</v>
      </c>
      <c r="AT36" s="179"/>
      <c r="AU36" s="187">
        <v>22366.0</v>
      </c>
      <c r="AV36" s="188">
        <v>3689.0</v>
      </c>
      <c r="AW36" s="188">
        <v>170.0</v>
      </c>
      <c r="AX36" s="188">
        <v>4017.0</v>
      </c>
      <c r="AY36" s="188">
        <v>60.0</v>
      </c>
      <c r="AZ36" s="188">
        <v>18118.0</v>
      </c>
      <c r="BA36" s="188">
        <v>21807.0</v>
      </c>
      <c r="BB36" s="189" t="str">
        <f t="shared" si="5"/>
        <v>EQUAL</v>
      </c>
      <c r="BC36" s="178"/>
      <c r="BD36" s="187">
        <v>11.0</v>
      </c>
      <c r="BE36" s="188">
        <v>415.0</v>
      </c>
      <c r="BF36" s="188">
        <v>480.0</v>
      </c>
      <c r="BG36" s="188">
        <v>2445.0</v>
      </c>
      <c r="BH36" s="188">
        <v>6045.0</v>
      </c>
      <c r="BI36" s="188">
        <v>11874.0</v>
      </c>
      <c r="BJ36" s="188">
        <v>6.0</v>
      </c>
      <c r="BK36" s="188">
        <v>524.0</v>
      </c>
      <c r="BL36" s="188">
        <v>7.0</v>
      </c>
      <c r="BM36" s="189" t="str">
        <f t="shared" si="6"/>
        <v>EQUAL</v>
      </c>
      <c r="BN36" s="178"/>
      <c r="BO36" s="187"/>
      <c r="BP36" s="189"/>
      <c r="BQ36" s="179"/>
      <c r="BR36" s="200">
        <v>469.8688752</v>
      </c>
      <c r="BS36" s="201">
        <v>230.0</v>
      </c>
      <c r="BT36" s="201">
        <v>293.010675</v>
      </c>
      <c r="BU36" s="201">
        <v>62.0</v>
      </c>
      <c r="BV36" s="201">
        <v>176.8582002</v>
      </c>
      <c r="BW36" s="202">
        <v>145.0</v>
      </c>
      <c r="BX36" s="179"/>
      <c r="BY36" s="187" t="e">
        <v>#N/A</v>
      </c>
      <c r="BZ36" s="188" t="e">
        <v>#N/A</v>
      </c>
      <c r="CA36" s="188" t="e">
        <v>#N/A</v>
      </c>
      <c r="CB36" s="188" t="e">
        <v>#N/A</v>
      </c>
      <c r="CC36" s="188" t="e">
        <v>#N/A</v>
      </c>
      <c r="CD36" s="188" t="e">
        <v>#N/A</v>
      </c>
      <c r="CE36" s="189" t="str">
        <f t="shared" si="9"/>
        <v>#N/A</v>
      </c>
      <c r="CG36" s="203"/>
    </row>
    <row r="37" ht="14.25" customHeight="1">
      <c r="B37" s="194" t="str">
        <f t="shared" si="1"/>
        <v>2015-2016</v>
      </c>
      <c r="C37" s="195">
        <f t="shared" si="7"/>
        <v>42186</v>
      </c>
      <c r="D37" s="196" t="str">
        <f t="shared" si="2"/>
        <v>Q3 2015</v>
      </c>
      <c r="F37" s="187">
        <v>379971.0</v>
      </c>
      <c r="G37" s="188">
        <v>5521.0</v>
      </c>
      <c r="H37" s="188">
        <v>52808.0</v>
      </c>
      <c r="I37" s="188">
        <v>9.0</v>
      </c>
      <c r="J37" s="188">
        <v>21334.0</v>
      </c>
      <c r="K37" s="188">
        <v>300306.0</v>
      </c>
      <c r="L37" s="188">
        <v>4690.0</v>
      </c>
      <c r="M37" s="188">
        <v>295616.0</v>
      </c>
      <c r="N37" s="204" t="str">
        <f t="shared" si="3"/>
        <v>EQUAL</v>
      </c>
      <c r="O37" s="178"/>
      <c r="P37" s="187">
        <v>3085.0</v>
      </c>
      <c r="Q37" s="188">
        <v>16021.0</v>
      </c>
      <c r="R37" s="188">
        <v>226675.0</v>
      </c>
      <c r="S37" s="188">
        <v>26055.0</v>
      </c>
      <c r="T37" s="188">
        <v>8537.0</v>
      </c>
      <c r="U37" s="188">
        <v>11026.0</v>
      </c>
      <c r="V37" s="188">
        <v>1280.0</v>
      </c>
      <c r="W37" s="188">
        <v>2927.0</v>
      </c>
      <c r="X37" s="188">
        <v>10.0</v>
      </c>
      <c r="Y37" s="189" t="str">
        <f t="shared" si="4"/>
        <v>EQUAL</v>
      </c>
      <c r="Z37" s="178"/>
      <c r="AA37" s="187"/>
      <c r="AB37" s="189"/>
      <c r="AC37" s="179"/>
      <c r="AD37" s="197">
        <v>98.0</v>
      </c>
      <c r="AE37" s="198">
        <v>90.0</v>
      </c>
      <c r="AF37" s="198">
        <v>38.0</v>
      </c>
      <c r="AG37" s="198">
        <v>29.0</v>
      </c>
      <c r="AH37" s="198">
        <v>22.0</v>
      </c>
      <c r="AI37" s="198">
        <v>0.0</v>
      </c>
      <c r="AJ37" s="198">
        <v>158.0</v>
      </c>
      <c r="AK37" s="199">
        <v>146.0</v>
      </c>
      <c r="AL37" s="183"/>
      <c r="AM37" s="187" t="e">
        <v>#N/A</v>
      </c>
      <c r="AN37" s="188" t="e">
        <v>#N/A</v>
      </c>
      <c r="AO37" s="188" t="e">
        <v>#N/A</v>
      </c>
      <c r="AP37" s="188" t="e">
        <v>#N/A</v>
      </c>
      <c r="AQ37" s="188" t="e">
        <v>#N/A</v>
      </c>
      <c r="AR37" s="188" t="e">
        <v>#N/A</v>
      </c>
      <c r="AS37" s="189" t="str">
        <f t="shared" si="8"/>
        <v>#N/A</v>
      </c>
      <c r="AT37" s="179"/>
      <c r="AU37" s="187">
        <v>21306.0</v>
      </c>
      <c r="AV37" s="188">
        <v>3983.0</v>
      </c>
      <c r="AW37" s="188">
        <v>161.0</v>
      </c>
      <c r="AX37" s="188">
        <v>4204.0</v>
      </c>
      <c r="AY37" s="188">
        <v>41.0</v>
      </c>
      <c r="AZ37" s="188">
        <v>16897.0</v>
      </c>
      <c r="BA37" s="188">
        <v>20880.0</v>
      </c>
      <c r="BB37" s="189" t="str">
        <f t="shared" si="5"/>
        <v>EQUAL</v>
      </c>
      <c r="BC37" s="178"/>
      <c r="BD37" s="187">
        <v>24.0</v>
      </c>
      <c r="BE37" s="188">
        <v>383.0</v>
      </c>
      <c r="BF37" s="188">
        <v>553.0</v>
      </c>
      <c r="BG37" s="188">
        <v>2296.0</v>
      </c>
      <c r="BH37" s="188">
        <v>5708.0</v>
      </c>
      <c r="BI37" s="188">
        <v>11369.0</v>
      </c>
      <c r="BJ37" s="188">
        <v>4.0</v>
      </c>
      <c r="BK37" s="188">
        <v>537.0</v>
      </c>
      <c r="BL37" s="188">
        <v>6.0</v>
      </c>
      <c r="BM37" s="189" t="str">
        <f t="shared" si="6"/>
        <v>EQUAL</v>
      </c>
      <c r="BN37" s="178"/>
      <c r="BO37" s="187"/>
      <c r="BP37" s="189"/>
      <c r="BQ37" s="179"/>
      <c r="BR37" s="200">
        <v>500.5341312</v>
      </c>
      <c r="BS37" s="201">
        <v>248.0</v>
      </c>
      <c r="BT37" s="201">
        <v>316.1455095</v>
      </c>
      <c r="BU37" s="201">
        <v>70.0</v>
      </c>
      <c r="BV37" s="201">
        <v>184.3892182</v>
      </c>
      <c r="BW37" s="202">
        <v>151.0</v>
      </c>
      <c r="BX37" s="179"/>
      <c r="BY37" s="187" t="e">
        <v>#N/A</v>
      </c>
      <c r="BZ37" s="188" t="e">
        <v>#N/A</v>
      </c>
      <c r="CA37" s="188" t="e">
        <v>#N/A</v>
      </c>
      <c r="CB37" s="188" t="e">
        <v>#N/A</v>
      </c>
      <c r="CC37" s="188" t="e">
        <v>#N/A</v>
      </c>
      <c r="CD37" s="188" t="e">
        <v>#N/A</v>
      </c>
      <c r="CE37" s="189" t="str">
        <f t="shared" si="9"/>
        <v>#N/A</v>
      </c>
      <c r="CG37" s="203"/>
    </row>
    <row r="38" ht="14.25" customHeight="1">
      <c r="B38" s="194" t="str">
        <f t="shared" si="1"/>
        <v>2015-2016</v>
      </c>
      <c r="C38" s="195">
        <f t="shared" si="7"/>
        <v>42278</v>
      </c>
      <c r="D38" s="196" t="str">
        <f t="shared" si="2"/>
        <v>Q4 2015</v>
      </c>
      <c r="F38" s="187">
        <v>365018.0</v>
      </c>
      <c r="G38" s="188">
        <v>5002.0</v>
      </c>
      <c r="H38" s="188">
        <v>51076.0</v>
      </c>
      <c r="I38" s="188">
        <v>9.0</v>
      </c>
      <c r="J38" s="188">
        <v>21535.0</v>
      </c>
      <c r="K38" s="188">
        <v>287404.0</v>
      </c>
      <c r="L38" s="188">
        <v>4807.0</v>
      </c>
      <c r="M38" s="188">
        <v>282597.0</v>
      </c>
      <c r="N38" s="204" t="str">
        <f t="shared" si="3"/>
        <v>EQUAL</v>
      </c>
      <c r="O38" s="178"/>
      <c r="P38" s="187">
        <v>2763.0</v>
      </c>
      <c r="Q38" s="188">
        <v>14824.0</v>
      </c>
      <c r="R38" s="188">
        <v>218368.0</v>
      </c>
      <c r="S38" s="188">
        <v>23881.0</v>
      </c>
      <c r="T38" s="188">
        <v>8036.0</v>
      </c>
      <c r="U38" s="188">
        <v>10730.0</v>
      </c>
      <c r="V38" s="188">
        <v>1256.0</v>
      </c>
      <c r="W38" s="188">
        <v>2724.0</v>
      </c>
      <c r="X38" s="188">
        <v>15.0</v>
      </c>
      <c r="Y38" s="189" t="str">
        <f t="shared" si="4"/>
        <v>EQUAL</v>
      </c>
      <c r="Z38" s="178"/>
      <c r="AA38" s="187"/>
      <c r="AB38" s="189"/>
      <c r="AC38" s="179"/>
      <c r="AD38" s="197">
        <v>99.0</v>
      </c>
      <c r="AE38" s="198">
        <v>90.0</v>
      </c>
      <c r="AF38" s="198">
        <v>38.0</v>
      </c>
      <c r="AG38" s="198">
        <v>30.0</v>
      </c>
      <c r="AH38" s="198">
        <v>20.0</v>
      </c>
      <c r="AI38" s="198">
        <v>0.0</v>
      </c>
      <c r="AJ38" s="198">
        <v>157.0</v>
      </c>
      <c r="AK38" s="199">
        <v>147.0</v>
      </c>
      <c r="AL38" s="183"/>
      <c r="AM38" s="187" t="e">
        <v>#N/A</v>
      </c>
      <c r="AN38" s="188" t="e">
        <v>#N/A</v>
      </c>
      <c r="AO38" s="188" t="e">
        <v>#N/A</v>
      </c>
      <c r="AP38" s="188" t="e">
        <v>#N/A</v>
      </c>
      <c r="AQ38" s="188" t="e">
        <v>#N/A</v>
      </c>
      <c r="AR38" s="188" t="e">
        <v>#N/A</v>
      </c>
      <c r="AS38" s="189" t="str">
        <f t="shared" si="8"/>
        <v>#N/A</v>
      </c>
      <c r="AT38" s="179"/>
      <c r="AU38" s="187">
        <v>21668.0</v>
      </c>
      <c r="AV38" s="188">
        <v>4339.0</v>
      </c>
      <c r="AW38" s="188">
        <v>174.0</v>
      </c>
      <c r="AX38" s="188">
        <v>4016.0</v>
      </c>
      <c r="AY38" s="188">
        <v>76.0</v>
      </c>
      <c r="AZ38" s="188">
        <v>17395.0</v>
      </c>
      <c r="BA38" s="188">
        <v>21734.0</v>
      </c>
      <c r="BB38" s="189" t="str">
        <f t="shared" si="5"/>
        <v>EQUAL</v>
      </c>
      <c r="BC38" s="178"/>
      <c r="BD38" s="187">
        <v>32.0</v>
      </c>
      <c r="BE38" s="188">
        <v>390.0</v>
      </c>
      <c r="BF38" s="188">
        <v>486.0</v>
      </c>
      <c r="BG38" s="188">
        <v>2131.0</v>
      </c>
      <c r="BH38" s="188">
        <v>6240.0</v>
      </c>
      <c r="BI38" s="188">
        <v>11712.0</v>
      </c>
      <c r="BJ38" s="188">
        <v>9.0</v>
      </c>
      <c r="BK38" s="188">
        <v>733.0</v>
      </c>
      <c r="BL38" s="188">
        <v>1.0</v>
      </c>
      <c r="BM38" s="189" t="str">
        <f t="shared" si="6"/>
        <v>EQUAL</v>
      </c>
      <c r="BN38" s="178"/>
      <c r="BO38" s="187"/>
      <c r="BP38" s="189"/>
      <c r="BQ38" s="179"/>
      <c r="BR38" s="200">
        <v>494.3517141</v>
      </c>
      <c r="BS38" s="201">
        <v>246.0</v>
      </c>
      <c r="BT38" s="201">
        <v>309.847496</v>
      </c>
      <c r="BU38" s="201">
        <v>70.0</v>
      </c>
      <c r="BV38" s="201">
        <v>184.5042181</v>
      </c>
      <c r="BW38" s="202">
        <v>147.0</v>
      </c>
      <c r="BX38" s="179"/>
      <c r="BY38" s="187" t="e">
        <v>#N/A</v>
      </c>
      <c r="BZ38" s="188" t="e">
        <v>#N/A</v>
      </c>
      <c r="CA38" s="188" t="e">
        <v>#N/A</v>
      </c>
      <c r="CB38" s="188" t="e">
        <v>#N/A</v>
      </c>
      <c r="CC38" s="188" t="e">
        <v>#N/A</v>
      </c>
      <c r="CD38" s="188" t="e">
        <v>#N/A</v>
      </c>
      <c r="CE38" s="189" t="str">
        <f t="shared" si="9"/>
        <v>#N/A</v>
      </c>
      <c r="CG38" s="203"/>
    </row>
    <row r="39" ht="14.25" customHeight="1">
      <c r="B39" s="194" t="str">
        <f t="shared" si="1"/>
        <v>2015-2016</v>
      </c>
      <c r="C39" s="195">
        <f t="shared" si="7"/>
        <v>42370</v>
      </c>
      <c r="D39" s="196" t="str">
        <f t="shared" si="2"/>
        <v>Q1 2016</v>
      </c>
      <c r="F39" s="187">
        <v>380208.0</v>
      </c>
      <c r="G39" s="188">
        <v>5084.0</v>
      </c>
      <c r="H39" s="188">
        <v>51428.0</v>
      </c>
      <c r="I39" s="188">
        <v>16.0</v>
      </c>
      <c r="J39" s="188">
        <v>19463.0</v>
      </c>
      <c r="K39" s="188">
        <v>304233.0</v>
      </c>
      <c r="L39" s="188">
        <v>4924.0</v>
      </c>
      <c r="M39" s="188">
        <v>299309.0</v>
      </c>
      <c r="N39" s="204" t="str">
        <f t="shared" si="3"/>
        <v>EQUAL</v>
      </c>
      <c r="O39" s="178"/>
      <c r="P39" s="187">
        <v>1300.0</v>
      </c>
      <c r="Q39" s="188">
        <v>14860.0</v>
      </c>
      <c r="R39" s="188">
        <v>235003.0</v>
      </c>
      <c r="S39" s="188">
        <v>24562.0</v>
      </c>
      <c r="T39" s="188">
        <v>8401.0</v>
      </c>
      <c r="U39" s="188">
        <v>10895.0</v>
      </c>
      <c r="V39" s="188">
        <v>1139.0</v>
      </c>
      <c r="W39" s="188">
        <v>3127.0</v>
      </c>
      <c r="X39" s="188">
        <v>22.0</v>
      </c>
      <c r="Y39" s="189" t="str">
        <f t="shared" si="4"/>
        <v>EQUAL</v>
      </c>
      <c r="Z39" s="178"/>
      <c r="AA39" s="187"/>
      <c r="AB39" s="189"/>
      <c r="AC39" s="179"/>
      <c r="AD39" s="197">
        <v>102.0</v>
      </c>
      <c r="AE39" s="198">
        <v>97.0</v>
      </c>
      <c r="AF39" s="198">
        <v>42.0</v>
      </c>
      <c r="AG39" s="198">
        <v>32.0</v>
      </c>
      <c r="AH39" s="198">
        <v>19.0</v>
      </c>
      <c r="AI39" s="198">
        <v>0.0</v>
      </c>
      <c r="AJ39" s="198">
        <v>163.0</v>
      </c>
      <c r="AK39" s="199">
        <v>156.0</v>
      </c>
      <c r="AL39" s="183"/>
      <c r="AM39" s="187" t="e">
        <v>#N/A</v>
      </c>
      <c r="AN39" s="188" t="e">
        <v>#N/A</v>
      </c>
      <c r="AO39" s="188" t="e">
        <v>#N/A</v>
      </c>
      <c r="AP39" s="188" t="e">
        <v>#N/A</v>
      </c>
      <c r="AQ39" s="188" t="e">
        <v>#N/A</v>
      </c>
      <c r="AR39" s="188" t="e">
        <v>#N/A</v>
      </c>
      <c r="AS39" s="189" t="str">
        <f t="shared" si="8"/>
        <v>#N/A</v>
      </c>
      <c r="AT39" s="179"/>
      <c r="AU39" s="187">
        <v>22165.0</v>
      </c>
      <c r="AV39" s="188">
        <v>4285.0</v>
      </c>
      <c r="AW39" s="188">
        <v>163.0</v>
      </c>
      <c r="AX39" s="188">
        <v>4033.0</v>
      </c>
      <c r="AY39" s="188">
        <v>56.0</v>
      </c>
      <c r="AZ39" s="188">
        <v>17913.0</v>
      </c>
      <c r="BA39" s="188">
        <v>22198.0</v>
      </c>
      <c r="BB39" s="189" t="str">
        <f t="shared" si="5"/>
        <v>EQUAL</v>
      </c>
      <c r="BC39" s="178"/>
      <c r="BD39" s="187">
        <v>16.0</v>
      </c>
      <c r="BE39" s="188">
        <v>426.0</v>
      </c>
      <c r="BF39" s="188">
        <v>511.0</v>
      </c>
      <c r="BG39" s="188">
        <v>2155.0</v>
      </c>
      <c r="BH39" s="188">
        <v>5966.0</v>
      </c>
      <c r="BI39" s="188">
        <v>12497.0</v>
      </c>
      <c r="BJ39" s="188">
        <v>8.0</v>
      </c>
      <c r="BK39" s="188">
        <v>618.0</v>
      </c>
      <c r="BL39" s="188">
        <v>1.0</v>
      </c>
      <c r="BM39" s="189" t="str">
        <f t="shared" si="6"/>
        <v>EQUAL</v>
      </c>
      <c r="BN39" s="178"/>
      <c r="BO39" s="187"/>
      <c r="BP39" s="189"/>
      <c r="BQ39" s="179"/>
      <c r="BR39" s="200">
        <v>494.4340887</v>
      </c>
      <c r="BS39" s="201">
        <v>248.0</v>
      </c>
      <c r="BT39" s="201">
        <v>303.9977783</v>
      </c>
      <c r="BU39" s="201">
        <v>74.0</v>
      </c>
      <c r="BV39" s="201">
        <v>190.4364215</v>
      </c>
      <c r="BW39" s="202">
        <v>147.0</v>
      </c>
      <c r="BX39" s="179"/>
      <c r="BY39" s="187">
        <v>28679.0</v>
      </c>
      <c r="BZ39" s="188">
        <v>32101.0</v>
      </c>
      <c r="CA39" s="188">
        <v>48180.0</v>
      </c>
      <c r="CB39" s="188">
        <v>17878.0</v>
      </c>
      <c r="CC39" s="188">
        <v>20957.0</v>
      </c>
      <c r="CD39" s="188">
        <v>39699.0</v>
      </c>
      <c r="CE39" s="189" t="str">
        <f t="shared" si="9"/>
        <v>#N/A</v>
      </c>
      <c r="CG39" s="203"/>
    </row>
    <row r="40" ht="14.25" customHeight="1">
      <c r="B40" s="194" t="str">
        <f t="shared" si="1"/>
        <v>2016-2017</v>
      </c>
      <c r="C40" s="195">
        <f t="shared" si="7"/>
        <v>42461</v>
      </c>
      <c r="D40" s="196" t="str">
        <f t="shared" si="2"/>
        <v>Q2 2016</v>
      </c>
      <c r="F40" s="187">
        <v>373515.0</v>
      </c>
      <c r="G40" s="188">
        <v>5071.0</v>
      </c>
      <c r="H40" s="188">
        <v>48532.0</v>
      </c>
      <c r="I40" s="188">
        <v>10.0</v>
      </c>
      <c r="J40" s="188">
        <v>18458.0</v>
      </c>
      <c r="K40" s="188">
        <v>301452.0</v>
      </c>
      <c r="L40" s="188">
        <v>5032.0</v>
      </c>
      <c r="M40" s="188">
        <v>296420.0</v>
      </c>
      <c r="N40" s="204" t="str">
        <f t="shared" si="3"/>
        <v>EQUAL</v>
      </c>
      <c r="O40" s="178"/>
      <c r="P40" s="187">
        <v>1348.0</v>
      </c>
      <c r="Q40" s="188">
        <v>14081.0</v>
      </c>
      <c r="R40" s="188">
        <v>233397.0</v>
      </c>
      <c r="S40" s="188">
        <v>23840.0</v>
      </c>
      <c r="T40" s="188">
        <v>8640.0</v>
      </c>
      <c r="U40" s="188">
        <v>10817.0</v>
      </c>
      <c r="V40" s="188">
        <v>1252.0</v>
      </c>
      <c r="W40" s="188">
        <v>3032.0</v>
      </c>
      <c r="X40" s="188">
        <v>13.0</v>
      </c>
      <c r="Y40" s="189" t="str">
        <f t="shared" si="4"/>
        <v>EQUAL</v>
      </c>
      <c r="Z40" s="178"/>
      <c r="AA40" s="187"/>
      <c r="AB40" s="189"/>
      <c r="AC40" s="179"/>
      <c r="AD40" s="197">
        <v>102.0</v>
      </c>
      <c r="AE40" s="198">
        <v>95.0</v>
      </c>
      <c r="AF40" s="198">
        <v>39.0</v>
      </c>
      <c r="AG40" s="198">
        <v>30.0</v>
      </c>
      <c r="AH40" s="198">
        <v>18.0</v>
      </c>
      <c r="AI40" s="198">
        <v>0.0</v>
      </c>
      <c r="AJ40" s="198">
        <v>160.0</v>
      </c>
      <c r="AK40" s="199">
        <v>148.0</v>
      </c>
      <c r="AL40" s="183"/>
      <c r="AM40" s="187" t="e">
        <v>#N/A</v>
      </c>
      <c r="AN40" s="188" t="e">
        <v>#N/A</v>
      </c>
      <c r="AO40" s="188" t="e">
        <v>#N/A</v>
      </c>
      <c r="AP40" s="188" t="e">
        <v>#N/A</v>
      </c>
      <c r="AQ40" s="188" t="e">
        <v>#N/A</v>
      </c>
      <c r="AR40" s="188" t="e">
        <v>#N/A</v>
      </c>
      <c r="AS40" s="189" t="str">
        <f t="shared" si="8"/>
        <v>#N/A</v>
      </c>
      <c r="AT40" s="179"/>
      <c r="AU40" s="187">
        <v>20982.0</v>
      </c>
      <c r="AV40" s="188">
        <v>4546.0</v>
      </c>
      <c r="AW40" s="188">
        <v>149.0</v>
      </c>
      <c r="AX40" s="188">
        <v>4043.0</v>
      </c>
      <c r="AY40" s="188">
        <v>52.0</v>
      </c>
      <c r="AZ40" s="188">
        <v>16737.0</v>
      </c>
      <c r="BA40" s="188">
        <v>21283.0</v>
      </c>
      <c r="BB40" s="189" t="str">
        <f t="shared" si="5"/>
        <v>EQUAL</v>
      </c>
      <c r="BC40" s="178"/>
      <c r="BD40" s="187">
        <v>21.0</v>
      </c>
      <c r="BE40" s="188">
        <v>374.0</v>
      </c>
      <c r="BF40" s="188">
        <v>466.0</v>
      </c>
      <c r="BG40" s="188">
        <v>1824.0</v>
      </c>
      <c r="BH40" s="188">
        <v>5736.0</v>
      </c>
      <c r="BI40" s="188">
        <v>12012.0</v>
      </c>
      <c r="BJ40" s="188">
        <v>8.0</v>
      </c>
      <c r="BK40" s="188">
        <v>840.0</v>
      </c>
      <c r="BL40" s="188">
        <v>2.0</v>
      </c>
      <c r="BM40" s="189" t="str">
        <f t="shared" si="6"/>
        <v>EQUAL</v>
      </c>
      <c r="BN40" s="178"/>
      <c r="BO40" s="187"/>
      <c r="BP40" s="189"/>
      <c r="BQ40" s="179"/>
      <c r="BR40" s="200">
        <v>494.7495017</v>
      </c>
      <c r="BS40" s="201">
        <v>242.0</v>
      </c>
      <c r="BT40" s="201">
        <v>313.7187979</v>
      </c>
      <c r="BU40" s="201">
        <v>79.0</v>
      </c>
      <c r="BV40" s="201">
        <v>181.2309874</v>
      </c>
      <c r="BW40" s="202">
        <v>141.0</v>
      </c>
      <c r="BX40" s="179"/>
      <c r="BY40" s="187">
        <v>27763.0</v>
      </c>
      <c r="BZ40" s="188">
        <v>31042.0</v>
      </c>
      <c r="CA40" s="188">
        <v>44788.0</v>
      </c>
      <c r="CB40" s="188">
        <v>16935.0</v>
      </c>
      <c r="CC40" s="188">
        <v>20058.0</v>
      </c>
      <c r="CD40" s="188">
        <v>36610.0</v>
      </c>
      <c r="CE40" s="189" t="str">
        <f t="shared" si="9"/>
        <v>#N/A</v>
      </c>
      <c r="CG40" s="203"/>
    </row>
    <row r="41" ht="14.25" customHeight="1">
      <c r="B41" s="194" t="str">
        <f t="shared" si="1"/>
        <v>2016-2017</v>
      </c>
      <c r="C41" s="195">
        <f t="shared" si="7"/>
        <v>42552</v>
      </c>
      <c r="D41" s="196" t="str">
        <f t="shared" si="2"/>
        <v>Q3 2016</v>
      </c>
      <c r="F41" s="187">
        <v>360234.0</v>
      </c>
      <c r="G41" s="188">
        <v>4805.0</v>
      </c>
      <c r="H41" s="188">
        <v>45106.0</v>
      </c>
      <c r="I41" s="188">
        <v>7.0</v>
      </c>
      <c r="J41" s="188">
        <v>18670.0</v>
      </c>
      <c r="K41" s="188">
        <v>291651.0</v>
      </c>
      <c r="L41" s="188">
        <v>5250.0</v>
      </c>
      <c r="M41" s="188">
        <v>286401.0</v>
      </c>
      <c r="N41" s="204" t="str">
        <f t="shared" si="3"/>
        <v>EQUAL</v>
      </c>
      <c r="O41" s="178"/>
      <c r="P41" s="187">
        <v>1036.0</v>
      </c>
      <c r="Q41" s="188">
        <v>13003.0</v>
      </c>
      <c r="R41" s="188">
        <v>225633.0</v>
      </c>
      <c r="S41" s="188">
        <v>22782.0</v>
      </c>
      <c r="T41" s="188">
        <v>8540.0</v>
      </c>
      <c r="U41" s="188">
        <v>11057.0</v>
      </c>
      <c r="V41" s="188">
        <v>1182.0</v>
      </c>
      <c r="W41" s="188">
        <v>3157.0</v>
      </c>
      <c r="X41" s="188">
        <v>11.0</v>
      </c>
      <c r="Y41" s="189" t="str">
        <f t="shared" si="4"/>
        <v>EQUAL</v>
      </c>
      <c r="Z41" s="178"/>
      <c r="AA41" s="187"/>
      <c r="AB41" s="189"/>
      <c r="AC41" s="179"/>
      <c r="AD41" s="197">
        <v>102.0</v>
      </c>
      <c r="AE41" s="198">
        <v>93.0</v>
      </c>
      <c r="AF41" s="198">
        <v>38.0</v>
      </c>
      <c r="AG41" s="198">
        <v>30.0</v>
      </c>
      <c r="AH41" s="198">
        <v>18.0</v>
      </c>
      <c r="AI41" s="198">
        <v>0.0</v>
      </c>
      <c r="AJ41" s="198">
        <v>158.0</v>
      </c>
      <c r="AK41" s="199">
        <v>147.0</v>
      </c>
      <c r="AL41" s="183"/>
      <c r="AM41" s="187" t="e">
        <v>#N/A</v>
      </c>
      <c r="AN41" s="188" t="e">
        <v>#N/A</v>
      </c>
      <c r="AO41" s="188" t="e">
        <v>#N/A</v>
      </c>
      <c r="AP41" s="188" t="e">
        <v>#N/A</v>
      </c>
      <c r="AQ41" s="188" t="e">
        <v>#N/A</v>
      </c>
      <c r="AR41" s="188" t="e">
        <v>#N/A</v>
      </c>
      <c r="AS41" s="189" t="str">
        <f t="shared" si="8"/>
        <v>#N/A</v>
      </c>
      <c r="AT41" s="179"/>
      <c r="AU41" s="187">
        <v>19297.0</v>
      </c>
      <c r="AV41" s="188">
        <v>4649.0</v>
      </c>
      <c r="AW41" s="188">
        <v>144.0</v>
      </c>
      <c r="AX41" s="188">
        <v>3921.0</v>
      </c>
      <c r="AY41" s="188">
        <v>43.0</v>
      </c>
      <c r="AZ41" s="188">
        <v>15180.0</v>
      </c>
      <c r="BA41" s="188">
        <v>19829.0</v>
      </c>
      <c r="BB41" s="189" t="str">
        <f t="shared" si="5"/>
        <v>EQUAL</v>
      </c>
      <c r="BC41" s="178"/>
      <c r="BD41" s="187">
        <v>19.0</v>
      </c>
      <c r="BE41" s="188">
        <v>373.0</v>
      </c>
      <c r="BF41" s="188">
        <v>423.0</v>
      </c>
      <c r="BG41" s="188">
        <v>1622.0</v>
      </c>
      <c r="BH41" s="188">
        <v>5349.0</v>
      </c>
      <c r="BI41" s="188">
        <v>11248.0</v>
      </c>
      <c r="BJ41" s="188">
        <v>10.0</v>
      </c>
      <c r="BK41" s="188">
        <v>779.0</v>
      </c>
      <c r="BL41" s="188">
        <v>6.0</v>
      </c>
      <c r="BM41" s="189" t="str">
        <f t="shared" si="6"/>
        <v>EQUAL</v>
      </c>
      <c r="BN41" s="178"/>
      <c r="BO41" s="187"/>
      <c r="BP41" s="189"/>
      <c r="BQ41" s="179"/>
      <c r="BR41" s="200">
        <v>573.4782682</v>
      </c>
      <c r="BS41" s="201">
        <v>260.0</v>
      </c>
      <c r="BT41" s="201">
        <v>385.3557339</v>
      </c>
      <c r="BU41" s="201">
        <v>90.0</v>
      </c>
      <c r="BV41" s="201">
        <v>188.401056</v>
      </c>
      <c r="BW41" s="202">
        <v>150.0</v>
      </c>
      <c r="BX41" s="179"/>
      <c r="BY41" s="187">
        <v>28342.0</v>
      </c>
      <c r="BZ41" s="188">
        <v>29599.0</v>
      </c>
      <c r="CA41" s="188">
        <v>43385.0</v>
      </c>
      <c r="CB41" s="188">
        <v>17122.0</v>
      </c>
      <c r="CC41" s="188">
        <v>18565.0</v>
      </c>
      <c r="CD41" s="188">
        <v>35239.0</v>
      </c>
      <c r="CE41" s="189" t="str">
        <f t="shared" si="9"/>
        <v>#N/A</v>
      </c>
      <c r="CG41" s="203"/>
    </row>
    <row r="42" ht="14.25" customHeight="1">
      <c r="B42" s="194" t="str">
        <f t="shared" si="1"/>
        <v>2016-2017</v>
      </c>
      <c r="C42" s="195">
        <f t="shared" si="7"/>
        <v>42644</v>
      </c>
      <c r="D42" s="196" t="str">
        <f t="shared" si="2"/>
        <v>Q4 2016</v>
      </c>
      <c r="F42" s="187">
        <v>344078.0</v>
      </c>
      <c r="G42" s="188">
        <v>4381.0</v>
      </c>
      <c r="H42" s="188">
        <v>41026.0</v>
      </c>
      <c r="I42" s="188">
        <v>11.0</v>
      </c>
      <c r="J42" s="188">
        <v>18180.0</v>
      </c>
      <c r="K42" s="188">
        <v>280490.0</v>
      </c>
      <c r="L42" s="188">
        <v>5008.0</v>
      </c>
      <c r="M42" s="188">
        <v>275482.0</v>
      </c>
      <c r="N42" s="204" t="str">
        <f t="shared" si="3"/>
        <v>EQUAL</v>
      </c>
      <c r="O42" s="178"/>
      <c r="P42" s="187">
        <v>962.0</v>
      </c>
      <c r="Q42" s="188">
        <v>12120.0</v>
      </c>
      <c r="R42" s="188">
        <v>217309.0</v>
      </c>
      <c r="S42" s="188">
        <v>21706.0</v>
      </c>
      <c r="T42" s="188">
        <v>8441.0</v>
      </c>
      <c r="U42" s="188">
        <v>10733.0</v>
      </c>
      <c r="V42" s="188">
        <v>1140.0</v>
      </c>
      <c r="W42" s="188">
        <v>3059.0</v>
      </c>
      <c r="X42" s="188">
        <v>12.0</v>
      </c>
      <c r="Y42" s="189" t="str">
        <f t="shared" si="4"/>
        <v>EQUAL</v>
      </c>
      <c r="Z42" s="178"/>
      <c r="AA42" s="187"/>
      <c r="AB42" s="189"/>
      <c r="AC42" s="179"/>
      <c r="AD42" s="197">
        <v>104.0</v>
      </c>
      <c r="AE42" s="198">
        <v>104.0</v>
      </c>
      <c r="AF42" s="198">
        <v>37.0</v>
      </c>
      <c r="AG42" s="198">
        <v>29.0</v>
      </c>
      <c r="AH42" s="198">
        <v>17.0</v>
      </c>
      <c r="AI42" s="198">
        <v>0.0</v>
      </c>
      <c r="AJ42" s="198">
        <v>158.0</v>
      </c>
      <c r="AK42" s="199">
        <v>151.0</v>
      </c>
      <c r="AL42" s="183"/>
      <c r="AM42" s="187" t="e">
        <v>#N/A</v>
      </c>
      <c r="AN42" s="188" t="e">
        <v>#N/A</v>
      </c>
      <c r="AO42" s="188" t="e">
        <v>#N/A</v>
      </c>
      <c r="AP42" s="188" t="e">
        <v>#N/A</v>
      </c>
      <c r="AQ42" s="188" t="e">
        <v>#N/A</v>
      </c>
      <c r="AR42" s="188" t="e">
        <v>#N/A</v>
      </c>
      <c r="AS42" s="189" t="str">
        <f t="shared" si="8"/>
        <v>#N/A</v>
      </c>
      <c r="AT42" s="179"/>
      <c r="AU42" s="187">
        <v>18117.0</v>
      </c>
      <c r="AV42" s="188">
        <v>4484.0</v>
      </c>
      <c r="AW42" s="188">
        <v>139.0</v>
      </c>
      <c r="AX42" s="188">
        <v>3601.0</v>
      </c>
      <c r="AY42" s="188">
        <v>35.0</v>
      </c>
      <c r="AZ42" s="188">
        <v>14324.0</v>
      </c>
      <c r="BA42" s="188">
        <v>18808.0</v>
      </c>
      <c r="BB42" s="189" t="str">
        <f t="shared" si="5"/>
        <v>EQUAL</v>
      </c>
      <c r="BC42" s="178"/>
      <c r="BD42" s="187">
        <v>30.0</v>
      </c>
      <c r="BE42" s="188">
        <v>297.0</v>
      </c>
      <c r="BF42" s="188">
        <v>410.0</v>
      </c>
      <c r="BG42" s="188">
        <v>1367.0</v>
      </c>
      <c r="BH42" s="188">
        <v>5328.0</v>
      </c>
      <c r="BI42" s="188">
        <v>10603.0</v>
      </c>
      <c r="BJ42" s="188">
        <v>5.0</v>
      </c>
      <c r="BK42" s="188">
        <v>765.0</v>
      </c>
      <c r="BL42" s="188">
        <v>3.0</v>
      </c>
      <c r="BM42" s="189" t="str">
        <f t="shared" si="6"/>
        <v>EQUAL</v>
      </c>
      <c r="BN42" s="178"/>
      <c r="BO42" s="187"/>
      <c r="BP42" s="189"/>
      <c r="BQ42" s="179"/>
      <c r="BR42" s="200">
        <v>567.1059299</v>
      </c>
      <c r="BS42" s="201">
        <v>260.0</v>
      </c>
      <c r="BT42" s="201">
        <v>383.5990912</v>
      </c>
      <c r="BU42" s="201">
        <v>92.0</v>
      </c>
      <c r="BV42" s="201">
        <v>183.8509271</v>
      </c>
      <c r="BW42" s="202">
        <v>144.0</v>
      </c>
      <c r="BX42" s="179"/>
      <c r="BY42" s="187">
        <v>27219.0</v>
      </c>
      <c r="BZ42" s="188">
        <v>27402.0</v>
      </c>
      <c r="CA42" s="188">
        <v>43030.0</v>
      </c>
      <c r="CB42" s="188">
        <v>16735.0</v>
      </c>
      <c r="CC42" s="188">
        <v>17337.0</v>
      </c>
      <c r="CD42" s="188">
        <v>34660.0</v>
      </c>
      <c r="CE42" s="189">
        <f t="shared" si="9"/>
        <v>112003</v>
      </c>
      <c r="CG42" s="203"/>
    </row>
    <row r="43" ht="14.25" customHeight="1">
      <c r="B43" s="194" t="str">
        <f t="shared" si="1"/>
        <v>2016-2017</v>
      </c>
      <c r="C43" s="195">
        <f t="shared" si="7"/>
        <v>42736</v>
      </c>
      <c r="D43" s="196" t="str">
        <f t="shared" si="2"/>
        <v>Q1 2017</v>
      </c>
      <c r="F43" s="187">
        <v>365349.0</v>
      </c>
      <c r="G43" s="188">
        <v>3952.0</v>
      </c>
      <c r="H43" s="188">
        <v>35589.0</v>
      </c>
      <c r="I43" s="188">
        <v>8.0</v>
      </c>
      <c r="J43" s="188">
        <v>18698.0</v>
      </c>
      <c r="K43" s="188">
        <v>307102.0</v>
      </c>
      <c r="L43" s="188">
        <v>5214.0</v>
      </c>
      <c r="M43" s="188">
        <v>301888.0</v>
      </c>
      <c r="N43" s="204" t="str">
        <f t="shared" si="3"/>
        <v>EQUAL</v>
      </c>
      <c r="O43" s="178"/>
      <c r="P43" s="187">
        <v>1021.0</v>
      </c>
      <c r="Q43" s="188">
        <v>12989.0</v>
      </c>
      <c r="R43" s="188">
        <v>240676.0</v>
      </c>
      <c r="S43" s="188">
        <v>24615.0</v>
      </c>
      <c r="T43" s="188">
        <v>8921.0</v>
      </c>
      <c r="U43" s="188">
        <v>10623.0</v>
      </c>
      <c r="V43" s="188">
        <v>977.0</v>
      </c>
      <c r="W43" s="188">
        <v>2066.0</v>
      </c>
      <c r="X43" s="188">
        <v>0.0</v>
      </c>
      <c r="Y43" s="189" t="str">
        <f t="shared" si="4"/>
        <v>EQUAL</v>
      </c>
      <c r="Z43" s="178"/>
      <c r="AA43" s="187"/>
      <c r="AB43" s="189"/>
      <c r="AC43" s="179"/>
      <c r="AD43" s="197">
        <v>108.0</v>
      </c>
      <c r="AE43" s="198">
        <v>107.0</v>
      </c>
      <c r="AF43" s="198">
        <v>35.0</v>
      </c>
      <c r="AG43" s="198">
        <v>29.0</v>
      </c>
      <c r="AH43" s="198">
        <v>18.0</v>
      </c>
      <c r="AI43" s="198">
        <v>0.0</v>
      </c>
      <c r="AJ43" s="198">
        <v>161.0</v>
      </c>
      <c r="AK43" s="199">
        <v>152.0</v>
      </c>
      <c r="AL43" s="183"/>
      <c r="AM43" s="187" t="e">
        <v>#N/A</v>
      </c>
      <c r="AN43" s="188" t="e">
        <v>#N/A</v>
      </c>
      <c r="AO43" s="188" t="e">
        <v>#N/A</v>
      </c>
      <c r="AP43" s="188" t="e">
        <v>#N/A</v>
      </c>
      <c r="AQ43" s="188" t="e">
        <v>#N/A</v>
      </c>
      <c r="AR43" s="188" t="e">
        <v>#N/A</v>
      </c>
      <c r="AS43" s="189" t="str">
        <f t="shared" si="8"/>
        <v>#N/A</v>
      </c>
      <c r="AT43" s="179"/>
      <c r="AU43" s="187">
        <v>20762.0</v>
      </c>
      <c r="AV43" s="188">
        <v>5847.0</v>
      </c>
      <c r="AW43" s="188">
        <v>203.0</v>
      </c>
      <c r="AX43" s="188">
        <v>3951.0</v>
      </c>
      <c r="AY43" s="188">
        <v>35.0</v>
      </c>
      <c r="AZ43" s="188">
        <v>16582.0</v>
      </c>
      <c r="BA43" s="188">
        <v>22283.0</v>
      </c>
      <c r="BB43" s="189">
        <f t="shared" si="5"/>
        <v>-146</v>
      </c>
      <c r="BC43" s="178"/>
      <c r="BD43" s="187">
        <v>31.0</v>
      </c>
      <c r="BE43" s="188">
        <v>343.0</v>
      </c>
      <c r="BF43" s="188">
        <v>432.0</v>
      </c>
      <c r="BG43" s="188">
        <v>1951.0</v>
      </c>
      <c r="BH43" s="188">
        <v>6150.0</v>
      </c>
      <c r="BI43" s="188">
        <v>13032.0</v>
      </c>
      <c r="BJ43" s="188">
        <v>0.0</v>
      </c>
      <c r="BK43" s="188">
        <v>344.0</v>
      </c>
      <c r="BL43" s="188">
        <v>0.0</v>
      </c>
      <c r="BM43" s="189" t="str">
        <f t="shared" si="6"/>
        <v>EQUAL</v>
      </c>
      <c r="BN43" s="178"/>
      <c r="BO43" s="187"/>
      <c r="BP43" s="189"/>
      <c r="BQ43" s="179"/>
      <c r="BR43" s="200">
        <v>577.2196763</v>
      </c>
      <c r="BS43" s="201">
        <v>249.0</v>
      </c>
      <c r="BT43" s="201">
        <v>401.1194599</v>
      </c>
      <c r="BU43" s="201">
        <v>94.5</v>
      </c>
      <c r="BV43" s="201">
        <v>176.5095511</v>
      </c>
      <c r="BW43" s="202">
        <v>129.5</v>
      </c>
      <c r="BX43" s="179"/>
      <c r="BY43" s="187">
        <v>28663.0</v>
      </c>
      <c r="BZ43" s="188">
        <v>29990.0</v>
      </c>
      <c r="CA43" s="188">
        <v>41629.0</v>
      </c>
      <c r="CB43" s="188">
        <v>17485.0</v>
      </c>
      <c r="CC43" s="188">
        <v>18753.0</v>
      </c>
      <c r="CD43" s="188">
        <v>33442.0</v>
      </c>
      <c r="CE43" s="189">
        <f t="shared" si="9"/>
        <v>111987</v>
      </c>
      <c r="CG43" s="203"/>
    </row>
    <row r="44" ht="14.25" customHeight="1">
      <c r="B44" s="194" t="str">
        <f t="shared" si="1"/>
        <v>2017-2018</v>
      </c>
      <c r="C44" s="195">
        <f t="shared" si="7"/>
        <v>42826</v>
      </c>
      <c r="D44" s="196" t="str">
        <f t="shared" si="2"/>
        <v>Q2 2017</v>
      </c>
      <c r="F44" s="187">
        <v>345319.0</v>
      </c>
      <c r="G44" s="188">
        <v>3374.0</v>
      </c>
      <c r="H44" s="188">
        <v>33494.0</v>
      </c>
      <c r="I44" s="188">
        <v>4.0</v>
      </c>
      <c r="J44" s="188">
        <v>18288.0</v>
      </c>
      <c r="K44" s="188">
        <v>290159.0</v>
      </c>
      <c r="L44" s="188">
        <v>5140.0</v>
      </c>
      <c r="M44" s="188">
        <v>285019.0</v>
      </c>
      <c r="N44" s="204" t="str">
        <f t="shared" si="3"/>
        <v>EQUAL</v>
      </c>
      <c r="O44" s="178"/>
      <c r="P44" s="187">
        <v>1009.0</v>
      </c>
      <c r="Q44" s="188">
        <v>11499.0</v>
      </c>
      <c r="R44" s="188">
        <v>228770.0</v>
      </c>
      <c r="S44" s="188">
        <v>22483.0</v>
      </c>
      <c r="T44" s="188">
        <v>8118.0</v>
      </c>
      <c r="U44" s="188">
        <v>10171.0</v>
      </c>
      <c r="V44" s="188">
        <v>967.0</v>
      </c>
      <c r="W44" s="188">
        <v>2002.0</v>
      </c>
      <c r="X44" s="188">
        <v>0.0</v>
      </c>
      <c r="Y44" s="189" t="str">
        <f t="shared" si="4"/>
        <v>EQUAL</v>
      </c>
      <c r="Z44" s="178"/>
      <c r="AA44" s="187"/>
      <c r="AB44" s="189"/>
      <c r="AC44" s="179"/>
      <c r="AD44" s="197">
        <v>106.0</v>
      </c>
      <c r="AE44" s="198">
        <v>97.0</v>
      </c>
      <c r="AF44" s="198">
        <v>34.0</v>
      </c>
      <c r="AG44" s="198">
        <v>29.0</v>
      </c>
      <c r="AH44" s="198">
        <v>17.0</v>
      </c>
      <c r="AI44" s="198">
        <v>0.0</v>
      </c>
      <c r="AJ44" s="198">
        <v>156.0</v>
      </c>
      <c r="AK44" s="199">
        <v>145.0</v>
      </c>
      <c r="AL44" s="183"/>
      <c r="AM44" s="187" t="e">
        <v>#N/A</v>
      </c>
      <c r="AN44" s="188" t="e">
        <v>#N/A</v>
      </c>
      <c r="AO44" s="188" t="e">
        <v>#N/A</v>
      </c>
      <c r="AP44" s="188" t="e">
        <v>#N/A</v>
      </c>
      <c r="AQ44" s="188" t="e">
        <v>#N/A</v>
      </c>
      <c r="AR44" s="188" t="e">
        <v>#N/A</v>
      </c>
      <c r="AS44" s="189" t="str">
        <f t="shared" si="8"/>
        <v>#N/A</v>
      </c>
      <c r="AT44" s="179"/>
      <c r="AU44" s="187">
        <v>19707.0</v>
      </c>
      <c r="AV44" s="188">
        <v>5574.0</v>
      </c>
      <c r="AW44" s="188">
        <v>227.0</v>
      </c>
      <c r="AX44" s="188">
        <v>3598.0</v>
      </c>
      <c r="AY44" s="188">
        <v>35.0</v>
      </c>
      <c r="AZ44" s="188">
        <v>15858.0</v>
      </c>
      <c r="BA44" s="188">
        <v>21287.0</v>
      </c>
      <c r="BB44" s="189">
        <f t="shared" si="5"/>
        <v>-145</v>
      </c>
      <c r="BC44" s="178"/>
      <c r="BD44" s="187">
        <v>22.0</v>
      </c>
      <c r="BE44" s="188">
        <v>288.0</v>
      </c>
      <c r="BF44" s="188">
        <v>431.0</v>
      </c>
      <c r="BG44" s="188">
        <v>1834.0</v>
      </c>
      <c r="BH44" s="188">
        <v>5702.0</v>
      </c>
      <c r="BI44" s="188">
        <v>12714.0</v>
      </c>
      <c r="BJ44" s="188">
        <v>3.0</v>
      </c>
      <c r="BK44" s="188">
        <v>293.0</v>
      </c>
      <c r="BL44" s="188">
        <v>0.0</v>
      </c>
      <c r="BM44" s="189" t="str">
        <f t="shared" si="6"/>
        <v>EQUAL</v>
      </c>
      <c r="BN44" s="178"/>
      <c r="BO44" s="187"/>
      <c r="BP44" s="189"/>
      <c r="BQ44" s="179"/>
      <c r="BR44" s="200">
        <v>529.754609</v>
      </c>
      <c r="BS44" s="201">
        <v>238.0</v>
      </c>
      <c r="BT44" s="201">
        <v>361.4334817</v>
      </c>
      <c r="BU44" s="201">
        <v>91.0</v>
      </c>
      <c r="BV44" s="201">
        <v>168.3339691</v>
      </c>
      <c r="BW44" s="202">
        <v>122.0</v>
      </c>
      <c r="BX44" s="179"/>
      <c r="BY44" s="187">
        <v>27754.0</v>
      </c>
      <c r="BZ44" s="188">
        <v>28154.0</v>
      </c>
      <c r="CA44" s="188">
        <v>41022.0</v>
      </c>
      <c r="CB44" s="188">
        <v>17040.0</v>
      </c>
      <c r="CC44" s="188">
        <v>17663.0</v>
      </c>
      <c r="CD44" s="188">
        <v>32797.0</v>
      </c>
      <c r="CE44" s="189">
        <f t="shared" si="9"/>
        <v>111978</v>
      </c>
      <c r="CG44" s="203"/>
    </row>
    <row r="45" ht="14.25" customHeight="1">
      <c r="B45" s="194" t="str">
        <f t="shared" si="1"/>
        <v>2017-2018</v>
      </c>
      <c r="C45" s="195">
        <f t="shared" si="7"/>
        <v>42917</v>
      </c>
      <c r="D45" s="196" t="str">
        <f t="shared" si="2"/>
        <v>Q3 2017</v>
      </c>
      <c r="F45" s="187">
        <v>341213.0</v>
      </c>
      <c r="G45" s="188">
        <v>3652.0</v>
      </c>
      <c r="H45" s="188">
        <v>32366.0</v>
      </c>
      <c r="I45" s="188">
        <v>13.0</v>
      </c>
      <c r="J45" s="188">
        <v>17185.0</v>
      </c>
      <c r="K45" s="188">
        <v>287997.0</v>
      </c>
      <c r="L45" s="188">
        <v>5207.0</v>
      </c>
      <c r="M45" s="188">
        <v>282790.0</v>
      </c>
      <c r="N45" s="204" t="str">
        <f t="shared" si="3"/>
        <v>EQUAL</v>
      </c>
      <c r="O45" s="178"/>
      <c r="P45" s="187">
        <v>1077.0</v>
      </c>
      <c r="Q45" s="188">
        <v>11049.0</v>
      </c>
      <c r="R45" s="188">
        <v>227649.0</v>
      </c>
      <c r="S45" s="188">
        <v>21736.0</v>
      </c>
      <c r="T45" s="188">
        <v>8240.0</v>
      </c>
      <c r="U45" s="188">
        <v>10055.0</v>
      </c>
      <c r="V45" s="188">
        <v>923.0</v>
      </c>
      <c r="W45" s="188">
        <v>2061.0</v>
      </c>
      <c r="X45" s="188">
        <v>0.0</v>
      </c>
      <c r="Y45" s="189" t="str">
        <f t="shared" si="4"/>
        <v>EQUAL</v>
      </c>
      <c r="Z45" s="178"/>
      <c r="AA45" s="187"/>
      <c r="AB45" s="189"/>
      <c r="AC45" s="179"/>
      <c r="AD45" s="197">
        <v>108.0</v>
      </c>
      <c r="AE45" s="198">
        <v>98.0</v>
      </c>
      <c r="AF45" s="198">
        <v>34.0</v>
      </c>
      <c r="AG45" s="198">
        <v>29.0</v>
      </c>
      <c r="AH45" s="198">
        <v>17.0</v>
      </c>
      <c r="AI45" s="198">
        <v>0.0</v>
      </c>
      <c r="AJ45" s="198">
        <v>159.0</v>
      </c>
      <c r="AK45" s="199">
        <v>146.0</v>
      </c>
      <c r="AL45" s="183"/>
      <c r="AM45" s="187" t="e">
        <v>#N/A</v>
      </c>
      <c r="AN45" s="188" t="e">
        <v>#N/A</v>
      </c>
      <c r="AO45" s="188" t="e">
        <v>#N/A</v>
      </c>
      <c r="AP45" s="188" t="e">
        <v>#N/A</v>
      </c>
      <c r="AQ45" s="188" t="e">
        <v>#N/A</v>
      </c>
      <c r="AR45" s="188" t="e">
        <v>#N/A</v>
      </c>
      <c r="AS45" s="189" t="str">
        <f t="shared" si="8"/>
        <v>#N/A</v>
      </c>
      <c r="AT45" s="179"/>
      <c r="AU45" s="187">
        <v>18901.0</v>
      </c>
      <c r="AV45" s="188">
        <v>5729.0</v>
      </c>
      <c r="AW45" s="188">
        <v>209.0</v>
      </c>
      <c r="AX45" s="188">
        <v>3509.0</v>
      </c>
      <c r="AY45" s="188">
        <v>31.0</v>
      </c>
      <c r="AZ45" s="188">
        <v>15165.0</v>
      </c>
      <c r="BA45" s="188">
        <v>20750.0</v>
      </c>
      <c r="BB45" s="189">
        <f t="shared" si="5"/>
        <v>-144</v>
      </c>
      <c r="BC45" s="178"/>
      <c r="BD45" s="187">
        <v>35.0</v>
      </c>
      <c r="BE45" s="188">
        <v>263.0</v>
      </c>
      <c r="BF45" s="188">
        <v>363.0</v>
      </c>
      <c r="BG45" s="188">
        <v>1622.0</v>
      </c>
      <c r="BH45" s="188">
        <v>5654.0</v>
      </c>
      <c r="BI45" s="188">
        <v>12441.0</v>
      </c>
      <c r="BJ45" s="188">
        <v>0.0</v>
      </c>
      <c r="BK45" s="188">
        <v>372.0</v>
      </c>
      <c r="BL45" s="188">
        <v>0.0</v>
      </c>
      <c r="BM45" s="189" t="str">
        <f t="shared" si="6"/>
        <v>EQUAL</v>
      </c>
      <c r="BN45" s="178"/>
      <c r="BO45" s="187"/>
      <c r="BP45" s="189"/>
      <c r="BQ45" s="179"/>
      <c r="BR45" s="200">
        <v>512.036175</v>
      </c>
      <c r="BS45" s="201">
        <v>236.0</v>
      </c>
      <c r="BT45" s="201">
        <v>348.5496426</v>
      </c>
      <c r="BU45" s="201">
        <v>91.0</v>
      </c>
      <c r="BV45" s="201">
        <v>163.5416667</v>
      </c>
      <c r="BW45" s="202">
        <v>121.0</v>
      </c>
      <c r="BX45" s="179"/>
      <c r="BY45" s="187">
        <v>27097.0</v>
      </c>
      <c r="BZ45" s="188">
        <v>27933.0</v>
      </c>
      <c r="CA45" s="188">
        <v>40108.0</v>
      </c>
      <c r="CB45" s="188">
        <v>16096.0</v>
      </c>
      <c r="CC45" s="188">
        <v>17066.0</v>
      </c>
      <c r="CD45" s="188">
        <v>31930.0</v>
      </c>
      <c r="CE45" s="189">
        <f t="shared" si="9"/>
        <v>110733</v>
      </c>
      <c r="CG45" s="203"/>
    </row>
    <row r="46" ht="14.25" customHeight="1">
      <c r="B46" s="194" t="str">
        <f t="shared" si="1"/>
        <v>2017-2018</v>
      </c>
      <c r="C46" s="195">
        <f t="shared" si="7"/>
        <v>43009</v>
      </c>
      <c r="D46" s="196" t="str">
        <f t="shared" si="2"/>
        <v>Q4 2017</v>
      </c>
      <c r="F46" s="187">
        <v>316340.0</v>
      </c>
      <c r="G46" s="188">
        <v>3617.0</v>
      </c>
      <c r="H46" s="188">
        <v>30682.0</v>
      </c>
      <c r="I46" s="188">
        <v>3.0</v>
      </c>
      <c r="J46" s="188">
        <v>16334.0</v>
      </c>
      <c r="K46" s="188">
        <v>265704.0</v>
      </c>
      <c r="L46" s="188">
        <v>4975.0</v>
      </c>
      <c r="M46" s="188">
        <v>260729.0</v>
      </c>
      <c r="N46" s="204" t="str">
        <f t="shared" si="3"/>
        <v>EQUAL</v>
      </c>
      <c r="O46" s="178"/>
      <c r="P46" s="187">
        <v>1961.0</v>
      </c>
      <c r="Q46" s="188">
        <v>10666.0</v>
      </c>
      <c r="R46" s="188">
        <v>207272.0</v>
      </c>
      <c r="S46" s="188">
        <v>20833.0</v>
      </c>
      <c r="T46" s="188">
        <v>7741.0</v>
      </c>
      <c r="U46" s="188">
        <v>9545.0</v>
      </c>
      <c r="V46" s="188">
        <v>857.0</v>
      </c>
      <c r="W46" s="188">
        <v>1854.0</v>
      </c>
      <c r="X46" s="188">
        <v>0.0</v>
      </c>
      <c r="Y46" s="189" t="str">
        <f t="shared" si="4"/>
        <v>EQUAL</v>
      </c>
      <c r="Z46" s="178"/>
      <c r="AA46" s="187"/>
      <c r="AB46" s="189"/>
      <c r="AC46" s="179"/>
      <c r="AD46" s="197">
        <v>113.0</v>
      </c>
      <c r="AE46" s="198">
        <v>105.0</v>
      </c>
      <c r="AF46" s="198">
        <v>33.0</v>
      </c>
      <c r="AG46" s="198">
        <v>29.0</v>
      </c>
      <c r="AH46" s="198">
        <v>18.0</v>
      </c>
      <c r="AI46" s="198">
        <v>0.0</v>
      </c>
      <c r="AJ46" s="198">
        <v>164.0</v>
      </c>
      <c r="AK46" s="199">
        <v>151.0</v>
      </c>
      <c r="AL46" s="183"/>
      <c r="AM46" s="187" t="e">
        <v>#N/A</v>
      </c>
      <c r="AN46" s="188" t="e">
        <v>#N/A</v>
      </c>
      <c r="AO46" s="188" t="e">
        <v>#N/A</v>
      </c>
      <c r="AP46" s="188" t="e">
        <v>#N/A</v>
      </c>
      <c r="AQ46" s="188" t="e">
        <v>#N/A</v>
      </c>
      <c r="AR46" s="188" t="e">
        <v>#N/A</v>
      </c>
      <c r="AS46" s="189" t="str">
        <f t="shared" si="8"/>
        <v>#N/A</v>
      </c>
      <c r="AT46" s="179"/>
      <c r="AU46" s="187">
        <v>18233.0</v>
      </c>
      <c r="AV46" s="188">
        <v>5586.0</v>
      </c>
      <c r="AW46" s="188">
        <v>203.0</v>
      </c>
      <c r="AX46" s="188">
        <v>3427.0</v>
      </c>
      <c r="AY46" s="188">
        <v>49.0</v>
      </c>
      <c r="AZ46" s="188">
        <v>14568.0</v>
      </c>
      <c r="BA46" s="188">
        <v>19999.0</v>
      </c>
      <c r="BB46" s="189">
        <f t="shared" si="5"/>
        <v>-155</v>
      </c>
      <c r="BC46" s="178"/>
      <c r="BD46" s="187">
        <v>32.0</v>
      </c>
      <c r="BE46" s="188">
        <v>275.0</v>
      </c>
      <c r="BF46" s="188">
        <v>364.0</v>
      </c>
      <c r="BG46" s="188">
        <v>1484.0</v>
      </c>
      <c r="BH46" s="188">
        <v>5206.0</v>
      </c>
      <c r="BI46" s="188">
        <v>12290.0</v>
      </c>
      <c r="BJ46" s="188">
        <v>2.0</v>
      </c>
      <c r="BK46" s="188">
        <v>346.0</v>
      </c>
      <c r="BL46" s="188">
        <v>0.0</v>
      </c>
      <c r="BM46" s="189" t="str">
        <f t="shared" si="6"/>
        <v>EQUAL</v>
      </c>
      <c r="BN46" s="178"/>
      <c r="BO46" s="187"/>
      <c r="BP46" s="189"/>
      <c r="BQ46" s="179"/>
      <c r="BR46" s="200">
        <v>539.7232682</v>
      </c>
      <c r="BS46" s="201">
        <v>232.0</v>
      </c>
      <c r="BT46" s="201">
        <v>378.3102131</v>
      </c>
      <c r="BU46" s="201">
        <v>87.0</v>
      </c>
      <c r="BV46" s="201">
        <v>161.4505329</v>
      </c>
      <c r="BW46" s="202">
        <v>122.0</v>
      </c>
      <c r="BX46" s="179"/>
      <c r="BY46" s="187">
        <v>25839.0</v>
      </c>
      <c r="BZ46" s="188">
        <v>26956.0</v>
      </c>
      <c r="CA46" s="188">
        <v>38887.0</v>
      </c>
      <c r="CB46" s="188">
        <v>15172.0</v>
      </c>
      <c r="CC46" s="188">
        <v>16384.0</v>
      </c>
      <c r="CD46" s="188">
        <v>30771.0</v>
      </c>
      <c r="CE46" s="189">
        <f t="shared" si="9"/>
        <v>109353</v>
      </c>
      <c r="CG46" s="203"/>
    </row>
    <row r="47" ht="14.25" customHeight="1">
      <c r="B47" s="194" t="str">
        <f t="shared" si="1"/>
        <v>2017-2018</v>
      </c>
      <c r="C47" s="195">
        <f t="shared" si="7"/>
        <v>43101</v>
      </c>
      <c r="D47" s="196" t="str">
        <f t="shared" si="2"/>
        <v>Q1 2018</v>
      </c>
      <c r="F47" s="187">
        <v>351502.0</v>
      </c>
      <c r="G47" s="188">
        <v>3867.0</v>
      </c>
      <c r="H47" s="188">
        <v>33664.0</v>
      </c>
      <c r="I47" s="188">
        <v>7.0</v>
      </c>
      <c r="J47" s="188">
        <v>15273.0</v>
      </c>
      <c r="K47" s="188">
        <v>298691.0</v>
      </c>
      <c r="L47" s="188">
        <v>5155.0</v>
      </c>
      <c r="M47" s="188">
        <v>293536.0</v>
      </c>
      <c r="N47" s="204" t="str">
        <f t="shared" si="3"/>
        <v>EQUAL</v>
      </c>
      <c r="O47" s="178"/>
      <c r="P47" s="187">
        <v>1155.0</v>
      </c>
      <c r="Q47" s="188">
        <v>10650.0</v>
      </c>
      <c r="R47" s="188">
        <v>239732.0</v>
      </c>
      <c r="S47" s="188">
        <v>21692.0</v>
      </c>
      <c r="T47" s="188">
        <v>7962.0</v>
      </c>
      <c r="U47" s="188">
        <v>9450.0</v>
      </c>
      <c r="V47" s="188">
        <v>973.0</v>
      </c>
      <c r="W47" s="188">
        <v>1922.0</v>
      </c>
      <c r="X47" s="188">
        <v>0.0</v>
      </c>
      <c r="Y47" s="189" t="str">
        <f t="shared" si="4"/>
        <v>EQUAL</v>
      </c>
      <c r="Z47" s="178"/>
      <c r="AA47" s="187"/>
      <c r="AB47" s="189"/>
      <c r="AC47" s="179"/>
      <c r="AD47" s="197">
        <v>117.0</v>
      </c>
      <c r="AE47" s="198">
        <v>117.0</v>
      </c>
      <c r="AF47" s="198">
        <v>37.0</v>
      </c>
      <c r="AG47" s="198">
        <v>30.0</v>
      </c>
      <c r="AH47" s="198">
        <v>19.0</v>
      </c>
      <c r="AI47" s="198">
        <v>0.0</v>
      </c>
      <c r="AJ47" s="198">
        <v>172.0</v>
      </c>
      <c r="AK47" s="199">
        <v>167.0</v>
      </c>
      <c r="AL47" s="183"/>
      <c r="AM47" s="187" t="e">
        <v>#N/A</v>
      </c>
      <c r="AN47" s="188" t="e">
        <v>#N/A</v>
      </c>
      <c r="AO47" s="188" t="e">
        <v>#N/A</v>
      </c>
      <c r="AP47" s="188" t="e">
        <v>#N/A</v>
      </c>
      <c r="AQ47" s="188" t="e">
        <v>#N/A</v>
      </c>
      <c r="AR47" s="188" t="e">
        <v>#N/A</v>
      </c>
      <c r="AS47" s="189" t="str">
        <f t="shared" si="8"/>
        <v>#N/A</v>
      </c>
      <c r="AT47" s="179"/>
      <c r="AU47" s="187">
        <v>18128.0</v>
      </c>
      <c r="AV47" s="188">
        <v>5607.0</v>
      </c>
      <c r="AW47" s="188">
        <v>205.0</v>
      </c>
      <c r="AX47" s="188">
        <v>3449.0</v>
      </c>
      <c r="AY47" s="188">
        <v>25.0</v>
      </c>
      <c r="AZ47" s="188">
        <v>14467.0</v>
      </c>
      <c r="BA47" s="188">
        <v>19923.0</v>
      </c>
      <c r="BB47" s="189">
        <f t="shared" si="5"/>
        <v>-151</v>
      </c>
      <c r="BC47" s="178"/>
      <c r="BD47" s="187">
        <v>24.0</v>
      </c>
      <c r="BE47" s="188">
        <v>281.0</v>
      </c>
      <c r="BF47" s="188">
        <v>341.0</v>
      </c>
      <c r="BG47" s="188">
        <v>1606.0</v>
      </c>
      <c r="BH47" s="188">
        <v>5266.0</v>
      </c>
      <c r="BI47" s="188">
        <v>12108.0</v>
      </c>
      <c r="BJ47" s="188">
        <v>3.0</v>
      </c>
      <c r="BK47" s="188">
        <v>294.0</v>
      </c>
      <c r="BL47" s="188">
        <v>0.0</v>
      </c>
      <c r="BM47" s="189" t="str">
        <f t="shared" si="6"/>
        <v>EQUAL</v>
      </c>
      <c r="BN47" s="178"/>
      <c r="BO47" s="187"/>
      <c r="BP47" s="189"/>
      <c r="BQ47" s="179"/>
      <c r="BR47" s="200">
        <v>528.5607966</v>
      </c>
      <c r="BS47" s="201">
        <v>230.0</v>
      </c>
      <c r="BT47" s="201">
        <v>363.3549357</v>
      </c>
      <c r="BU47" s="201">
        <v>79.0</v>
      </c>
      <c r="BV47" s="201">
        <v>165.2238629</v>
      </c>
      <c r="BW47" s="202">
        <v>131.0</v>
      </c>
      <c r="BX47" s="179"/>
      <c r="BY47" s="187">
        <v>24855.0</v>
      </c>
      <c r="BZ47" s="188">
        <v>26972.0</v>
      </c>
      <c r="CA47" s="188">
        <v>36741.0</v>
      </c>
      <c r="CB47" s="188">
        <v>14181.0</v>
      </c>
      <c r="CC47" s="188">
        <v>16335.0</v>
      </c>
      <c r="CD47" s="188">
        <v>28678.0</v>
      </c>
      <c r="CE47" s="189">
        <f t="shared" si="9"/>
        <v>105545</v>
      </c>
      <c r="CG47" s="203"/>
    </row>
    <row r="48" ht="14.25" customHeight="1">
      <c r="B48" s="194" t="str">
        <f t="shared" si="1"/>
        <v>2018-2019</v>
      </c>
      <c r="C48" s="195">
        <f t="shared" si="7"/>
        <v>43191</v>
      </c>
      <c r="D48" s="196" t="str">
        <f t="shared" si="2"/>
        <v>Q2 2018</v>
      </c>
      <c r="F48" s="187">
        <v>346227.0</v>
      </c>
      <c r="G48" s="188">
        <v>3637.0</v>
      </c>
      <c r="H48" s="188">
        <v>33994.0</v>
      </c>
      <c r="I48" s="188">
        <v>7.0</v>
      </c>
      <c r="J48" s="188">
        <v>14625.0</v>
      </c>
      <c r="K48" s="188">
        <v>293964.0</v>
      </c>
      <c r="L48" s="188">
        <v>5155.0</v>
      </c>
      <c r="M48" s="188">
        <v>288809.0</v>
      </c>
      <c r="N48" s="204" t="str">
        <f t="shared" si="3"/>
        <v>EQUAL</v>
      </c>
      <c r="O48" s="178"/>
      <c r="P48" s="187">
        <v>918.0</v>
      </c>
      <c r="Q48" s="188">
        <v>10391.0</v>
      </c>
      <c r="R48" s="188">
        <v>237479.0</v>
      </c>
      <c r="S48" s="188">
        <v>21574.0</v>
      </c>
      <c r="T48" s="188">
        <v>6397.0</v>
      </c>
      <c r="U48" s="188">
        <v>9262.0</v>
      </c>
      <c r="V48" s="188">
        <v>958.0</v>
      </c>
      <c r="W48" s="188">
        <v>1830.0</v>
      </c>
      <c r="X48" s="188">
        <v>0.0</v>
      </c>
      <c r="Y48" s="189" t="str">
        <f t="shared" si="4"/>
        <v>EQUAL</v>
      </c>
      <c r="Z48" s="178"/>
      <c r="AA48" s="187"/>
      <c r="AB48" s="189"/>
      <c r="AC48" s="179"/>
      <c r="AD48" s="197">
        <v>115.0</v>
      </c>
      <c r="AE48" s="198">
        <v>114.0</v>
      </c>
      <c r="AF48" s="198">
        <v>35.0</v>
      </c>
      <c r="AG48" s="198">
        <v>30.0</v>
      </c>
      <c r="AH48" s="198">
        <v>19.0</v>
      </c>
      <c r="AI48" s="198">
        <v>0.0</v>
      </c>
      <c r="AJ48" s="198">
        <v>169.0</v>
      </c>
      <c r="AK48" s="199">
        <v>161.0</v>
      </c>
      <c r="AL48" s="183"/>
      <c r="AM48" s="187" t="e">
        <v>#N/A</v>
      </c>
      <c r="AN48" s="188" t="e">
        <v>#N/A</v>
      </c>
      <c r="AO48" s="188" t="e">
        <v>#N/A</v>
      </c>
      <c r="AP48" s="188" t="e">
        <v>#N/A</v>
      </c>
      <c r="AQ48" s="188" t="e">
        <v>#N/A</v>
      </c>
      <c r="AR48" s="188" t="e">
        <v>#N/A</v>
      </c>
      <c r="AS48" s="189" t="str">
        <f t="shared" si="8"/>
        <v>#N/A</v>
      </c>
      <c r="AT48" s="179"/>
      <c r="AU48" s="187">
        <v>16875.0</v>
      </c>
      <c r="AV48" s="188">
        <v>5614.0</v>
      </c>
      <c r="AW48" s="188">
        <v>198.0</v>
      </c>
      <c r="AX48" s="188">
        <v>3300.0</v>
      </c>
      <c r="AY48" s="188">
        <v>39.0</v>
      </c>
      <c r="AZ48" s="188">
        <v>13351.0</v>
      </c>
      <c r="BA48" s="188">
        <v>18822.0</v>
      </c>
      <c r="BB48" s="189">
        <f t="shared" si="5"/>
        <v>-143</v>
      </c>
      <c r="BC48" s="178"/>
      <c r="BD48" s="187">
        <v>31.0</v>
      </c>
      <c r="BE48" s="188">
        <v>262.0</v>
      </c>
      <c r="BF48" s="188">
        <v>321.0</v>
      </c>
      <c r="BG48" s="188">
        <v>1985.0</v>
      </c>
      <c r="BH48" s="188">
        <v>4330.0</v>
      </c>
      <c r="BI48" s="188">
        <v>11512.0</v>
      </c>
      <c r="BJ48" s="188">
        <v>1.0</v>
      </c>
      <c r="BK48" s="188">
        <v>379.0</v>
      </c>
      <c r="BL48" s="188">
        <v>1.0</v>
      </c>
      <c r="BM48" s="189" t="str">
        <f t="shared" si="6"/>
        <v>EQUAL</v>
      </c>
      <c r="BN48" s="178"/>
      <c r="BO48" s="187"/>
      <c r="BP48" s="189"/>
      <c r="BQ48" s="179"/>
      <c r="BR48" s="200">
        <v>514.7377638</v>
      </c>
      <c r="BS48" s="201">
        <v>234.0</v>
      </c>
      <c r="BT48" s="201">
        <v>353.5668115</v>
      </c>
      <c r="BU48" s="201">
        <v>84.0</v>
      </c>
      <c r="BV48" s="201">
        <v>162.1407164</v>
      </c>
      <c r="BW48" s="202">
        <v>128.0</v>
      </c>
      <c r="BX48" s="179"/>
      <c r="BY48" s="187">
        <v>24349.0</v>
      </c>
      <c r="BZ48" s="188">
        <v>25451.0</v>
      </c>
      <c r="CA48" s="188">
        <v>35534.0</v>
      </c>
      <c r="CB48" s="188">
        <v>13731.0</v>
      </c>
      <c r="CC48" s="188">
        <v>15072.0</v>
      </c>
      <c r="CD48" s="188">
        <v>27376.0</v>
      </c>
      <c r="CE48" s="189">
        <f t="shared" si="9"/>
        <v>102140</v>
      </c>
      <c r="CG48" s="203"/>
    </row>
    <row r="49" ht="14.25" customHeight="1">
      <c r="B49" s="194" t="str">
        <f t="shared" si="1"/>
        <v>2018-2019</v>
      </c>
      <c r="C49" s="195">
        <f t="shared" si="7"/>
        <v>43282</v>
      </c>
      <c r="D49" s="196" t="str">
        <f t="shared" si="2"/>
        <v>Q3 2018</v>
      </c>
      <c r="F49" s="187">
        <v>335541.0</v>
      </c>
      <c r="G49" s="188">
        <v>3842.0</v>
      </c>
      <c r="H49" s="188">
        <v>31190.0</v>
      </c>
      <c r="I49" s="188">
        <v>3.0</v>
      </c>
      <c r="J49" s="188">
        <v>14864.0</v>
      </c>
      <c r="K49" s="188">
        <v>285642.0</v>
      </c>
      <c r="L49" s="188">
        <v>5238.0</v>
      </c>
      <c r="M49" s="188">
        <v>280404.0</v>
      </c>
      <c r="N49" s="204" t="str">
        <f t="shared" si="3"/>
        <v>EQUAL</v>
      </c>
      <c r="O49" s="178"/>
      <c r="P49" s="187">
        <v>948.0</v>
      </c>
      <c r="Q49" s="188">
        <v>9412.0</v>
      </c>
      <c r="R49" s="188">
        <v>231697.0</v>
      </c>
      <c r="S49" s="188">
        <v>20643.0</v>
      </c>
      <c r="T49" s="188">
        <v>6234.0</v>
      </c>
      <c r="U49" s="188">
        <v>8892.0</v>
      </c>
      <c r="V49" s="188">
        <v>824.0</v>
      </c>
      <c r="W49" s="188">
        <v>1754.0</v>
      </c>
      <c r="X49" s="188">
        <v>0.0</v>
      </c>
      <c r="Y49" s="189" t="str">
        <f t="shared" si="4"/>
        <v>EQUAL</v>
      </c>
      <c r="Z49" s="178"/>
      <c r="AA49" s="187"/>
      <c r="AB49" s="189"/>
      <c r="AC49" s="179"/>
      <c r="AD49" s="197">
        <v>109.0</v>
      </c>
      <c r="AE49" s="198">
        <v>108.0</v>
      </c>
      <c r="AF49" s="198">
        <v>36.0</v>
      </c>
      <c r="AG49" s="198">
        <v>29.0</v>
      </c>
      <c r="AH49" s="198">
        <v>19.0</v>
      </c>
      <c r="AI49" s="198">
        <v>0.0</v>
      </c>
      <c r="AJ49" s="198">
        <v>164.0</v>
      </c>
      <c r="AK49" s="199">
        <v>153.0</v>
      </c>
      <c r="AL49" s="183"/>
      <c r="AM49" s="187" t="e">
        <v>#N/A</v>
      </c>
      <c r="AN49" s="188" t="e">
        <v>#N/A</v>
      </c>
      <c r="AO49" s="188" t="e">
        <v>#N/A</v>
      </c>
      <c r="AP49" s="188" t="e">
        <v>#N/A</v>
      </c>
      <c r="AQ49" s="188" t="e">
        <v>#N/A</v>
      </c>
      <c r="AR49" s="188" t="e">
        <v>#N/A</v>
      </c>
      <c r="AS49" s="189" t="str">
        <f t="shared" si="8"/>
        <v>#N/A</v>
      </c>
      <c r="AT49" s="179"/>
      <c r="AU49" s="187">
        <v>16802.0</v>
      </c>
      <c r="AV49" s="188">
        <v>5911.0</v>
      </c>
      <c r="AW49" s="188">
        <v>193.0</v>
      </c>
      <c r="AX49" s="188">
        <v>3201.0</v>
      </c>
      <c r="AY49" s="188">
        <v>29.0</v>
      </c>
      <c r="AZ49" s="188">
        <v>13386.0</v>
      </c>
      <c r="BA49" s="188">
        <v>19109.0</v>
      </c>
      <c r="BB49" s="189">
        <f t="shared" si="5"/>
        <v>-188</v>
      </c>
      <c r="BC49" s="178"/>
      <c r="BD49" s="187">
        <v>25.0</v>
      </c>
      <c r="BE49" s="188">
        <v>264.0</v>
      </c>
      <c r="BF49" s="188">
        <v>363.0</v>
      </c>
      <c r="BG49" s="188">
        <v>2031.0</v>
      </c>
      <c r="BH49" s="188">
        <v>4376.0</v>
      </c>
      <c r="BI49" s="188">
        <v>11754.0</v>
      </c>
      <c r="BJ49" s="188">
        <v>3.0</v>
      </c>
      <c r="BK49" s="188">
        <v>293.0</v>
      </c>
      <c r="BL49" s="188">
        <v>0.0</v>
      </c>
      <c r="BM49" s="189" t="str">
        <f t="shared" si="6"/>
        <v>EQUAL</v>
      </c>
      <c r="BN49" s="178"/>
      <c r="BO49" s="187"/>
      <c r="BP49" s="189"/>
      <c r="BQ49" s="179"/>
      <c r="BR49" s="200">
        <v>545.8107139</v>
      </c>
      <c r="BS49" s="201">
        <v>243.0</v>
      </c>
      <c r="BT49" s="201">
        <v>379.6119494</v>
      </c>
      <c r="BU49" s="201">
        <v>82.0</v>
      </c>
      <c r="BV49" s="201">
        <v>166.7759125</v>
      </c>
      <c r="BW49" s="202">
        <v>136.0</v>
      </c>
      <c r="BX49" s="179"/>
      <c r="BY49" s="187">
        <v>24902.0</v>
      </c>
      <c r="BZ49" s="188">
        <v>25742.0</v>
      </c>
      <c r="CA49" s="188">
        <v>34536.0</v>
      </c>
      <c r="CB49" s="188">
        <v>13852.0</v>
      </c>
      <c r="CC49" s="188">
        <v>14898.0</v>
      </c>
      <c r="CD49" s="188">
        <v>26343.0</v>
      </c>
      <c r="CE49" s="189">
        <f t="shared" si="9"/>
        <v>99945</v>
      </c>
      <c r="CG49" s="203"/>
    </row>
    <row r="50" ht="14.25" customHeight="1">
      <c r="B50" s="194" t="str">
        <f t="shared" si="1"/>
        <v>2018-2019</v>
      </c>
      <c r="C50" s="195">
        <f t="shared" si="7"/>
        <v>43374</v>
      </c>
      <c r="D50" s="196" t="str">
        <f t="shared" si="2"/>
        <v>Q4 2018</v>
      </c>
      <c r="F50" s="187">
        <v>323071.0</v>
      </c>
      <c r="G50" s="188">
        <v>4167.0</v>
      </c>
      <c r="H50" s="188">
        <v>30382.0</v>
      </c>
      <c r="I50" s="188">
        <v>6.0</v>
      </c>
      <c r="J50" s="188">
        <v>14224.0</v>
      </c>
      <c r="K50" s="188">
        <v>274292.0</v>
      </c>
      <c r="L50" s="188">
        <v>5345.0</v>
      </c>
      <c r="M50" s="188">
        <v>268947.0</v>
      </c>
      <c r="N50" s="204" t="str">
        <f t="shared" si="3"/>
        <v>EQUAL</v>
      </c>
      <c r="O50" s="178"/>
      <c r="P50" s="187">
        <v>957.0</v>
      </c>
      <c r="Q50" s="188">
        <v>8991.0</v>
      </c>
      <c r="R50" s="188">
        <v>221729.0</v>
      </c>
      <c r="S50" s="188">
        <v>20550.0</v>
      </c>
      <c r="T50" s="188">
        <v>5484.0</v>
      </c>
      <c r="U50" s="188">
        <v>8565.0</v>
      </c>
      <c r="V50" s="188">
        <v>868.0</v>
      </c>
      <c r="W50" s="188">
        <v>1803.0</v>
      </c>
      <c r="X50" s="188">
        <v>0.0</v>
      </c>
      <c r="Y50" s="189" t="str">
        <f t="shared" si="4"/>
        <v>EQUAL</v>
      </c>
      <c r="Z50" s="178"/>
      <c r="AA50" s="187"/>
      <c r="AB50" s="189"/>
      <c r="AC50" s="179"/>
      <c r="AD50" s="197">
        <v>110.0</v>
      </c>
      <c r="AE50" s="198">
        <v>104.0</v>
      </c>
      <c r="AF50" s="198">
        <v>36.0</v>
      </c>
      <c r="AG50" s="198">
        <v>29.0</v>
      </c>
      <c r="AH50" s="198">
        <v>19.0</v>
      </c>
      <c r="AI50" s="198">
        <v>0.0</v>
      </c>
      <c r="AJ50" s="198">
        <v>164.0</v>
      </c>
      <c r="AK50" s="199">
        <v>152.0</v>
      </c>
      <c r="AL50" s="183"/>
      <c r="AM50" s="187" t="e">
        <v>#N/A</v>
      </c>
      <c r="AN50" s="188" t="e">
        <v>#N/A</v>
      </c>
      <c r="AO50" s="188" t="e">
        <v>#N/A</v>
      </c>
      <c r="AP50" s="188" t="e">
        <v>#N/A</v>
      </c>
      <c r="AQ50" s="188" t="e">
        <v>#N/A</v>
      </c>
      <c r="AR50" s="188" t="e">
        <v>#N/A</v>
      </c>
      <c r="AS50" s="189" t="str">
        <f t="shared" si="8"/>
        <v>#N/A</v>
      </c>
      <c r="AT50" s="179"/>
      <c r="AU50" s="187">
        <v>16574.0</v>
      </c>
      <c r="AV50" s="188">
        <v>5907.0</v>
      </c>
      <c r="AW50" s="188">
        <v>207.0</v>
      </c>
      <c r="AX50" s="188">
        <v>2989.0</v>
      </c>
      <c r="AY50" s="188">
        <v>22.0</v>
      </c>
      <c r="AZ50" s="188">
        <v>13369.0</v>
      </c>
      <c r="BA50" s="188">
        <v>19107.0</v>
      </c>
      <c r="BB50" s="189">
        <f t="shared" si="5"/>
        <v>-169</v>
      </c>
      <c r="BC50" s="178"/>
      <c r="BD50" s="187">
        <v>29.0</v>
      </c>
      <c r="BE50" s="188">
        <v>208.0</v>
      </c>
      <c r="BF50" s="188">
        <v>341.0</v>
      </c>
      <c r="BG50" s="188">
        <v>1992.0</v>
      </c>
      <c r="BH50" s="188">
        <v>4369.0</v>
      </c>
      <c r="BI50" s="188">
        <v>11803.0</v>
      </c>
      <c r="BJ50" s="188">
        <v>1.0</v>
      </c>
      <c r="BK50" s="188">
        <v>364.0</v>
      </c>
      <c r="BL50" s="188">
        <v>0.0</v>
      </c>
      <c r="BM50" s="189" t="str">
        <f t="shared" si="6"/>
        <v>EQUAL</v>
      </c>
      <c r="BN50" s="178"/>
      <c r="BO50" s="187"/>
      <c r="BP50" s="189"/>
      <c r="BQ50" s="179"/>
      <c r="BR50" s="200">
        <v>512.8904577</v>
      </c>
      <c r="BS50" s="201">
        <v>230.0</v>
      </c>
      <c r="BT50" s="201">
        <v>352.1208565</v>
      </c>
      <c r="BU50" s="201">
        <v>71.0</v>
      </c>
      <c r="BV50" s="201">
        <v>161.6540278</v>
      </c>
      <c r="BW50" s="202">
        <v>123.0</v>
      </c>
      <c r="BX50" s="179"/>
      <c r="BY50" s="187">
        <v>23985.0</v>
      </c>
      <c r="BZ50" s="188">
        <v>25461.0</v>
      </c>
      <c r="CA50" s="188">
        <v>32952.0</v>
      </c>
      <c r="CB50" s="188">
        <v>13199.0</v>
      </c>
      <c r="CC50" s="188">
        <v>14551.0</v>
      </c>
      <c r="CD50" s="188">
        <v>25054.0</v>
      </c>
      <c r="CE50" s="189">
        <f t="shared" si="9"/>
        <v>98091</v>
      </c>
      <c r="CG50" s="203"/>
    </row>
    <row r="51" ht="14.25" customHeight="1">
      <c r="B51" s="194" t="str">
        <f t="shared" si="1"/>
        <v>2018-2019</v>
      </c>
      <c r="C51" s="195">
        <f t="shared" si="7"/>
        <v>43466</v>
      </c>
      <c r="D51" s="196" t="str">
        <f t="shared" si="2"/>
        <v>Q1 2019</v>
      </c>
      <c r="F51" s="187">
        <v>341301.0</v>
      </c>
      <c r="G51" s="188">
        <v>4136.0</v>
      </c>
      <c r="H51" s="188">
        <v>31241.0</v>
      </c>
      <c r="I51" s="188">
        <v>12.0</v>
      </c>
      <c r="J51" s="188">
        <v>15207.0</v>
      </c>
      <c r="K51" s="188">
        <v>290705.0</v>
      </c>
      <c r="L51" s="188">
        <v>5731.0</v>
      </c>
      <c r="M51" s="188">
        <v>284974.0</v>
      </c>
      <c r="N51" s="204" t="str">
        <f t="shared" si="3"/>
        <v>EQUAL</v>
      </c>
      <c r="O51" s="178"/>
      <c r="P51" s="187">
        <v>1193.0</v>
      </c>
      <c r="Q51" s="188">
        <v>9659.0</v>
      </c>
      <c r="R51" s="188">
        <v>235216.0</v>
      </c>
      <c r="S51" s="188">
        <v>21944.0</v>
      </c>
      <c r="T51" s="188">
        <v>5925.0</v>
      </c>
      <c r="U51" s="188">
        <v>8393.0</v>
      </c>
      <c r="V51" s="188">
        <v>838.0</v>
      </c>
      <c r="W51" s="188">
        <v>1806.0</v>
      </c>
      <c r="X51" s="188">
        <v>0.0</v>
      </c>
      <c r="Y51" s="189" t="str">
        <f t="shared" si="4"/>
        <v>EQUAL</v>
      </c>
      <c r="Z51" s="178"/>
      <c r="AA51" s="187"/>
      <c r="AB51" s="189"/>
      <c r="AC51" s="179"/>
      <c r="AD51" s="197">
        <v>112.0</v>
      </c>
      <c r="AE51" s="198">
        <v>113.0</v>
      </c>
      <c r="AF51" s="198">
        <v>37.0</v>
      </c>
      <c r="AG51" s="198">
        <v>30.0</v>
      </c>
      <c r="AH51" s="198">
        <v>19.0</v>
      </c>
      <c r="AI51" s="198">
        <v>0.0</v>
      </c>
      <c r="AJ51" s="198">
        <v>168.0</v>
      </c>
      <c r="AK51" s="199">
        <v>160.0</v>
      </c>
      <c r="AL51" s="183"/>
      <c r="AM51" s="187">
        <v>378264.0</v>
      </c>
      <c r="AN51" s="188">
        <v>378465.0</v>
      </c>
      <c r="AO51" s="188">
        <v>239069.0</v>
      </c>
      <c r="AP51" s="188">
        <v>77705.0</v>
      </c>
      <c r="AQ51" s="188">
        <v>78051.0</v>
      </c>
      <c r="AR51" s="188">
        <v>49525.0</v>
      </c>
      <c r="AS51" s="189" t="str">
        <f t="shared" si="8"/>
        <v>#N/A</v>
      </c>
      <c r="AT51" s="179"/>
      <c r="AU51" s="187">
        <v>16050.0</v>
      </c>
      <c r="AV51" s="188">
        <v>6198.0</v>
      </c>
      <c r="AW51" s="188">
        <v>186.0</v>
      </c>
      <c r="AX51" s="188">
        <v>2859.0</v>
      </c>
      <c r="AY51" s="188">
        <v>33.0</v>
      </c>
      <c r="AZ51" s="188">
        <v>12988.0</v>
      </c>
      <c r="BA51" s="188">
        <v>19009.0</v>
      </c>
      <c r="BB51" s="189">
        <f t="shared" si="5"/>
        <v>-177</v>
      </c>
      <c r="BC51" s="178"/>
      <c r="BD51" s="187">
        <v>32.0</v>
      </c>
      <c r="BE51" s="188">
        <v>249.0</v>
      </c>
      <c r="BF51" s="188">
        <v>355.0</v>
      </c>
      <c r="BG51" s="188">
        <v>1996.0</v>
      </c>
      <c r="BH51" s="188">
        <v>4521.0</v>
      </c>
      <c r="BI51" s="188">
        <v>11491.0</v>
      </c>
      <c r="BJ51" s="188">
        <v>0.0</v>
      </c>
      <c r="BK51" s="188">
        <v>365.0</v>
      </c>
      <c r="BL51" s="188">
        <v>0.0</v>
      </c>
      <c r="BM51" s="189" t="str">
        <f t="shared" si="6"/>
        <v>EQUAL</v>
      </c>
      <c r="BN51" s="178"/>
      <c r="BO51" s="187"/>
      <c r="BP51" s="189"/>
      <c r="BQ51" s="179"/>
      <c r="BR51" s="200">
        <v>490.7852749</v>
      </c>
      <c r="BS51" s="201">
        <v>231.0</v>
      </c>
      <c r="BT51" s="201">
        <v>327.0247942</v>
      </c>
      <c r="BU51" s="201">
        <v>69.0</v>
      </c>
      <c r="BV51" s="201">
        <v>164.5705025</v>
      </c>
      <c r="BW51" s="202">
        <v>126.0</v>
      </c>
      <c r="BX51" s="179"/>
      <c r="BY51" s="187">
        <v>25287.0</v>
      </c>
      <c r="BZ51" s="188">
        <v>25308.0</v>
      </c>
      <c r="CA51" s="188">
        <v>33013.0</v>
      </c>
      <c r="CB51" s="188">
        <v>14081.0</v>
      </c>
      <c r="CC51" s="188">
        <v>14202.0</v>
      </c>
      <c r="CD51" s="188">
        <v>25067.0</v>
      </c>
      <c r="CE51" s="189">
        <f t="shared" si="9"/>
        <v>98523</v>
      </c>
      <c r="CG51" s="203"/>
    </row>
    <row r="52" ht="14.25" customHeight="1">
      <c r="B52" s="194" t="str">
        <f t="shared" si="1"/>
        <v>2019-2020</v>
      </c>
      <c r="C52" s="195">
        <f t="shared" si="7"/>
        <v>43556</v>
      </c>
      <c r="D52" s="196" t="str">
        <f t="shared" si="2"/>
        <v>Q2 2019</v>
      </c>
      <c r="F52" s="187">
        <v>339940.0</v>
      </c>
      <c r="G52" s="188">
        <v>3586.0</v>
      </c>
      <c r="H52" s="188">
        <v>34821.0</v>
      </c>
      <c r="I52" s="188">
        <v>9.0</v>
      </c>
      <c r="J52" s="188">
        <v>15414.0</v>
      </c>
      <c r="K52" s="188">
        <v>286110.0</v>
      </c>
      <c r="L52" s="188">
        <v>5730.0</v>
      </c>
      <c r="M52" s="188">
        <v>280380.0</v>
      </c>
      <c r="N52" s="204" t="str">
        <f t="shared" si="3"/>
        <v>EQUAL</v>
      </c>
      <c r="O52" s="178"/>
      <c r="P52" s="187">
        <v>1134.0</v>
      </c>
      <c r="Q52" s="188">
        <v>8889.0</v>
      </c>
      <c r="R52" s="188">
        <v>233697.0</v>
      </c>
      <c r="S52" s="188">
        <v>20315.0</v>
      </c>
      <c r="T52" s="188">
        <v>5493.0</v>
      </c>
      <c r="U52" s="188">
        <v>8151.0</v>
      </c>
      <c r="V52" s="188">
        <v>861.0</v>
      </c>
      <c r="W52" s="188">
        <v>1840.0</v>
      </c>
      <c r="X52" s="188">
        <v>0.0</v>
      </c>
      <c r="Y52" s="189" t="str">
        <f t="shared" si="4"/>
        <v>EQUAL</v>
      </c>
      <c r="Z52" s="178"/>
      <c r="AA52" s="187"/>
      <c r="AB52" s="189"/>
      <c r="AC52" s="179"/>
      <c r="AD52" s="197">
        <v>112.0</v>
      </c>
      <c r="AE52" s="198">
        <v>112.0</v>
      </c>
      <c r="AF52" s="198">
        <v>37.0</v>
      </c>
      <c r="AG52" s="198">
        <v>31.0</v>
      </c>
      <c r="AH52" s="198">
        <v>17.0</v>
      </c>
      <c r="AI52" s="198">
        <v>0.0</v>
      </c>
      <c r="AJ52" s="198">
        <v>166.0</v>
      </c>
      <c r="AK52" s="199">
        <v>159.0</v>
      </c>
      <c r="AL52" s="183"/>
      <c r="AM52" s="187">
        <v>374548.0</v>
      </c>
      <c r="AN52" s="188">
        <v>376881.0</v>
      </c>
      <c r="AO52" s="188">
        <v>236739.0</v>
      </c>
      <c r="AP52" s="188">
        <v>75766.0</v>
      </c>
      <c r="AQ52" s="188">
        <v>75183.0</v>
      </c>
      <c r="AR52" s="188">
        <v>50112.0</v>
      </c>
      <c r="AS52" s="189" t="str">
        <f t="shared" si="8"/>
        <v>#N/A</v>
      </c>
      <c r="AT52" s="179"/>
      <c r="AU52" s="187">
        <v>15439.0</v>
      </c>
      <c r="AV52" s="188">
        <v>6195.0</v>
      </c>
      <c r="AW52" s="188">
        <v>165.0</v>
      </c>
      <c r="AX52" s="188">
        <v>2663.0</v>
      </c>
      <c r="AY52" s="188">
        <v>29.0</v>
      </c>
      <c r="AZ52" s="188">
        <v>12594.0</v>
      </c>
      <c r="BA52" s="188">
        <v>18616.0</v>
      </c>
      <c r="BB52" s="189">
        <f t="shared" si="5"/>
        <v>-173</v>
      </c>
      <c r="BC52" s="178"/>
      <c r="BD52" s="187">
        <v>20.0</v>
      </c>
      <c r="BE52" s="188">
        <v>209.0</v>
      </c>
      <c r="BF52" s="188">
        <v>333.0</v>
      </c>
      <c r="BG52" s="188">
        <v>1931.0</v>
      </c>
      <c r="BH52" s="188">
        <v>4493.0</v>
      </c>
      <c r="BI52" s="188">
        <v>11254.0</v>
      </c>
      <c r="BJ52" s="188">
        <v>5.0</v>
      </c>
      <c r="BK52" s="188">
        <v>371.0</v>
      </c>
      <c r="BL52" s="188">
        <v>0.0</v>
      </c>
      <c r="BM52" s="189" t="str">
        <f t="shared" si="6"/>
        <v>EQUAL</v>
      </c>
      <c r="BN52" s="178"/>
      <c r="BO52" s="187"/>
      <c r="BP52" s="189"/>
      <c r="BQ52" s="179"/>
      <c r="BR52" s="200">
        <v>483.5842487</v>
      </c>
      <c r="BS52" s="201">
        <v>244.0</v>
      </c>
      <c r="BT52" s="201">
        <v>323.7336422</v>
      </c>
      <c r="BU52" s="201">
        <v>88.0</v>
      </c>
      <c r="BV52" s="201">
        <v>160.7230394</v>
      </c>
      <c r="BW52" s="202">
        <v>120.0</v>
      </c>
      <c r="BX52" s="179"/>
      <c r="BY52" s="187">
        <v>25356.0</v>
      </c>
      <c r="BZ52" s="188">
        <v>24179.0</v>
      </c>
      <c r="CA52" s="188">
        <v>34125.0</v>
      </c>
      <c r="CB52" s="188">
        <v>14468.0</v>
      </c>
      <c r="CC52" s="188">
        <v>13496.0</v>
      </c>
      <c r="CD52" s="188">
        <v>26077.0</v>
      </c>
      <c r="CE52" s="189">
        <f t="shared" si="9"/>
        <v>99530</v>
      </c>
      <c r="CG52" s="203"/>
    </row>
    <row r="53" ht="14.25" customHeight="1">
      <c r="B53" s="194" t="str">
        <f t="shared" si="1"/>
        <v>2019-2020</v>
      </c>
      <c r="C53" s="195">
        <f t="shared" si="7"/>
        <v>43647</v>
      </c>
      <c r="D53" s="196" t="str">
        <f t="shared" si="2"/>
        <v>Q3 2019</v>
      </c>
      <c r="F53" s="187">
        <v>345281.0</v>
      </c>
      <c r="G53" s="188">
        <v>4187.0</v>
      </c>
      <c r="H53" s="188">
        <v>32382.0</v>
      </c>
      <c r="I53" s="188">
        <v>8.0</v>
      </c>
      <c r="J53" s="188">
        <v>15553.0</v>
      </c>
      <c r="K53" s="188">
        <v>293151.0</v>
      </c>
      <c r="L53" s="188">
        <v>5987.0</v>
      </c>
      <c r="M53" s="188">
        <v>287164.0</v>
      </c>
      <c r="N53" s="204" t="str">
        <f t="shared" si="3"/>
        <v>EQUAL</v>
      </c>
      <c r="O53" s="178"/>
      <c r="P53" s="187">
        <v>1155.0</v>
      </c>
      <c r="Q53" s="188">
        <v>9155.0</v>
      </c>
      <c r="R53" s="188">
        <v>240343.0</v>
      </c>
      <c r="S53" s="188">
        <v>19840.0</v>
      </c>
      <c r="T53" s="188">
        <v>5623.0</v>
      </c>
      <c r="U53" s="188">
        <v>8174.0</v>
      </c>
      <c r="V53" s="188">
        <v>856.0</v>
      </c>
      <c r="W53" s="188">
        <v>2018.0</v>
      </c>
      <c r="X53" s="188">
        <v>0.0</v>
      </c>
      <c r="Y53" s="189" t="str">
        <f t="shared" si="4"/>
        <v>EQUAL</v>
      </c>
      <c r="Z53" s="178"/>
      <c r="AA53" s="187"/>
      <c r="AB53" s="189"/>
      <c r="AC53" s="179"/>
      <c r="AD53" s="197">
        <v>116.0</v>
      </c>
      <c r="AE53" s="198">
        <v>115.0</v>
      </c>
      <c r="AF53" s="198">
        <v>35.0</v>
      </c>
      <c r="AG53" s="198">
        <v>30.0</v>
      </c>
      <c r="AH53" s="198">
        <v>19.0</v>
      </c>
      <c r="AI53" s="198">
        <v>0.0</v>
      </c>
      <c r="AJ53" s="198">
        <v>169.0</v>
      </c>
      <c r="AK53" s="199">
        <v>160.0</v>
      </c>
      <c r="AL53" s="183"/>
      <c r="AM53" s="187">
        <v>378867.0</v>
      </c>
      <c r="AN53" s="188">
        <v>383784.0</v>
      </c>
      <c r="AO53" s="188">
        <v>231767.0</v>
      </c>
      <c r="AP53" s="188">
        <v>73668.0</v>
      </c>
      <c r="AQ53" s="188">
        <v>75901.0</v>
      </c>
      <c r="AR53" s="188">
        <v>47835.0</v>
      </c>
      <c r="AS53" s="189" t="str">
        <f t="shared" si="8"/>
        <v>#N/A</v>
      </c>
      <c r="AT53" s="179"/>
      <c r="AU53" s="187">
        <v>15516.0</v>
      </c>
      <c r="AV53" s="188">
        <v>6435.0</v>
      </c>
      <c r="AW53" s="188">
        <v>177.0</v>
      </c>
      <c r="AX53" s="188">
        <v>2634.0</v>
      </c>
      <c r="AY53" s="188">
        <v>19.0</v>
      </c>
      <c r="AZ53" s="188">
        <v>12697.0</v>
      </c>
      <c r="BA53" s="188">
        <v>18966.0</v>
      </c>
      <c r="BB53" s="189">
        <f t="shared" si="5"/>
        <v>-166</v>
      </c>
      <c r="BC53" s="178"/>
      <c r="BD53" s="187">
        <v>25.0</v>
      </c>
      <c r="BE53" s="188">
        <v>253.0</v>
      </c>
      <c r="BF53" s="188">
        <v>306.0</v>
      </c>
      <c r="BG53" s="188">
        <v>1903.0</v>
      </c>
      <c r="BH53" s="188">
        <v>4687.0</v>
      </c>
      <c r="BI53" s="188">
        <v>11422.0</v>
      </c>
      <c r="BJ53" s="188">
        <v>4.0</v>
      </c>
      <c r="BK53" s="188">
        <v>366.0</v>
      </c>
      <c r="BL53" s="188">
        <v>0.0</v>
      </c>
      <c r="BM53" s="189" t="str">
        <f t="shared" si="6"/>
        <v>EQUAL</v>
      </c>
      <c r="BN53" s="178"/>
      <c r="BO53" s="187"/>
      <c r="BP53" s="189"/>
      <c r="BQ53" s="179"/>
      <c r="BR53" s="200">
        <v>487.9202895</v>
      </c>
      <c r="BS53" s="201">
        <v>252.0</v>
      </c>
      <c r="BT53" s="201">
        <v>335.383582</v>
      </c>
      <c r="BU53" s="201">
        <v>95.0</v>
      </c>
      <c r="BV53" s="201">
        <v>153.3924057</v>
      </c>
      <c r="BW53" s="202">
        <v>112.0</v>
      </c>
      <c r="BX53" s="179"/>
      <c r="BY53" s="187">
        <v>26072.0</v>
      </c>
      <c r="BZ53" s="188">
        <v>24755.0</v>
      </c>
      <c r="CA53" s="188">
        <v>35310.0</v>
      </c>
      <c r="CB53" s="188">
        <v>14560.0</v>
      </c>
      <c r="CC53" s="188">
        <v>13688.0</v>
      </c>
      <c r="CD53" s="188">
        <v>27003.0</v>
      </c>
      <c r="CE53" s="189">
        <f t="shared" si="9"/>
        <v>100700</v>
      </c>
      <c r="CG53" s="203"/>
    </row>
    <row r="54" ht="14.25" customHeight="1">
      <c r="B54" s="194" t="str">
        <f t="shared" si="1"/>
        <v>2019-2020</v>
      </c>
      <c r="C54" s="195">
        <f t="shared" si="7"/>
        <v>43739</v>
      </c>
      <c r="D54" s="196" t="str">
        <f t="shared" si="2"/>
        <v>Q4 2019</v>
      </c>
      <c r="F54" s="187">
        <v>324165.0</v>
      </c>
      <c r="G54" s="188">
        <v>4169.0</v>
      </c>
      <c r="H54" s="188">
        <v>29253.0</v>
      </c>
      <c r="I54" s="188">
        <v>6.0</v>
      </c>
      <c r="J54" s="188">
        <v>15728.0</v>
      </c>
      <c r="K54" s="188">
        <v>275009.0</v>
      </c>
      <c r="L54" s="188">
        <v>5765.0</v>
      </c>
      <c r="M54" s="188">
        <v>269244.0</v>
      </c>
      <c r="N54" s="204" t="str">
        <f t="shared" si="3"/>
        <v>EQUAL</v>
      </c>
      <c r="O54" s="178"/>
      <c r="P54" s="187">
        <v>970.0</v>
      </c>
      <c r="Q54" s="188">
        <v>8498.0</v>
      </c>
      <c r="R54" s="188">
        <v>226298.0</v>
      </c>
      <c r="S54" s="188">
        <v>17947.0</v>
      </c>
      <c r="T54" s="188">
        <v>5341.0</v>
      </c>
      <c r="U54" s="188">
        <v>7524.0</v>
      </c>
      <c r="V54" s="188">
        <v>773.0</v>
      </c>
      <c r="W54" s="188">
        <v>1893.0</v>
      </c>
      <c r="X54" s="188">
        <v>0.0</v>
      </c>
      <c r="Y54" s="189" t="str">
        <f t="shared" si="4"/>
        <v>EQUAL</v>
      </c>
      <c r="Z54" s="178"/>
      <c r="AA54" s="187"/>
      <c r="AB54" s="189"/>
      <c r="AC54" s="179"/>
      <c r="AD54" s="197">
        <v>119.0</v>
      </c>
      <c r="AE54" s="198">
        <v>119.0</v>
      </c>
      <c r="AF54" s="198">
        <v>36.0</v>
      </c>
      <c r="AG54" s="198">
        <v>31.0</v>
      </c>
      <c r="AH54" s="198">
        <v>18.0</v>
      </c>
      <c r="AI54" s="198">
        <v>0.0</v>
      </c>
      <c r="AJ54" s="198">
        <v>174.0</v>
      </c>
      <c r="AK54" s="199">
        <v>168.0</v>
      </c>
      <c r="AL54" s="183"/>
      <c r="AM54" s="187">
        <v>368891.0</v>
      </c>
      <c r="AN54" s="188">
        <v>360455.0</v>
      </c>
      <c r="AO54" s="188">
        <v>240197.0</v>
      </c>
      <c r="AP54" s="188">
        <v>73534.0</v>
      </c>
      <c r="AQ54" s="188">
        <v>71327.0</v>
      </c>
      <c r="AR54" s="188">
        <v>50045.0</v>
      </c>
      <c r="AS54" s="189">
        <f t="shared" si="8"/>
        <v>1500570</v>
      </c>
      <c r="AT54" s="179"/>
      <c r="AU54" s="187">
        <v>14675.0</v>
      </c>
      <c r="AV54" s="188">
        <v>6114.0</v>
      </c>
      <c r="AW54" s="188">
        <v>165.0</v>
      </c>
      <c r="AX54" s="188">
        <v>2571.0</v>
      </c>
      <c r="AY54" s="188">
        <v>26.0</v>
      </c>
      <c r="AZ54" s="188">
        <v>11937.0</v>
      </c>
      <c r="BA54" s="188">
        <v>17807.0</v>
      </c>
      <c r="BB54" s="189">
        <f t="shared" si="5"/>
        <v>-244</v>
      </c>
      <c r="BC54" s="178"/>
      <c r="BD54" s="187">
        <v>25.0</v>
      </c>
      <c r="BE54" s="188">
        <v>216.0</v>
      </c>
      <c r="BF54" s="188">
        <v>285.0</v>
      </c>
      <c r="BG54" s="188">
        <v>1808.0</v>
      </c>
      <c r="BH54" s="188">
        <v>4288.0</v>
      </c>
      <c r="BI54" s="188">
        <v>10806.0</v>
      </c>
      <c r="BJ54" s="188">
        <v>3.0</v>
      </c>
      <c r="BK54" s="188">
        <v>376.0</v>
      </c>
      <c r="BL54" s="188">
        <v>0.0</v>
      </c>
      <c r="BM54" s="189" t="str">
        <f t="shared" si="6"/>
        <v>EQUAL</v>
      </c>
      <c r="BN54" s="178"/>
      <c r="BO54" s="187"/>
      <c r="BP54" s="189"/>
      <c r="BQ54" s="179"/>
      <c r="BR54" s="200">
        <v>481.4056682</v>
      </c>
      <c r="BS54" s="201">
        <v>253.0</v>
      </c>
      <c r="BT54" s="201">
        <v>333.6541734</v>
      </c>
      <c r="BU54" s="201">
        <v>100.0</v>
      </c>
      <c r="BV54" s="201">
        <v>148.6461037</v>
      </c>
      <c r="BW54" s="202">
        <v>112.0</v>
      </c>
      <c r="BX54" s="179"/>
      <c r="BY54" s="187">
        <v>25679.0</v>
      </c>
      <c r="BZ54" s="188">
        <v>23132.0</v>
      </c>
      <c r="CA54" s="188">
        <v>38016.0</v>
      </c>
      <c r="CB54" s="188">
        <v>14649.0</v>
      </c>
      <c r="CC54" s="188">
        <v>12824.0</v>
      </c>
      <c r="CD54" s="188">
        <v>29055.0</v>
      </c>
      <c r="CE54" s="189">
        <f t="shared" si="9"/>
        <v>102394</v>
      </c>
      <c r="CG54" s="203"/>
    </row>
    <row r="55" ht="14.25" customHeight="1">
      <c r="B55" s="194" t="str">
        <f t="shared" si="1"/>
        <v>2019-2020</v>
      </c>
      <c r="C55" s="195">
        <f t="shared" si="7"/>
        <v>43831</v>
      </c>
      <c r="D55" s="196" t="str">
        <f t="shared" si="2"/>
        <v>Q1 2020</v>
      </c>
      <c r="F55" s="187">
        <v>309724.0</v>
      </c>
      <c r="G55" s="188">
        <v>4382.0</v>
      </c>
      <c r="H55" s="188">
        <v>27708.0</v>
      </c>
      <c r="I55" s="188">
        <v>2.0</v>
      </c>
      <c r="J55" s="188">
        <v>15812.0</v>
      </c>
      <c r="K55" s="188">
        <v>261820.0</v>
      </c>
      <c r="L55" s="188">
        <v>5836.0</v>
      </c>
      <c r="M55" s="188">
        <v>255984.0</v>
      </c>
      <c r="N55" s="204" t="str">
        <f t="shared" si="3"/>
        <v>EQUAL</v>
      </c>
      <c r="O55" s="178"/>
      <c r="P55" s="187">
        <v>714.0</v>
      </c>
      <c r="Q55" s="188">
        <v>8116.0</v>
      </c>
      <c r="R55" s="188">
        <v>213883.0</v>
      </c>
      <c r="S55" s="188">
        <v>17960.0</v>
      </c>
      <c r="T55" s="188">
        <v>5236.0</v>
      </c>
      <c r="U55" s="188">
        <v>7571.0</v>
      </c>
      <c r="V55" s="188">
        <v>780.0</v>
      </c>
      <c r="W55" s="188">
        <v>1724.0</v>
      </c>
      <c r="X55" s="188">
        <v>0.0</v>
      </c>
      <c r="Y55" s="189" t="str">
        <f t="shared" si="4"/>
        <v>EQUAL</v>
      </c>
      <c r="Z55" s="178"/>
      <c r="AA55" s="187"/>
      <c r="AB55" s="189"/>
      <c r="AC55" s="179"/>
      <c r="AD55" s="197">
        <v>123.176058331928</v>
      </c>
      <c r="AE55" s="198">
        <v>126.0</v>
      </c>
      <c r="AF55" s="198">
        <v>38.4313495939098</v>
      </c>
      <c r="AG55" s="198">
        <v>33.0</v>
      </c>
      <c r="AH55" s="198">
        <v>18.7189403796538</v>
      </c>
      <c r="AI55" s="198">
        <v>0.0</v>
      </c>
      <c r="AJ55" s="198">
        <v>180.326348305492</v>
      </c>
      <c r="AK55" s="199">
        <v>175.0</v>
      </c>
      <c r="AL55" s="183"/>
      <c r="AM55" s="187">
        <v>372781.0</v>
      </c>
      <c r="AN55" s="188">
        <v>345417.0</v>
      </c>
      <c r="AO55" s="188">
        <v>267544.0</v>
      </c>
      <c r="AP55" s="188">
        <v>75498.0</v>
      </c>
      <c r="AQ55" s="188">
        <v>71301.0</v>
      </c>
      <c r="AR55" s="188">
        <v>54240.0</v>
      </c>
      <c r="AS55" s="189">
        <f t="shared" si="8"/>
        <v>1495087</v>
      </c>
      <c r="AT55" s="179"/>
      <c r="AU55" s="187">
        <v>14129.0</v>
      </c>
      <c r="AV55" s="188">
        <v>6051.0</v>
      </c>
      <c r="AW55" s="188">
        <v>187.0</v>
      </c>
      <c r="AX55" s="188">
        <v>2289.0</v>
      </c>
      <c r="AY55" s="188">
        <v>25.0</v>
      </c>
      <c r="AZ55" s="188">
        <v>11639.0</v>
      </c>
      <c r="BA55" s="188">
        <v>17513.0</v>
      </c>
      <c r="BB55" s="189">
        <f t="shared" si="5"/>
        <v>-177</v>
      </c>
      <c r="BC55" s="178"/>
      <c r="BD55" s="187">
        <v>24.0</v>
      </c>
      <c r="BE55" s="188">
        <v>218.0</v>
      </c>
      <c r="BF55" s="188">
        <v>327.0</v>
      </c>
      <c r="BG55" s="188">
        <v>1771.0</v>
      </c>
      <c r="BH55" s="188">
        <v>4490.0</v>
      </c>
      <c r="BI55" s="188">
        <v>10325.0</v>
      </c>
      <c r="BJ55" s="188">
        <v>4.0</v>
      </c>
      <c r="BK55" s="188">
        <v>354.0</v>
      </c>
      <c r="BL55" s="188">
        <v>0.0</v>
      </c>
      <c r="BM55" s="189" t="str">
        <f t="shared" si="6"/>
        <v>EQUAL</v>
      </c>
      <c r="BN55" s="178"/>
      <c r="BO55" s="187"/>
      <c r="BP55" s="189"/>
      <c r="BQ55" s="179"/>
      <c r="BR55" s="200">
        <v>482.8542727</v>
      </c>
      <c r="BS55" s="201">
        <v>256.0</v>
      </c>
      <c r="BT55" s="201">
        <v>327.2990344</v>
      </c>
      <c r="BU55" s="201">
        <v>102.0</v>
      </c>
      <c r="BV55" s="201">
        <v>156.5505659</v>
      </c>
      <c r="BW55" s="202">
        <v>114.0</v>
      </c>
      <c r="BX55" s="179"/>
      <c r="BY55" s="187">
        <v>25538.0</v>
      </c>
      <c r="BZ55" s="188">
        <v>22809.0</v>
      </c>
      <c r="CA55" s="188">
        <v>40862.0</v>
      </c>
      <c r="CB55" s="188">
        <v>14618.0</v>
      </c>
      <c r="CC55" s="188">
        <v>12407.0</v>
      </c>
      <c r="CD55" s="188">
        <v>31427.0</v>
      </c>
      <c r="CE55" s="189">
        <f t="shared" si="9"/>
        <v>102645</v>
      </c>
      <c r="CG55" s="203"/>
    </row>
    <row r="56" ht="14.25" customHeight="1">
      <c r="B56" s="194" t="str">
        <f t="shared" si="1"/>
        <v>2020-2021</v>
      </c>
      <c r="C56" s="195">
        <f t="shared" si="7"/>
        <v>43922</v>
      </c>
      <c r="D56" s="196" t="str">
        <f t="shared" si="2"/>
        <v>Q2 2020</v>
      </c>
      <c r="F56" s="187">
        <v>126022.0</v>
      </c>
      <c r="G56" s="188">
        <v>3861.0</v>
      </c>
      <c r="H56" s="188">
        <v>7131.0</v>
      </c>
      <c r="I56" s="188">
        <v>3.0</v>
      </c>
      <c r="J56" s="188">
        <v>9646.0</v>
      </c>
      <c r="K56" s="188">
        <v>105381.0</v>
      </c>
      <c r="L56" s="188">
        <v>2940.0</v>
      </c>
      <c r="M56" s="188">
        <v>102441.0</v>
      </c>
      <c r="N56" s="204" t="str">
        <f t="shared" si="3"/>
        <v>EQUAL</v>
      </c>
      <c r="O56" s="178"/>
      <c r="P56" s="187">
        <v>121.0</v>
      </c>
      <c r="Q56" s="188">
        <v>1641.0</v>
      </c>
      <c r="R56" s="188">
        <v>87832.0</v>
      </c>
      <c r="S56" s="188">
        <v>4185.0</v>
      </c>
      <c r="T56" s="188">
        <v>2812.0</v>
      </c>
      <c r="U56" s="188">
        <v>4970.0</v>
      </c>
      <c r="V56" s="188">
        <v>181.0</v>
      </c>
      <c r="W56" s="188">
        <v>699.0</v>
      </c>
      <c r="X56" s="188">
        <v>0.0</v>
      </c>
      <c r="Y56" s="189" t="str">
        <f t="shared" si="4"/>
        <v>EQUAL</v>
      </c>
      <c r="Z56" s="178"/>
      <c r="AA56" s="187"/>
      <c r="AB56" s="189"/>
      <c r="AC56" s="179"/>
      <c r="AD56" s="197">
        <v>112.83961008456</v>
      </c>
      <c r="AE56" s="198">
        <v>123.0</v>
      </c>
      <c r="AF56" s="198">
        <v>48.2809191982462</v>
      </c>
      <c r="AG56" s="198">
        <v>39.0</v>
      </c>
      <c r="AH56" s="198">
        <v>26.2148997807704</v>
      </c>
      <c r="AI56" s="198">
        <v>0.0</v>
      </c>
      <c r="AJ56" s="198">
        <v>187.335429063577</v>
      </c>
      <c r="AK56" s="199">
        <v>196.0</v>
      </c>
      <c r="AL56" s="183"/>
      <c r="AM56" s="187">
        <v>236300.0</v>
      </c>
      <c r="AN56" s="188">
        <v>141534.0</v>
      </c>
      <c r="AO56" s="188">
        <v>362309.0</v>
      </c>
      <c r="AP56" s="188">
        <v>75095.0</v>
      </c>
      <c r="AQ56" s="188">
        <v>33974.0</v>
      </c>
      <c r="AR56" s="188">
        <v>95361.0</v>
      </c>
      <c r="AS56" s="189">
        <f t="shared" si="8"/>
        <v>1356839</v>
      </c>
      <c r="AT56" s="179"/>
      <c r="AU56" s="187">
        <v>7993.0</v>
      </c>
      <c r="AV56" s="188">
        <v>3583.0</v>
      </c>
      <c r="AW56" s="188">
        <v>150.0</v>
      </c>
      <c r="AX56" s="188">
        <v>1182.0</v>
      </c>
      <c r="AY56" s="188">
        <v>6.0</v>
      </c>
      <c r="AZ56" s="188">
        <v>6666.0</v>
      </c>
      <c r="BA56" s="188">
        <v>10118.0</v>
      </c>
      <c r="BB56" s="189">
        <f t="shared" si="5"/>
        <v>-131</v>
      </c>
      <c r="BC56" s="178"/>
      <c r="BD56" s="187">
        <v>12.0</v>
      </c>
      <c r="BE56" s="188">
        <v>94.0</v>
      </c>
      <c r="BF56" s="188">
        <v>110.0</v>
      </c>
      <c r="BG56" s="188">
        <v>845.0</v>
      </c>
      <c r="BH56" s="188">
        <v>2299.0</v>
      </c>
      <c r="BI56" s="188">
        <v>6536.0</v>
      </c>
      <c r="BJ56" s="188">
        <v>2.0</v>
      </c>
      <c r="BK56" s="188">
        <v>220.0</v>
      </c>
      <c r="BL56" s="188">
        <v>0.0</v>
      </c>
      <c r="BM56" s="189" t="str">
        <f t="shared" si="6"/>
        <v>EQUAL</v>
      </c>
      <c r="BN56" s="178"/>
      <c r="BO56" s="187"/>
      <c r="BP56" s="189"/>
      <c r="BQ56" s="179"/>
      <c r="BR56" s="200">
        <v>470.8530302</v>
      </c>
      <c r="BS56" s="201">
        <v>253.0</v>
      </c>
      <c r="BT56" s="201">
        <v>318.2334944</v>
      </c>
      <c r="BU56" s="201">
        <v>100.0</v>
      </c>
      <c r="BV56" s="201">
        <v>153.427365</v>
      </c>
      <c r="BW56" s="202">
        <v>111.0</v>
      </c>
      <c r="BX56" s="179"/>
      <c r="BY56" s="187">
        <v>14001.0</v>
      </c>
      <c r="BZ56" s="188">
        <v>12042.0</v>
      </c>
      <c r="CA56" s="188">
        <v>43052.0</v>
      </c>
      <c r="CB56" s="188">
        <v>9383.0</v>
      </c>
      <c r="CC56" s="188">
        <v>7171.0</v>
      </c>
      <c r="CD56" s="188">
        <v>33826.0</v>
      </c>
      <c r="CE56" s="189">
        <f t="shared" si="9"/>
        <v>91290</v>
      </c>
      <c r="CG56" s="203"/>
    </row>
    <row r="57" ht="14.25" customHeight="1">
      <c r="B57" s="194" t="str">
        <f t="shared" si="1"/>
        <v>2020-2021</v>
      </c>
      <c r="C57" s="195">
        <f t="shared" si="7"/>
        <v>44013</v>
      </c>
      <c r="D57" s="196" t="str">
        <f t="shared" si="2"/>
        <v>Q3 2020</v>
      </c>
      <c r="F57" s="187">
        <v>244045.0</v>
      </c>
      <c r="G57" s="188">
        <v>4651.0</v>
      </c>
      <c r="H57" s="188">
        <v>19285.0</v>
      </c>
      <c r="I57" s="188">
        <v>12.0</v>
      </c>
      <c r="J57" s="188">
        <v>19247.0</v>
      </c>
      <c r="K57" s="188">
        <v>200850.0</v>
      </c>
      <c r="L57" s="188">
        <v>6464.0</v>
      </c>
      <c r="M57" s="188">
        <v>194386.0</v>
      </c>
      <c r="N57" s="204" t="str">
        <f t="shared" si="3"/>
        <v>EQUAL</v>
      </c>
      <c r="O57" s="178"/>
      <c r="P57" s="187">
        <v>430.0</v>
      </c>
      <c r="Q57" s="188">
        <v>7082.0</v>
      </c>
      <c r="R57" s="188">
        <v>156956.0</v>
      </c>
      <c r="S57" s="188">
        <v>16196.0</v>
      </c>
      <c r="T57" s="188">
        <v>5444.0</v>
      </c>
      <c r="U57" s="188">
        <v>6300.0</v>
      </c>
      <c r="V57" s="188">
        <v>731.0</v>
      </c>
      <c r="W57" s="188">
        <v>1247.0</v>
      </c>
      <c r="X57" s="188">
        <v>0.0</v>
      </c>
      <c r="Y57" s="189" t="str">
        <f t="shared" si="4"/>
        <v>EQUAL</v>
      </c>
      <c r="Z57" s="178"/>
      <c r="AA57" s="187"/>
      <c r="AB57" s="189"/>
      <c r="AC57" s="179"/>
      <c r="AD57" s="197">
        <v>114.199082670339</v>
      </c>
      <c r="AE57" s="198">
        <v>121.0</v>
      </c>
      <c r="AF57" s="198">
        <v>53.7103689403162</v>
      </c>
      <c r="AG57" s="198">
        <v>36.0</v>
      </c>
      <c r="AH57" s="198">
        <v>43.3504502621235</v>
      </c>
      <c r="AI57" s="198">
        <v>0.0</v>
      </c>
      <c r="AJ57" s="198">
        <v>211.259901872779</v>
      </c>
      <c r="AK57" s="199">
        <v>200.0</v>
      </c>
      <c r="AL57" s="183"/>
      <c r="AM57" s="187">
        <v>262742.0</v>
      </c>
      <c r="AN57" s="188">
        <v>276724.0</v>
      </c>
      <c r="AO57" s="188">
        <v>348345.0</v>
      </c>
      <c r="AP57" s="188">
        <v>71124.0</v>
      </c>
      <c r="AQ57" s="188">
        <v>77361.0</v>
      </c>
      <c r="AR57" s="188">
        <v>89131.0</v>
      </c>
      <c r="AS57" s="189">
        <f t="shared" si="8"/>
        <v>1240714</v>
      </c>
      <c r="AT57" s="179"/>
      <c r="AU57" s="187">
        <v>12421.0</v>
      </c>
      <c r="AV57" s="188">
        <v>6082.0</v>
      </c>
      <c r="AW57" s="188">
        <v>208.0</v>
      </c>
      <c r="AX57" s="188">
        <v>1798.0</v>
      </c>
      <c r="AY57" s="188">
        <v>35.0</v>
      </c>
      <c r="AZ57" s="188">
        <v>10389.0</v>
      </c>
      <c r="BA57" s="188">
        <v>16323.0</v>
      </c>
      <c r="BB57" s="189">
        <f t="shared" si="5"/>
        <v>-148</v>
      </c>
      <c r="BC57" s="178"/>
      <c r="BD57" s="187">
        <v>18.0</v>
      </c>
      <c r="BE57" s="188">
        <v>227.0</v>
      </c>
      <c r="BF57" s="188">
        <v>236.0</v>
      </c>
      <c r="BG57" s="188">
        <v>1710.0</v>
      </c>
      <c r="BH57" s="188">
        <v>4610.0</v>
      </c>
      <c r="BI57" s="188">
        <v>9201.0</v>
      </c>
      <c r="BJ57" s="188">
        <v>3.0</v>
      </c>
      <c r="BK57" s="188">
        <v>318.0</v>
      </c>
      <c r="BL57" s="188">
        <v>0.0</v>
      </c>
      <c r="BM57" s="189" t="str">
        <f t="shared" si="6"/>
        <v>EQUAL</v>
      </c>
      <c r="BN57" s="178"/>
      <c r="BO57" s="187"/>
      <c r="BP57" s="189"/>
      <c r="BQ57" s="179"/>
      <c r="BR57" s="200">
        <v>363.435423</v>
      </c>
      <c r="BS57" s="201">
        <v>212.0</v>
      </c>
      <c r="BT57" s="201">
        <v>210.8882445</v>
      </c>
      <c r="BU57" s="201">
        <v>35.0</v>
      </c>
      <c r="BV57" s="201">
        <v>153.1625702</v>
      </c>
      <c r="BW57" s="202">
        <v>114.0</v>
      </c>
      <c r="BX57" s="179"/>
      <c r="BY57" s="187">
        <v>28231.0</v>
      </c>
      <c r="BZ57" s="188">
        <v>19918.0</v>
      </c>
      <c r="CA57" s="188">
        <v>51220.0</v>
      </c>
      <c r="CB57" s="188">
        <v>18200.0</v>
      </c>
      <c r="CC57" s="188">
        <v>11092.0</v>
      </c>
      <c r="CD57" s="188">
        <v>40954.0</v>
      </c>
      <c r="CE57" s="189">
        <f t="shared" si="9"/>
        <v>93449</v>
      </c>
      <c r="CG57" s="203"/>
    </row>
    <row r="58" ht="14.25" customHeight="1">
      <c r="B58" s="194" t="str">
        <f t="shared" si="1"/>
        <v>2020-2021</v>
      </c>
      <c r="C58" s="195">
        <f t="shared" si="7"/>
        <v>44105</v>
      </c>
      <c r="D58" s="196" t="str">
        <f t="shared" si="2"/>
        <v>Q4 2020</v>
      </c>
      <c r="F58" s="187">
        <v>256187.0</v>
      </c>
      <c r="G58" s="188">
        <v>4823.0</v>
      </c>
      <c r="H58" s="188">
        <v>20517.0</v>
      </c>
      <c r="I58" s="188">
        <v>11.0</v>
      </c>
      <c r="J58" s="188">
        <v>18124.0</v>
      </c>
      <c r="K58" s="188">
        <v>212712.0</v>
      </c>
      <c r="L58" s="188">
        <v>6337.0</v>
      </c>
      <c r="M58" s="188">
        <v>206375.0</v>
      </c>
      <c r="N58" s="204" t="str">
        <f t="shared" si="3"/>
        <v>EQUAL</v>
      </c>
      <c r="O58" s="178"/>
      <c r="P58" s="187">
        <v>570.0</v>
      </c>
      <c r="Q58" s="188">
        <v>7804.0</v>
      </c>
      <c r="R58" s="188">
        <v>165486.0</v>
      </c>
      <c r="S58" s="188">
        <v>17670.0</v>
      </c>
      <c r="T58" s="188">
        <v>6209.0</v>
      </c>
      <c r="U58" s="188">
        <v>6246.0</v>
      </c>
      <c r="V58" s="188">
        <v>765.0</v>
      </c>
      <c r="W58" s="188">
        <v>1625.0</v>
      </c>
      <c r="X58" s="188">
        <v>0.0</v>
      </c>
      <c r="Y58" s="189" t="str">
        <f t="shared" si="4"/>
        <v>EQUAL</v>
      </c>
      <c r="Z58" s="178"/>
      <c r="AA58" s="187"/>
      <c r="AB58" s="189"/>
      <c r="AC58" s="179"/>
      <c r="AD58" s="197">
        <v>117.494167349292</v>
      </c>
      <c r="AE58" s="198">
        <v>119.0</v>
      </c>
      <c r="AF58" s="198">
        <v>53.9917061072176</v>
      </c>
      <c r="AG58" s="198">
        <v>39.0</v>
      </c>
      <c r="AH58" s="198">
        <v>50.0304602408907</v>
      </c>
      <c r="AI58" s="198">
        <v>0.0</v>
      </c>
      <c r="AJ58" s="198">
        <v>221.5163336974</v>
      </c>
      <c r="AK58" s="199">
        <v>200.0</v>
      </c>
      <c r="AL58" s="183"/>
      <c r="AM58" s="187">
        <v>263206.0</v>
      </c>
      <c r="AN58" s="188">
        <v>292902.0</v>
      </c>
      <c r="AO58" s="188">
        <v>318662.0</v>
      </c>
      <c r="AP58" s="188">
        <v>69409.0</v>
      </c>
      <c r="AQ58" s="188">
        <v>79296.0</v>
      </c>
      <c r="AR58" s="188">
        <v>79260.0</v>
      </c>
      <c r="AS58" s="189">
        <f t="shared" si="8"/>
        <v>1135029</v>
      </c>
      <c r="AT58" s="179"/>
      <c r="AU58" s="187">
        <v>13876.0</v>
      </c>
      <c r="AV58" s="188">
        <v>6460.0</v>
      </c>
      <c r="AW58" s="188">
        <v>225.0</v>
      </c>
      <c r="AX58" s="188">
        <v>2280.0</v>
      </c>
      <c r="AY58" s="188">
        <v>32.0</v>
      </c>
      <c r="AZ58" s="188">
        <v>11353.0</v>
      </c>
      <c r="BA58" s="188">
        <v>17603.0</v>
      </c>
      <c r="BB58" s="189">
        <f t="shared" si="5"/>
        <v>-210</v>
      </c>
      <c r="BC58" s="178"/>
      <c r="BD58" s="187">
        <v>25.0</v>
      </c>
      <c r="BE58" s="188">
        <v>241.0</v>
      </c>
      <c r="BF58" s="188">
        <v>256.0</v>
      </c>
      <c r="BG58" s="188">
        <v>1909.0</v>
      </c>
      <c r="BH58" s="188">
        <v>4997.0</v>
      </c>
      <c r="BI58" s="188">
        <v>9798.0</v>
      </c>
      <c r="BJ58" s="188">
        <v>6.0</v>
      </c>
      <c r="BK58" s="188">
        <v>371.0</v>
      </c>
      <c r="BL58" s="188">
        <v>0.0</v>
      </c>
      <c r="BM58" s="189" t="str">
        <f t="shared" si="6"/>
        <v>EQUAL</v>
      </c>
      <c r="BN58" s="178"/>
      <c r="BO58" s="187"/>
      <c r="BP58" s="189"/>
      <c r="BQ58" s="179"/>
      <c r="BR58" s="200">
        <v>428.8912542</v>
      </c>
      <c r="BS58" s="201">
        <v>282.0</v>
      </c>
      <c r="BT58" s="201">
        <v>255.1720895</v>
      </c>
      <c r="BU58" s="201">
        <v>88.0</v>
      </c>
      <c r="BV58" s="201">
        <v>174.3984078</v>
      </c>
      <c r="BW58" s="202">
        <v>142.0</v>
      </c>
      <c r="BX58" s="179"/>
      <c r="BY58" s="187">
        <v>27672.0</v>
      </c>
      <c r="BZ58" s="188">
        <v>21798.0</v>
      </c>
      <c r="CA58" s="188">
        <v>56954.0</v>
      </c>
      <c r="CB58" s="188">
        <v>16996.0</v>
      </c>
      <c r="CC58" s="188">
        <v>12398.0</v>
      </c>
      <c r="CD58" s="188">
        <v>45565.0</v>
      </c>
      <c r="CE58" s="189">
        <f t="shared" si="9"/>
        <v>95442</v>
      </c>
      <c r="CG58" s="203"/>
    </row>
    <row r="59" ht="14.25" customHeight="1">
      <c r="B59" s="194" t="str">
        <f t="shared" si="1"/>
        <v>2020-2021</v>
      </c>
      <c r="C59" s="195">
        <f t="shared" si="7"/>
        <v>44197</v>
      </c>
      <c r="D59" s="196" t="str">
        <f t="shared" si="2"/>
        <v>Q1 2021</v>
      </c>
      <c r="F59" s="187">
        <v>252027.0</v>
      </c>
      <c r="G59" s="188">
        <v>5380.0</v>
      </c>
      <c r="H59" s="188">
        <v>20020.0</v>
      </c>
      <c r="I59" s="188">
        <v>12.0</v>
      </c>
      <c r="J59" s="188">
        <v>16980.0</v>
      </c>
      <c r="K59" s="188">
        <v>209635.0</v>
      </c>
      <c r="L59" s="188">
        <v>6000.0</v>
      </c>
      <c r="M59" s="188">
        <v>203635.0</v>
      </c>
      <c r="N59" s="204" t="str">
        <f t="shared" si="3"/>
        <v>EQUAL</v>
      </c>
      <c r="O59" s="178"/>
      <c r="P59" s="187">
        <v>549.0</v>
      </c>
      <c r="Q59" s="188">
        <v>6605.0</v>
      </c>
      <c r="R59" s="188">
        <v>166331.0</v>
      </c>
      <c r="S59" s="188">
        <v>16430.0</v>
      </c>
      <c r="T59" s="188">
        <v>5735.0</v>
      </c>
      <c r="U59" s="188">
        <v>5613.0</v>
      </c>
      <c r="V59" s="188">
        <v>782.0</v>
      </c>
      <c r="W59" s="188">
        <v>1590.0</v>
      </c>
      <c r="X59" s="188">
        <v>0.0</v>
      </c>
      <c r="Y59" s="189" t="str">
        <f t="shared" si="4"/>
        <v>EQUAL</v>
      </c>
      <c r="Z59" s="178"/>
      <c r="AA59" s="187"/>
      <c r="AB59" s="189"/>
      <c r="AC59" s="179"/>
      <c r="AD59" s="197">
        <v>123.56994954536</v>
      </c>
      <c r="AE59" s="198">
        <v>124.0</v>
      </c>
      <c r="AF59" s="198">
        <v>52.3690938910352</v>
      </c>
      <c r="AG59" s="198">
        <v>38.0</v>
      </c>
      <c r="AH59" s="198">
        <v>48.9552914743793</v>
      </c>
      <c r="AI59" s="198">
        <v>0.0</v>
      </c>
      <c r="AJ59" s="198">
        <v>224.894334910775</v>
      </c>
      <c r="AK59" s="199">
        <v>201.0</v>
      </c>
      <c r="AL59" s="183"/>
      <c r="AM59" s="187">
        <v>294137.0</v>
      </c>
      <c r="AN59" s="188">
        <v>286979.0</v>
      </c>
      <c r="AO59" s="188">
        <v>325840.0</v>
      </c>
      <c r="AP59" s="188">
        <v>66111.0</v>
      </c>
      <c r="AQ59" s="188">
        <v>73266.0</v>
      </c>
      <c r="AR59" s="188">
        <v>72112.0</v>
      </c>
      <c r="AS59" s="189">
        <f t="shared" si="8"/>
        <v>1056385</v>
      </c>
      <c r="AT59" s="179"/>
      <c r="AU59" s="187">
        <v>14852.0</v>
      </c>
      <c r="AV59" s="188">
        <v>6659.0</v>
      </c>
      <c r="AW59" s="188">
        <v>311.0</v>
      </c>
      <c r="AX59" s="188">
        <v>2624.0</v>
      </c>
      <c r="AY59" s="188">
        <v>30.0</v>
      </c>
      <c r="AZ59" s="188">
        <v>11925.0</v>
      </c>
      <c r="BA59" s="188">
        <v>18375.0</v>
      </c>
      <c r="BB59" s="189">
        <f t="shared" si="5"/>
        <v>-209</v>
      </c>
      <c r="BC59" s="178"/>
      <c r="BD59" s="187">
        <v>28.0</v>
      </c>
      <c r="BE59" s="188">
        <v>287.0</v>
      </c>
      <c r="BF59" s="188">
        <v>292.0</v>
      </c>
      <c r="BG59" s="188">
        <v>1866.0</v>
      </c>
      <c r="BH59" s="188">
        <v>5233.0</v>
      </c>
      <c r="BI59" s="188">
        <v>10328.0</v>
      </c>
      <c r="BJ59" s="188">
        <v>2.0</v>
      </c>
      <c r="BK59" s="188">
        <v>339.0</v>
      </c>
      <c r="BL59" s="188">
        <v>0.0</v>
      </c>
      <c r="BM59" s="189" t="str">
        <f t="shared" si="6"/>
        <v>EQUAL</v>
      </c>
      <c r="BN59" s="178"/>
      <c r="BO59" s="187"/>
      <c r="BP59" s="189"/>
      <c r="BQ59" s="179"/>
      <c r="BR59" s="200">
        <v>491.4753491</v>
      </c>
      <c r="BS59" s="201">
        <v>318.0</v>
      </c>
      <c r="BT59" s="201">
        <v>309.4882036</v>
      </c>
      <c r="BU59" s="201">
        <v>118.0</v>
      </c>
      <c r="BV59" s="201">
        <v>182.6301841</v>
      </c>
      <c r="BW59" s="202">
        <v>137.0</v>
      </c>
      <c r="BX59" s="179"/>
      <c r="BY59" s="187">
        <v>25884.0</v>
      </c>
      <c r="BZ59" s="188">
        <v>23074.0</v>
      </c>
      <c r="CA59" s="188">
        <v>59719.0</v>
      </c>
      <c r="CB59" s="188">
        <v>15753.0</v>
      </c>
      <c r="CC59" s="188">
        <v>13269.0</v>
      </c>
      <c r="CD59" s="188">
        <v>48138.0</v>
      </c>
      <c r="CE59" s="189">
        <f t="shared" si="9"/>
        <v>95788</v>
      </c>
      <c r="CG59" s="203"/>
    </row>
    <row r="60" ht="14.25" customHeight="1">
      <c r="B60" s="194" t="str">
        <f t="shared" si="1"/>
        <v>2021-2022</v>
      </c>
      <c r="C60" s="195">
        <f t="shared" si="7"/>
        <v>44287</v>
      </c>
      <c r="D60" s="196" t="str">
        <f t="shared" si="2"/>
        <v>Q2 2021</v>
      </c>
      <c r="F60" s="187">
        <v>283465.0</v>
      </c>
      <c r="G60" s="188">
        <v>5093.0</v>
      </c>
      <c r="H60" s="188">
        <v>21900.0</v>
      </c>
      <c r="I60" s="188">
        <v>12.0</v>
      </c>
      <c r="J60" s="188">
        <v>15696.0</v>
      </c>
      <c r="K60" s="188">
        <v>240764.0</v>
      </c>
      <c r="L60" s="188">
        <v>5995.0</v>
      </c>
      <c r="M60" s="188">
        <v>234769.0</v>
      </c>
      <c r="N60" s="204" t="str">
        <f t="shared" si="3"/>
        <v>EQUAL</v>
      </c>
      <c r="O60" s="178"/>
      <c r="P60" s="187">
        <v>636.0</v>
      </c>
      <c r="Q60" s="188">
        <v>6694.0</v>
      </c>
      <c r="R60" s="188">
        <v>197244.0</v>
      </c>
      <c r="S60" s="188">
        <v>16439.0</v>
      </c>
      <c r="T60" s="188">
        <v>5785.0</v>
      </c>
      <c r="U60" s="188">
        <v>5675.0</v>
      </c>
      <c r="V60" s="188">
        <v>746.0</v>
      </c>
      <c r="W60" s="188">
        <v>1550.0</v>
      </c>
      <c r="X60" s="188">
        <v>0.0</v>
      </c>
      <c r="Y60" s="189" t="str">
        <f t="shared" si="4"/>
        <v>EQUAL</v>
      </c>
      <c r="Z60" s="178"/>
      <c r="AA60" s="187"/>
      <c r="AB60" s="189"/>
      <c r="AC60" s="179"/>
      <c r="AD60" s="197">
        <v>130.468461602417</v>
      </c>
      <c r="AE60" s="198">
        <v>131.0</v>
      </c>
      <c r="AF60" s="198">
        <v>52.9280374414544</v>
      </c>
      <c r="AG60" s="198">
        <v>38.0</v>
      </c>
      <c r="AH60" s="198">
        <v>43.5958242108472</v>
      </c>
      <c r="AI60" s="198">
        <v>0.0</v>
      </c>
      <c r="AJ60" s="198">
        <v>226.992323254718</v>
      </c>
      <c r="AK60" s="199">
        <v>200.0</v>
      </c>
      <c r="AL60" s="183"/>
      <c r="AM60" s="187">
        <v>283906.0</v>
      </c>
      <c r="AN60" s="188">
        <v>316554.0</v>
      </c>
      <c r="AO60" s="188">
        <v>293224.0</v>
      </c>
      <c r="AP60" s="188">
        <v>59697.0</v>
      </c>
      <c r="AQ60" s="188">
        <v>69830.0</v>
      </c>
      <c r="AR60" s="188">
        <v>61986.0</v>
      </c>
      <c r="AS60" s="189">
        <f t="shared" si="8"/>
        <v>1103991</v>
      </c>
      <c r="AT60" s="179"/>
      <c r="AU60" s="187">
        <v>15488.0</v>
      </c>
      <c r="AV60" s="188">
        <v>6632.0</v>
      </c>
      <c r="AW60" s="188">
        <v>310.0</v>
      </c>
      <c r="AX60" s="188">
        <v>2931.0</v>
      </c>
      <c r="AY60" s="188">
        <v>37.0</v>
      </c>
      <c r="AZ60" s="188">
        <v>12231.0</v>
      </c>
      <c r="BA60" s="188">
        <v>18605.0</v>
      </c>
      <c r="BB60" s="189">
        <f t="shared" si="5"/>
        <v>-258</v>
      </c>
      <c r="BC60" s="178"/>
      <c r="BD60" s="187">
        <v>24.0</v>
      </c>
      <c r="BE60" s="188">
        <v>283.0</v>
      </c>
      <c r="BF60" s="188">
        <v>314.0</v>
      </c>
      <c r="BG60" s="188">
        <v>1934.0</v>
      </c>
      <c r="BH60" s="188">
        <v>5522.0</v>
      </c>
      <c r="BI60" s="188">
        <v>10174.0</v>
      </c>
      <c r="BJ60" s="188">
        <v>0.0</v>
      </c>
      <c r="BK60" s="188">
        <v>354.0</v>
      </c>
      <c r="BL60" s="188">
        <v>0.0</v>
      </c>
      <c r="BM60" s="189" t="str">
        <f t="shared" si="6"/>
        <v>EQUAL</v>
      </c>
      <c r="BN60" s="178"/>
      <c r="BO60" s="187"/>
      <c r="BP60" s="189"/>
      <c r="BQ60" s="179"/>
      <c r="BR60" s="200">
        <v>533.5779113</v>
      </c>
      <c r="BS60" s="201">
        <v>352.0</v>
      </c>
      <c r="BT60" s="201">
        <v>330.7054345</v>
      </c>
      <c r="BU60" s="201">
        <v>143.0</v>
      </c>
      <c r="BV60" s="201">
        <v>203.3622339</v>
      </c>
      <c r="BW60" s="202">
        <v>154.0</v>
      </c>
      <c r="BX60" s="179"/>
      <c r="BY60" s="187">
        <v>24717.0</v>
      </c>
      <c r="BZ60" s="188">
        <v>23568.0</v>
      </c>
      <c r="CA60" s="188">
        <v>60748.0</v>
      </c>
      <c r="CB60" s="188">
        <v>14522.0</v>
      </c>
      <c r="CC60" s="188">
        <v>13697.0</v>
      </c>
      <c r="CD60" s="188">
        <v>48991.0</v>
      </c>
      <c r="CE60" s="189">
        <f t="shared" si="9"/>
        <v>106504</v>
      </c>
      <c r="CG60" s="203"/>
    </row>
    <row r="61" ht="14.25" customHeight="1">
      <c r="B61" s="194" t="str">
        <f t="shared" si="1"/>
        <v>2021-2022</v>
      </c>
      <c r="C61" s="195">
        <f t="shared" si="7"/>
        <v>44378</v>
      </c>
      <c r="D61" s="196" t="str">
        <f t="shared" si="2"/>
        <v>Q3 2021</v>
      </c>
      <c r="F61" s="187">
        <v>275068.0</v>
      </c>
      <c r="G61" s="188">
        <v>5252.0</v>
      </c>
      <c r="H61" s="188">
        <v>22621.0</v>
      </c>
      <c r="I61" s="188">
        <v>7.0</v>
      </c>
      <c r="J61" s="188">
        <v>13324.0</v>
      </c>
      <c r="K61" s="188">
        <v>233864.0</v>
      </c>
      <c r="L61" s="188">
        <v>5598.0</v>
      </c>
      <c r="M61" s="188">
        <v>228266.0</v>
      </c>
      <c r="N61" s="204" t="str">
        <f t="shared" si="3"/>
        <v>EQUAL</v>
      </c>
      <c r="O61" s="178"/>
      <c r="P61" s="187">
        <v>686.0</v>
      </c>
      <c r="Q61" s="188">
        <v>5909.0</v>
      </c>
      <c r="R61" s="188">
        <v>192556.0</v>
      </c>
      <c r="S61" s="188">
        <v>15713.0</v>
      </c>
      <c r="T61" s="188">
        <v>5424.0</v>
      </c>
      <c r="U61" s="188">
        <v>5709.0</v>
      </c>
      <c r="V61" s="188">
        <v>690.0</v>
      </c>
      <c r="W61" s="188">
        <v>1579.0</v>
      </c>
      <c r="X61" s="188">
        <v>0.0</v>
      </c>
      <c r="Y61" s="189" t="str">
        <f t="shared" si="4"/>
        <v>EQUAL</v>
      </c>
      <c r="Z61" s="178"/>
      <c r="AA61" s="187"/>
      <c r="AB61" s="189"/>
      <c r="AC61" s="179"/>
      <c r="AD61" s="197">
        <v>127.341911239391</v>
      </c>
      <c r="AE61" s="198">
        <v>127.0</v>
      </c>
      <c r="AF61" s="198">
        <v>46.123699739948</v>
      </c>
      <c r="AG61" s="198">
        <v>33.0</v>
      </c>
      <c r="AH61" s="198">
        <v>41.743895207613</v>
      </c>
      <c r="AI61" s="198">
        <v>0.0</v>
      </c>
      <c r="AJ61" s="198">
        <v>215.209506186952</v>
      </c>
      <c r="AK61" s="199">
        <v>191.0</v>
      </c>
      <c r="AL61" s="183"/>
      <c r="AM61" s="187">
        <v>289731.0</v>
      </c>
      <c r="AN61" s="188">
        <v>305804.0</v>
      </c>
      <c r="AO61" s="188">
        <v>277111.0</v>
      </c>
      <c r="AP61" s="188">
        <v>54302.0</v>
      </c>
      <c r="AQ61" s="188">
        <v>61322.0</v>
      </c>
      <c r="AR61" s="188">
        <v>54952.0</v>
      </c>
      <c r="AS61" s="189">
        <f t="shared" si="8"/>
        <v>1130980</v>
      </c>
      <c r="AT61" s="179"/>
      <c r="AU61" s="187">
        <v>15767.0</v>
      </c>
      <c r="AV61" s="188">
        <v>6442.0</v>
      </c>
      <c r="AW61" s="188">
        <v>285.0</v>
      </c>
      <c r="AX61" s="188">
        <v>3046.0</v>
      </c>
      <c r="AY61" s="188">
        <v>26.0</v>
      </c>
      <c r="AZ61" s="188">
        <v>12429.0</v>
      </c>
      <c r="BA61" s="188">
        <v>18658.0</v>
      </c>
      <c r="BB61" s="189">
        <f t="shared" si="5"/>
        <v>-213</v>
      </c>
      <c r="BC61" s="178"/>
      <c r="BD61" s="187">
        <v>37.0</v>
      </c>
      <c r="BE61" s="188">
        <v>284.0</v>
      </c>
      <c r="BF61" s="188">
        <v>317.0</v>
      </c>
      <c r="BG61" s="188">
        <v>1960.0</v>
      </c>
      <c r="BH61" s="188">
        <v>5517.0</v>
      </c>
      <c r="BI61" s="188">
        <v>10159.0</v>
      </c>
      <c r="BJ61" s="188">
        <v>4.0</v>
      </c>
      <c r="BK61" s="188">
        <v>380.0</v>
      </c>
      <c r="BL61" s="188">
        <v>0.0</v>
      </c>
      <c r="BM61" s="189" t="str">
        <f t="shared" si="6"/>
        <v>EQUAL</v>
      </c>
      <c r="BN61" s="178"/>
      <c r="BO61" s="187"/>
      <c r="BP61" s="189"/>
      <c r="BQ61" s="179"/>
      <c r="BR61" s="200">
        <v>582.6321176</v>
      </c>
      <c r="BS61" s="201">
        <v>378.0</v>
      </c>
      <c r="BT61" s="201">
        <v>358.905568</v>
      </c>
      <c r="BU61" s="201">
        <v>157.0</v>
      </c>
      <c r="BV61" s="201">
        <v>224.1049568</v>
      </c>
      <c r="BW61" s="202">
        <v>165.0</v>
      </c>
      <c r="BX61" s="179"/>
      <c r="BY61" s="187">
        <v>22932.0</v>
      </c>
      <c r="BZ61" s="188">
        <v>23584.0</v>
      </c>
      <c r="CA61" s="188">
        <v>59829.0</v>
      </c>
      <c r="CB61" s="188">
        <v>12874.0</v>
      </c>
      <c r="CC61" s="188">
        <v>13723.0</v>
      </c>
      <c r="CD61" s="188">
        <v>48050.0</v>
      </c>
      <c r="CE61" s="189">
        <f t="shared" si="9"/>
        <v>101205</v>
      </c>
      <c r="CG61" s="203"/>
    </row>
    <row r="62" ht="14.25" customHeight="1">
      <c r="B62" s="194" t="str">
        <f t="shared" si="1"/>
        <v>2021-2022</v>
      </c>
      <c r="C62" s="195">
        <f t="shared" si="7"/>
        <v>44470</v>
      </c>
      <c r="D62" s="196" t="str">
        <f t="shared" si="2"/>
        <v>Q4 2021</v>
      </c>
      <c r="F62" s="187">
        <v>257647.0</v>
      </c>
      <c r="G62" s="188">
        <v>4901.0</v>
      </c>
      <c r="H62" s="188">
        <v>22213.0</v>
      </c>
      <c r="I62" s="188">
        <v>5.0</v>
      </c>
      <c r="J62" s="188">
        <v>12401.0</v>
      </c>
      <c r="K62" s="188">
        <v>218127.0</v>
      </c>
      <c r="L62" s="188">
        <v>5082.0</v>
      </c>
      <c r="M62" s="188">
        <v>213045.0</v>
      </c>
      <c r="N62" s="204" t="str">
        <f t="shared" si="3"/>
        <v>EQUAL</v>
      </c>
      <c r="O62" s="178"/>
      <c r="P62" s="187">
        <v>551.0</v>
      </c>
      <c r="Q62" s="188">
        <v>5847.0</v>
      </c>
      <c r="R62" s="188">
        <v>178066.0</v>
      </c>
      <c r="S62" s="188">
        <v>15061.0</v>
      </c>
      <c r="T62" s="188">
        <v>5111.0</v>
      </c>
      <c r="U62" s="188">
        <v>6035.0</v>
      </c>
      <c r="V62" s="188">
        <v>596.0</v>
      </c>
      <c r="W62" s="188">
        <v>1778.0</v>
      </c>
      <c r="X62" s="188">
        <v>0.0</v>
      </c>
      <c r="Y62" s="189" t="str">
        <f t="shared" si="4"/>
        <v>EQUAL</v>
      </c>
      <c r="Z62" s="178"/>
      <c r="AA62" s="187"/>
      <c r="AB62" s="189"/>
      <c r="AC62" s="179"/>
      <c r="AD62" s="197">
        <v>129.03987597374</v>
      </c>
      <c r="AE62" s="198">
        <v>128.0</v>
      </c>
      <c r="AF62" s="198">
        <v>46.2797710873352</v>
      </c>
      <c r="AG62" s="198">
        <v>34.0</v>
      </c>
      <c r="AH62" s="198">
        <v>38.2382184623041</v>
      </c>
      <c r="AI62" s="198">
        <v>0.0</v>
      </c>
      <c r="AJ62" s="198">
        <v>213.557865523379</v>
      </c>
      <c r="AK62" s="199">
        <v>190.0</v>
      </c>
      <c r="AL62" s="183"/>
      <c r="AM62" s="187">
        <v>296604.0</v>
      </c>
      <c r="AN62" s="188">
        <v>285216.0</v>
      </c>
      <c r="AO62" s="188">
        <v>288529.0</v>
      </c>
      <c r="AP62" s="188">
        <v>56474.0</v>
      </c>
      <c r="AQ62" s="188">
        <v>56943.0</v>
      </c>
      <c r="AR62" s="188">
        <v>54488.0</v>
      </c>
      <c r="AS62" s="189">
        <f t="shared" si="8"/>
        <v>1164378</v>
      </c>
      <c r="AT62" s="179"/>
      <c r="AU62" s="187">
        <v>15658.0</v>
      </c>
      <c r="AV62" s="188">
        <v>6162.0</v>
      </c>
      <c r="AW62" s="188">
        <v>345.0</v>
      </c>
      <c r="AX62" s="188">
        <v>2948.0</v>
      </c>
      <c r="AY62" s="188">
        <v>37.0</v>
      </c>
      <c r="AZ62" s="188">
        <v>12351.0</v>
      </c>
      <c r="BA62" s="188">
        <v>18316.0</v>
      </c>
      <c r="BB62" s="189">
        <f t="shared" si="5"/>
        <v>-197</v>
      </c>
      <c r="BC62" s="178"/>
      <c r="BD62" s="187">
        <v>33.0</v>
      </c>
      <c r="BE62" s="188">
        <v>220.0</v>
      </c>
      <c r="BF62" s="188">
        <v>293.0</v>
      </c>
      <c r="BG62" s="188">
        <v>1839.0</v>
      </c>
      <c r="BH62" s="188">
        <v>5006.0</v>
      </c>
      <c r="BI62" s="188">
        <v>10522.0</v>
      </c>
      <c r="BJ62" s="188">
        <v>5.0</v>
      </c>
      <c r="BK62" s="188">
        <v>398.0</v>
      </c>
      <c r="BL62" s="188">
        <v>0.0</v>
      </c>
      <c r="BM62" s="189" t="str">
        <f t="shared" si="6"/>
        <v>EQUAL</v>
      </c>
      <c r="BN62" s="178"/>
      <c r="BO62" s="187"/>
      <c r="BP62" s="189"/>
      <c r="BQ62" s="179"/>
      <c r="BR62" s="200">
        <v>643.3311553</v>
      </c>
      <c r="BS62" s="201">
        <v>398.0</v>
      </c>
      <c r="BT62" s="201">
        <v>400.9375804</v>
      </c>
      <c r="BU62" s="201">
        <v>158.0</v>
      </c>
      <c r="BV62" s="201">
        <v>242.8077418</v>
      </c>
      <c r="BW62" s="202">
        <v>179.0</v>
      </c>
      <c r="BX62" s="179"/>
      <c r="BY62" s="187">
        <v>21979.0</v>
      </c>
      <c r="BZ62" s="188">
        <v>23152.0</v>
      </c>
      <c r="CA62" s="188">
        <v>58522.0</v>
      </c>
      <c r="CB62" s="188">
        <v>12405.0</v>
      </c>
      <c r="CC62" s="188">
        <v>13690.0</v>
      </c>
      <c r="CD62" s="188">
        <v>46769.0</v>
      </c>
      <c r="CE62" s="189">
        <f t="shared" si="9"/>
        <v>95512</v>
      </c>
      <c r="CG62" s="203"/>
    </row>
    <row r="63" ht="14.25" customHeight="1">
      <c r="B63" s="194" t="str">
        <f t="shared" si="1"/>
        <v>2021-2022</v>
      </c>
      <c r="C63" s="195">
        <f t="shared" si="7"/>
        <v>44562</v>
      </c>
      <c r="D63" s="196" t="str">
        <f t="shared" si="2"/>
        <v>Q1 2022</v>
      </c>
      <c r="F63" s="187">
        <v>300971.0</v>
      </c>
      <c r="G63" s="188">
        <v>4548.0</v>
      </c>
      <c r="H63" s="188">
        <v>23922.0</v>
      </c>
      <c r="I63" s="188">
        <v>3.0</v>
      </c>
      <c r="J63" s="188">
        <v>14210.0</v>
      </c>
      <c r="K63" s="188">
        <v>258288.0</v>
      </c>
      <c r="L63" s="188">
        <v>5823.0</v>
      </c>
      <c r="M63" s="188">
        <v>252465.0</v>
      </c>
      <c r="N63" s="204" t="str">
        <f t="shared" si="3"/>
        <v>EQUAL</v>
      </c>
      <c r="O63" s="178"/>
      <c r="P63" s="187">
        <v>567.0</v>
      </c>
      <c r="Q63" s="188">
        <v>5947.0</v>
      </c>
      <c r="R63" s="188">
        <v>214924.0</v>
      </c>
      <c r="S63" s="188">
        <v>16713.0</v>
      </c>
      <c r="T63" s="188">
        <v>5766.0</v>
      </c>
      <c r="U63" s="188">
        <v>6047.0</v>
      </c>
      <c r="V63" s="188">
        <v>661.0</v>
      </c>
      <c r="W63" s="188">
        <v>1840.0</v>
      </c>
      <c r="X63" s="188">
        <v>0.0</v>
      </c>
      <c r="Y63" s="189" t="str">
        <f t="shared" si="4"/>
        <v>EQUAL</v>
      </c>
      <c r="Z63" s="178"/>
      <c r="AA63" s="187"/>
      <c r="AB63" s="189"/>
      <c r="AC63" s="179"/>
      <c r="AD63" s="197">
        <v>133.77561770977</v>
      </c>
      <c r="AE63" s="198">
        <v>140.0</v>
      </c>
      <c r="AF63" s="198">
        <v>50.6132539425825</v>
      </c>
      <c r="AG63" s="198">
        <v>35.0</v>
      </c>
      <c r="AH63" s="198">
        <v>32.0510703888783</v>
      </c>
      <c r="AI63" s="198">
        <v>0.0</v>
      </c>
      <c r="AJ63" s="198">
        <v>216.439942041231</v>
      </c>
      <c r="AK63" s="199">
        <v>199.0</v>
      </c>
      <c r="AL63" s="183"/>
      <c r="AM63" s="187">
        <v>316845.0</v>
      </c>
      <c r="AN63" s="188">
        <v>330188.0</v>
      </c>
      <c r="AO63" s="188">
        <v>275216.0</v>
      </c>
      <c r="AP63" s="188">
        <v>61086.0</v>
      </c>
      <c r="AQ63" s="188">
        <v>61952.0</v>
      </c>
      <c r="AR63" s="188">
        <v>53634.0</v>
      </c>
      <c r="AS63" s="189">
        <f t="shared" si="8"/>
        <v>1187086</v>
      </c>
      <c r="AT63" s="179"/>
      <c r="AU63" s="187">
        <v>16522.0</v>
      </c>
      <c r="AV63" s="188">
        <v>6411.0</v>
      </c>
      <c r="AW63" s="188">
        <v>433.0</v>
      </c>
      <c r="AX63" s="188">
        <v>3261.0</v>
      </c>
      <c r="AY63" s="188">
        <v>44.0</v>
      </c>
      <c r="AZ63" s="188">
        <v>12812.0</v>
      </c>
      <c r="BA63" s="188">
        <v>19005.0</v>
      </c>
      <c r="BB63" s="189">
        <f t="shared" si="5"/>
        <v>-218</v>
      </c>
      <c r="BC63" s="178"/>
      <c r="BD63" s="187">
        <v>32.0</v>
      </c>
      <c r="BE63" s="188">
        <v>251.0</v>
      </c>
      <c r="BF63" s="188">
        <v>353.0</v>
      </c>
      <c r="BG63" s="188">
        <v>1882.0</v>
      </c>
      <c r="BH63" s="188">
        <v>5205.0</v>
      </c>
      <c r="BI63" s="188">
        <v>10852.0</v>
      </c>
      <c r="BJ63" s="188">
        <v>1.0</v>
      </c>
      <c r="BK63" s="188">
        <v>429.0</v>
      </c>
      <c r="BL63" s="188">
        <v>0.0</v>
      </c>
      <c r="BM63" s="189" t="str">
        <f t="shared" si="6"/>
        <v>EQUAL</v>
      </c>
      <c r="BN63" s="178"/>
      <c r="BO63" s="187"/>
      <c r="BP63" s="189"/>
      <c r="BQ63" s="179"/>
      <c r="BR63" s="200">
        <v>661.1458269</v>
      </c>
      <c r="BS63" s="201">
        <v>409.0</v>
      </c>
      <c r="BT63" s="201">
        <v>402.3366103</v>
      </c>
      <c r="BU63" s="201">
        <v>138.5</v>
      </c>
      <c r="BV63" s="201">
        <v>259.2391193</v>
      </c>
      <c r="BW63" s="202">
        <v>197.0</v>
      </c>
      <c r="BX63" s="179"/>
      <c r="BY63" s="187">
        <v>24050.0</v>
      </c>
      <c r="BZ63" s="188">
        <v>24437.0</v>
      </c>
      <c r="CA63" s="188">
        <v>58056.0</v>
      </c>
      <c r="CB63" s="188">
        <v>13738.0</v>
      </c>
      <c r="CC63" s="188">
        <v>14449.0</v>
      </c>
      <c r="CD63" s="188">
        <v>46108.0</v>
      </c>
      <c r="CE63" s="189">
        <f t="shared" si="9"/>
        <v>93678</v>
      </c>
      <c r="CG63" s="203"/>
    </row>
    <row r="64" ht="14.25" customHeight="1">
      <c r="B64" s="194" t="str">
        <f t="shared" si="1"/>
        <v>2022-2023</v>
      </c>
      <c r="C64" s="195">
        <f t="shared" si="7"/>
        <v>44652</v>
      </c>
      <c r="D64" s="196" t="str">
        <f t="shared" si="2"/>
        <v>Q2 2022</v>
      </c>
      <c r="F64" s="187">
        <v>283153.0</v>
      </c>
      <c r="G64" s="188">
        <v>3884.0</v>
      </c>
      <c r="H64" s="188">
        <v>22863.0</v>
      </c>
      <c r="I64" s="188">
        <v>4.0</v>
      </c>
      <c r="J64" s="188">
        <v>14834.0</v>
      </c>
      <c r="K64" s="188">
        <v>241568.0</v>
      </c>
      <c r="L64" s="188">
        <v>5441.0</v>
      </c>
      <c r="M64" s="188">
        <v>236127.0</v>
      </c>
      <c r="N64" s="204" t="str">
        <f t="shared" si="3"/>
        <v>EQUAL</v>
      </c>
      <c r="O64" s="178"/>
      <c r="P64" s="187">
        <v>494.0</v>
      </c>
      <c r="Q64" s="188">
        <v>5562.0</v>
      </c>
      <c r="R64" s="188">
        <v>200283.0</v>
      </c>
      <c r="S64" s="188">
        <v>15701.0</v>
      </c>
      <c r="T64" s="188">
        <v>5548.0</v>
      </c>
      <c r="U64" s="188">
        <v>6259.0</v>
      </c>
      <c r="V64" s="188">
        <v>705.0</v>
      </c>
      <c r="W64" s="188">
        <v>1575.0</v>
      </c>
      <c r="X64" s="188">
        <v>0.0</v>
      </c>
      <c r="Y64" s="189" t="str">
        <f t="shared" si="4"/>
        <v>EQUAL</v>
      </c>
      <c r="Z64" s="178"/>
      <c r="AA64" s="187"/>
      <c r="AB64" s="189"/>
      <c r="AC64" s="179"/>
      <c r="AD64" s="197">
        <v>129.904253699908</v>
      </c>
      <c r="AE64" s="198">
        <v>134.0</v>
      </c>
      <c r="AF64" s="198">
        <v>45.004481304888</v>
      </c>
      <c r="AG64" s="198">
        <v>35.0</v>
      </c>
      <c r="AH64" s="198">
        <v>29.776812609953</v>
      </c>
      <c r="AI64" s="198">
        <v>0.0</v>
      </c>
      <c r="AJ64" s="198">
        <v>204.685547614749</v>
      </c>
      <c r="AK64" s="199">
        <v>187.0</v>
      </c>
      <c r="AL64" s="183"/>
      <c r="AM64" s="187">
        <v>301517.0</v>
      </c>
      <c r="AN64" s="188">
        <v>311658.0</v>
      </c>
      <c r="AO64" s="188">
        <v>265054.0</v>
      </c>
      <c r="AP64" s="188">
        <v>60787.0</v>
      </c>
      <c r="AQ64" s="188">
        <v>60247.0</v>
      </c>
      <c r="AR64" s="188">
        <v>54168.0</v>
      </c>
      <c r="AS64" s="189">
        <f t="shared" si="8"/>
        <v>1204697</v>
      </c>
      <c r="AT64" s="179"/>
      <c r="AU64" s="187">
        <v>14655.0</v>
      </c>
      <c r="AV64" s="188">
        <v>5949.0</v>
      </c>
      <c r="AW64" s="188">
        <v>391.0</v>
      </c>
      <c r="AX64" s="188">
        <v>2878.0</v>
      </c>
      <c r="AY64" s="188">
        <v>26.0</v>
      </c>
      <c r="AZ64" s="188">
        <v>11402.0</v>
      </c>
      <c r="BA64" s="188">
        <v>17138.0</v>
      </c>
      <c r="BB64" s="189">
        <f t="shared" si="5"/>
        <v>-213</v>
      </c>
      <c r="BC64" s="178"/>
      <c r="BD64" s="187">
        <v>31.0</v>
      </c>
      <c r="BE64" s="188">
        <v>224.0</v>
      </c>
      <c r="BF64" s="188">
        <v>315.0</v>
      </c>
      <c r="BG64" s="188">
        <v>1690.0</v>
      </c>
      <c r="BH64" s="188">
        <v>4762.0</v>
      </c>
      <c r="BI64" s="188">
        <v>9706.0</v>
      </c>
      <c r="BJ64" s="188">
        <v>3.0</v>
      </c>
      <c r="BK64" s="188">
        <v>407.0</v>
      </c>
      <c r="BL64" s="188">
        <v>0.0</v>
      </c>
      <c r="BM64" s="189" t="str">
        <f t="shared" si="6"/>
        <v>EQUAL</v>
      </c>
      <c r="BN64" s="178"/>
      <c r="BO64" s="187"/>
      <c r="BP64" s="189"/>
      <c r="BQ64" s="179"/>
      <c r="BR64" s="200">
        <v>643.6262172</v>
      </c>
      <c r="BS64" s="201">
        <v>412.0</v>
      </c>
      <c r="BT64" s="201">
        <v>379.9494632</v>
      </c>
      <c r="BU64" s="201">
        <v>141.0</v>
      </c>
      <c r="BV64" s="201">
        <v>263.932784</v>
      </c>
      <c r="BW64" s="202">
        <v>190.0</v>
      </c>
      <c r="BX64" s="179"/>
      <c r="BY64" s="187">
        <v>23614.0</v>
      </c>
      <c r="BZ64" s="188">
        <v>22203.0</v>
      </c>
      <c r="CA64" s="188">
        <v>59366.0</v>
      </c>
      <c r="CB64" s="188">
        <v>13751.0</v>
      </c>
      <c r="CC64" s="188">
        <v>12949.0</v>
      </c>
      <c r="CD64" s="188">
        <v>47015.0</v>
      </c>
      <c r="CE64" s="189">
        <f t="shared" si="9"/>
        <v>92575</v>
      </c>
      <c r="CG64" s="203"/>
    </row>
    <row r="65" ht="14.25" customHeight="1">
      <c r="B65" s="194" t="str">
        <f t="shared" si="1"/>
        <v>2022-2023</v>
      </c>
      <c r="C65" s="195">
        <f t="shared" si="7"/>
        <v>44743</v>
      </c>
      <c r="D65" s="196" t="str">
        <f t="shared" si="2"/>
        <v>Q3 2022</v>
      </c>
      <c r="F65" s="187">
        <v>282983.0</v>
      </c>
      <c r="G65" s="188">
        <v>4270.0</v>
      </c>
      <c r="H65" s="188">
        <v>25625.0</v>
      </c>
      <c r="I65" s="188">
        <v>2.0</v>
      </c>
      <c r="J65" s="188">
        <v>14896.0</v>
      </c>
      <c r="K65" s="188">
        <v>238189.0</v>
      </c>
      <c r="L65" s="188">
        <v>5377.0</v>
      </c>
      <c r="M65" s="188">
        <v>232811.0</v>
      </c>
      <c r="N65" s="204">
        <f t="shared" si="3"/>
        <v>1</v>
      </c>
      <c r="O65" s="178"/>
      <c r="P65" s="187">
        <v>506.0</v>
      </c>
      <c r="Q65" s="188">
        <v>5828.0</v>
      </c>
      <c r="R65" s="188">
        <v>195950.0</v>
      </c>
      <c r="S65" s="188">
        <v>15670.0</v>
      </c>
      <c r="T65" s="188">
        <v>5556.0</v>
      </c>
      <c r="U65" s="188">
        <v>6880.0</v>
      </c>
      <c r="V65" s="188">
        <v>743.0</v>
      </c>
      <c r="W65" s="188">
        <v>1678.0</v>
      </c>
      <c r="X65" s="188">
        <v>0.0</v>
      </c>
      <c r="Y65" s="189" t="str">
        <f t="shared" si="4"/>
        <v>EQUAL</v>
      </c>
      <c r="Z65" s="178"/>
      <c r="AA65" s="187"/>
      <c r="AB65" s="189"/>
      <c r="AC65" s="179"/>
      <c r="AD65" s="197">
        <v>125.826143968816</v>
      </c>
      <c r="AE65" s="198">
        <v>124.0</v>
      </c>
      <c r="AF65" s="198">
        <v>43.4008440934952</v>
      </c>
      <c r="AG65" s="198">
        <v>33.0</v>
      </c>
      <c r="AH65" s="198">
        <v>29.9175468264091</v>
      </c>
      <c r="AI65" s="198">
        <v>0.0</v>
      </c>
      <c r="AJ65" s="198">
        <v>199.14453488872</v>
      </c>
      <c r="AK65" s="199">
        <v>178.0</v>
      </c>
      <c r="AL65" s="183"/>
      <c r="AM65" s="187">
        <v>327730.0</v>
      </c>
      <c r="AN65" s="188">
        <v>311859.0</v>
      </c>
      <c r="AO65" s="188">
        <v>280920.0</v>
      </c>
      <c r="AP65" s="188">
        <v>61252.0</v>
      </c>
      <c r="AQ65" s="188">
        <v>61169.0</v>
      </c>
      <c r="AR65" s="188">
        <v>54247.0</v>
      </c>
      <c r="AS65" s="189">
        <f t="shared" si="8"/>
        <v>1242696</v>
      </c>
      <c r="AT65" s="179"/>
      <c r="AU65" s="187">
        <v>11996.0</v>
      </c>
      <c r="AV65" s="188">
        <v>5197.0</v>
      </c>
      <c r="AW65" s="188">
        <v>440.0</v>
      </c>
      <c r="AX65" s="188">
        <v>2497.0</v>
      </c>
      <c r="AY65" s="188">
        <v>22.0</v>
      </c>
      <c r="AZ65" s="188">
        <v>9083.0</v>
      </c>
      <c r="BA65" s="188">
        <v>13993.0</v>
      </c>
      <c r="BB65" s="189">
        <f t="shared" si="5"/>
        <v>-287</v>
      </c>
      <c r="BC65" s="178"/>
      <c r="BD65" s="187">
        <v>33.0</v>
      </c>
      <c r="BE65" s="188">
        <v>202.0</v>
      </c>
      <c r="BF65" s="188">
        <v>249.0</v>
      </c>
      <c r="BG65" s="188">
        <v>1534.0</v>
      </c>
      <c r="BH65" s="188">
        <v>3873.0</v>
      </c>
      <c r="BI65" s="188">
        <v>7763.0</v>
      </c>
      <c r="BJ65" s="188">
        <v>5.0</v>
      </c>
      <c r="BK65" s="188">
        <v>334.0</v>
      </c>
      <c r="BL65" s="188">
        <v>0.0</v>
      </c>
      <c r="BM65" s="189" t="str">
        <f t="shared" si="6"/>
        <v>EQUAL</v>
      </c>
      <c r="BN65" s="178"/>
      <c r="BO65" s="187"/>
      <c r="BP65" s="189"/>
      <c r="BQ65" s="179"/>
      <c r="BR65" s="200">
        <v>668.5348958</v>
      </c>
      <c r="BS65" s="201">
        <v>387.0</v>
      </c>
      <c r="BT65" s="201">
        <v>407.590752</v>
      </c>
      <c r="BU65" s="201">
        <v>143.0</v>
      </c>
      <c r="BV65" s="201">
        <v>261.1744213</v>
      </c>
      <c r="BW65" s="202">
        <v>175.0</v>
      </c>
      <c r="BX65" s="179"/>
      <c r="BY65" s="187">
        <v>23530.0</v>
      </c>
      <c r="BZ65" s="188">
        <v>19691.0</v>
      </c>
      <c r="CA65" s="188">
        <v>62963.0</v>
      </c>
      <c r="CB65" s="188">
        <v>13743.0</v>
      </c>
      <c r="CC65" s="188">
        <v>10799.0</v>
      </c>
      <c r="CD65" s="188">
        <v>49985.0</v>
      </c>
      <c r="CE65" s="189">
        <f t="shared" si="9"/>
        <v>93173</v>
      </c>
      <c r="CG65" s="203"/>
    </row>
    <row r="66" ht="14.25" customHeight="1">
      <c r="B66" s="194" t="str">
        <f t="shared" si="1"/>
        <v>2022-2023</v>
      </c>
      <c r="C66" s="195">
        <f t="shared" si="7"/>
        <v>44835</v>
      </c>
      <c r="D66" s="196" t="str">
        <f t="shared" si="2"/>
        <v>Q4 2022</v>
      </c>
      <c r="F66" s="187">
        <v>305356.0</v>
      </c>
      <c r="G66" s="188">
        <v>3849.0</v>
      </c>
      <c r="H66" s="188">
        <v>23429.0</v>
      </c>
      <c r="I66" s="188">
        <v>3.0</v>
      </c>
      <c r="J66" s="188">
        <v>14728.0</v>
      </c>
      <c r="K66" s="188">
        <v>263347.0</v>
      </c>
      <c r="L66" s="188">
        <v>5327.0</v>
      </c>
      <c r="M66" s="188">
        <v>258020.0</v>
      </c>
      <c r="N66" s="204" t="str">
        <f t="shared" si="3"/>
        <v>EQUAL</v>
      </c>
      <c r="O66" s="178"/>
      <c r="P66" s="187">
        <v>540.0</v>
      </c>
      <c r="Q66" s="188">
        <v>5623.0</v>
      </c>
      <c r="R66" s="188">
        <v>222169.0</v>
      </c>
      <c r="S66" s="188">
        <v>14800.0</v>
      </c>
      <c r="T66" s="188">
        <v>5499.0</v>
      </c>
      <c r="U66" s="188">
        <v>6851.0</v>
      </c>
      <c r="V66" s="188">
        <v>788.0</v>
      </c>
      <c r="W66" s="188">
        <v>1750.0</v>
      </c>
      <c r="X66" s="188">
        <v>0.0</v>
      </c>
      <c r="Y66" s="189" t="str">
        <f t="shared" si="4"/>
        <v>EQUAL</v>
      </c>
      <c r="Z66" s="178"/>
      <c r="AA66" s="187"/>
      <c r="AB66" s="189"/>
      <c r="AC66" s="179"/>
      <c r="AD66" s="197">
        <v>125.928571667789</v>
      </c>
      <c r="AE66" s="198">
        <v>124.0</v>
      </c>
      <c r="AF66" s="198">
        <v>44.1214261553352</v>
      </c>
      <c r="AG66" s="198">
        <v>34.0</v>
      </c>
      <c r="AH66" s="198">
        <v>25.7568161343367</v>
      </c>
      <c r="AI66" s="198">
        <v>0.0</v>
      </c>
      <c r="AJ66" s="198">
        <v>195.80681395746</v>
      </c>
      <c r="AK66" s="199">
        <v>177.0</v>
      </c>
      <c r="AL66" s="183"/>
      <c r="AM66" s="187">
        <v>327640.0</v>
      </c>
      <c r="AN66" s="188">
        <v>333469.0</v>
      </c>
      <c r="AO66" s="188">
        <v>275052.0</v>
      </c>
      <c r="AP66" s="188">
        <v>59116.0</v>
      </c>
      <c r="AQ66" s="188">
        <v>57843.0</v>
      </c>
      <c r="AR66" s="188">
        <v>55512.0</v>
      </c>
      <c r="AS66" s="189">
        <f t="shared" si="8"/>
        <v>1273732</v>
      </c>
      <c r="AT66" s="179"/>
      <c r="AU66" s="187">
        <v>15579.0</v>
      </c>
      <c r="AV66" s="188">
        <v>6289.0</v>
      </c>
      <c r="AW66" s="188">
        <v>518.0</v>
      </c>
      <c r="AX66" s="188">
        <v>3147.0</v>
      </c>
      <c r="AY66" s="188">
        <v>22.0</v>
      </c>
      <c r="AZ66" s="188">
        <v>11957.0</v>
      </c>
      <c r="BA66" s="188">
        <v>17998.0</v>
      </c>
      <c r="BB66" s="189">
        <f t="shared" si="5"/>
        <v>-248</v>
      </c>
      <c r="BC66" s="178"/>
      <c r="BD66" s="187">
        <v>40.0</v>
      </c>
      <c r="BE66" s="188">
        <v>248.0</v>
      </c>
      <c r="BF66" s="188">
        <v>372.0</v>
      </c>
      <c r="BG66" s="188">
        <v>1699.0</v>
      </c>
      <c r="BH66" s="188">
        <v>4743.0</v>
      </c>
      <c r="BI66" s="188">
        <v>10477.0</v>
      </c>
      <c r="BJ66" s="188">
        <v>5.0</v>
      </c>
      <c r="BK66" s="188">
        <v>414.0</v>
      </c>
      <c r="BL66" s="188">
        <v>0.0</v>
      </c>
      <c r="BM66" s="189" t="str">
        <f t="shared" si="6"/>
        <v>EQUAL</v>
      </c>
      <c r="BN66" s="178"/>
      <c r="BO66" s="187"/>
      <c r="BP66" s="189"/>
      <c r="BQ66" s="179"/>
      <c r="BR66" s="200">
        <v>649.3507864</v>
      </c>
      <c r="BS66" s="201">
        <v>370.0</v>
      </c>
      <c r="BT66" s="201">
        <v>395.7226799</v>
      </c>
      <c r="BU66" s="201">
        <v>134.0</v>
      </c>
      <c r="BV66" s="201">
        <v>253.8478246</v>
      </c>
      <c r="BW66" s="202">
        <v>163.0</v>
      </c>
      <c r="BX66" s="179"/>
      <c r="BY66" s="187">
        <v>23524.0</v>
      </c>
      <c r="BZ66" s="188">
        <v>23735.0</v>
      </c>
      <c r="CA66" s="188">
        <v>62637.0</v>
      </c>
      <c r="CB66" s="188">
        <v>13704.0</v>
      </c>
      <c r="CC66" s="188">
        <v>13699.0</v>
      </c>
      <c r="CD66" s="188">
        <v>50052.0</v>
      </c>
      <c r="CE66" s="189">
        <f t="shared" si="9"/>
        <v>94718</v>
      </c>
      <c r="CG66" s="203"/>
    </row>
    <row r="67" ht="14.25" customHeight="1">
      <c r="B67" s="194" t="str">
        <f t="shared" si="1"/>
        <v>2022-2023</v>
      </c>
      <c r="C67" s="195">
        <f t="shared" si="7"/>
        <v>44927</v>
      </c>
      <c r="D67" s="196" t="str">
        <f t="shared" si="2"/>
        <v>Q1 2023</v>
      </c>
      <c r="F67" s="187">
        <v>322188.0</v>
      </c>
      <c r="G67" s="188">
        <v>4391.0</v>
      </c>
      <c r="H67" s="188">
        <v>28704.0</v>
      </c>
      <c r="I67" s="188">
        <v>3.0</v>
      </c>
      <c r="J67" s="188">
        <v>16009.0</v>
      </c>
      <c r="K67" s="188">
        <v>273079.0</v>
      </c>
      <c r="L67" s="188">
        <v>5802.0</v>
      </c>
      <c r="M67" s="188">
        <v>267277.0</v>
      </c>
      <c r="N67" s="204" t="str">
        <f t="shared" si="3"/>
        <v>EQUAL</v>
      </c>
      <c r="O67" s="178"/>
      <c r="P67" s="187">
        <v>658.0</v>
      </c>
      <c r="Q67" s="188">
        <v>6091.0</v>
      </c>
      <c r="R67" s="188">
        <v>228803.0</v>
      </c>
      <c r="S67" s="188">
        <v>16013.0</v>
      </c>
      <c r="T67" s="188">
        <v>5950.0</v>
      </c>
      <c r="U67" s="188">
        <v>6979.0</v>
      </c>
      <c r="V67" s="188">
        <v>822.0</v>
      </c>
      <c r="W67" s="188">
        <v>1961.0</v>
      </c>
      <c r="X67" s="188">
        <v>0.0</v>
      </c>
      <c r="Y67" s="189" t="str">
        <f t="shared" si="4"/>
        <v>EQUAL</v>
      </c>
      <c r="Z67" s="178"/>
      <c r="AA67" s="187"/>
      <c r="AB67" s="189"/>
      <c r="AC67" s="179"/>
      <c r="AD67" s="197">
        <v>129.477590838853</v>
      </c>
      <c r="AE67" s="198">
        <v>132.0</v>
      </c>
      <c r="AF67" s="198">
        <v>44.0736841430339</v>
      </c>
      <c r="AG67" s="198">
        <v>34.0</v>
      </c>
      <c r="AH67" s="198">
        <v>27.5594019094272</v>
      </c>
      <c r="AI67" s="198">
        <v>0.0</v>
      </c>
      <c r="AJ67" s="198">
        <v>201.110676891314</v>
      </c>
      <c r="AK67" s="199">
        <v>187.0</v>
      </c>
      <c r="AL67" s="183"/>
      <c r="AM67" s="187">
        <v>343410.0</v>
      </c>
      <c r="AN67" s="188">
        <v>351103.0</v>
      </c>
      <c r="AO67" s="188">
        <v>267377.0</v>
      </c>
      <c r="AP67" s="188">
        <v>62665.0</v>
      </c>
      <c r="AQ67" s="188">
        <v>61047.0</v>
      </c>
      <c r="AR67" s="188">
        <v>57127.0</v>
      </c>
      <c r="AS67" s="189">
        <f t="shared" si="8"/>
        <v>1300297</v>
      </c>
      <c r="AT67" s="179"/>
      <c r="AU67" s="187">
        <v>17142.0</v>
      </c>
      <c r="AV67" s="188">
        <v>6332.0</v>
      </c>
      <c r="AW67" s="188">
        <v>696.0</v>
      </c>
      <c r="AX67" s="188">
        <v>3589.0</v>
      </c>
      <c r="AY67" s="188">
        <v>34.0</v>
      </c>
      <c r="AZ67" s="188">
        <v>12905.0</v>
      </c>
      <c r="BA67" s="188">
        <v>18990.0</v>
      </c>
      <c r="BB67" s="189">
        <f t="shared" si="5"/>
        <v>-247</v>
      </c>
      <c r="BC67" s="178"/>
      <c r="BD67" s="187">
        <v>51.0</v>
      </c>
      <c r="BE67" s="188">
        <v>265.0</v>
      </c>
      <c r="BF67" s="188">
        <v>405.0</v>
      </c>
      <c r="BG67" s="188">
        <v>1778.0</v>
      </c>
      <c r="BH67" s="188">
        <v>5090.0</v>
      </c>
      <c r="BI67" s="188">
        <v>10883.0</v>
      </c>
      <c r="BJ67" s="188">
        <v>8.0</v>
      </c>
      <c r="BK67" s="188">
        <v>510.0</v>
      </c>
      <c r="BL67" s="188">
        <v>0.0</v>
      </c>
      <c r="BM67" s="189" t="str">
        <f t="shared" si="6"/>
        <v>EQUAL</v>
      </c>
      <c r="BN67" s="178"/>
      <c r="BO67" s="187"/>
      <c r="BP67" s="189"/>
      <c r="BQ67" s="179"/>
      <c r="BR67" s="200">
        <v>637.5001054</v>
      </c>
      <c r="BS67" s="201">
        <v>389.0</v>
      </c>
      <c r="BT67" s="201">
        <v>361.7460736</v>
      </c>
      <c r="BU67" s="201">
        <v>125.5</v>
      </c>
      <c r="BV67" s="201">
        <v>275.8457363</v>
      </c>
      <c r="BW67" s="202">
        <v>179.0</v>
      </c>
      <c r="BX67" s="179"/>
      <c r="BY67" s="187">
        <v>24816.0</v>
      </c>
      <c r="BZ67" s="188">
        <v>25402.0</v>
      </c>
      <c r="CA67" s="188">
        <v>61992.0</v>
      </c>
      <c r="CB67" s="188">
        <v>14535.0</v>
      </c>
      <c r="CC67" s="188">
        <v>15061.0</v>
      </c>
      <c r="CD67" s="188">
        <v>49600.0</v>
      </c>
      <c r="CE67" s="189">
        <f t="shared" si="9"/>
        <v>95484</v>
      </c>
      <c r="CG67" s="203"/>
    </row>
    <row r="68" ht="14.25" customHeight="1">
      <c r="B68" s="194" t="str">
        <f t="shared" si="1"/>
        <v>2023-2024</v>
      </c>
      <c r="C68" s="195">
        <f t="shared" si="7"/>
        <v>45017</v>
      </c>
      <c r="D68" s="196" t="str">
        <f t="shared" si="2"/>
        <v>Q2 2023</v>
      </c>
      <c r="F68" s="187">
        <v>310365.0</v>
      </c>
      <c r="G68" s="188">
        <v>4047.0</v>
      </c>
      <c r="H68" s="188">
        <v>27417.0</v>
      </c>
      <c r="I68" s="188">
        <v>1.0</v>
      </c>
      <c r="J68" s="188">
        <v>17314.0</v>
      </c>
      <c r="K68" s="188">
        <v>261585.0</v>
      </c>
      <c r="L68" s="188">
        <v>7054.0</v>
      </c>
      <c r="M68" s="188">
        <v>254531.0</v>
      </c>
      <c r="N68" s="204" t="str">
        <f t="shared" si="3"/>
        <v>EQUAL</v>
      </c>
      <c r="O68" s="179"/>
      <c r="P68" s="187">
        <v>599.0</v>
      </c>
      <c r="Q68" s="188">
        <v>5738.0</v>
      </c>
      <c r="R68" s="188">
        <v>218292.0</v>
      </c>
      <c r="S68" s="188">
        <v>15090.0</v>
      </c>
      <c r="T68" s="188">
        <v>5536.0</v>
      </c>
      <c r="U68" s="188">
        <v>6445.0</v>
      </c>
      <c r="V68" s="188">
        <v>848.0</v>
      </c>
      <c r="W68" s="188">
        <v>1983.0</v>
      </c>
      <c r="X68" s="188">
        <v>0.0</v>
      </c>
      <c r="Y68" s="189" t="str">
        <f t="shared" si="4"/>
        <v>EQUAL</v>
      </c>
      <c r="Z68" s="178"/>
      <c r="AA68" s="187"/>
      <c r="AB68" s="189"/>
      <c r="AC68" s="179"/>
      <c r="AD68" s="197">
        <v>129.40114678362</v>
      </c>
      <c r="AE68" s="198">
        <v>131.0</v>
      </c>
      <c r="AF68" s="198">
        <v>40.5468398216263</v>
      </c>
      <c r="AG68" s="198">
        <v>34.0</v>
      </c>
      <c r="AH68" s="198">
        <v>26.677050611696</v>
      </c>
      <c r="AI68" s="198">
        <v>0.0</v>
      </c>
      <c r="AJ68" s="198">
        <v>196.625037216942</v>
      </c>
      <c r="AK68" s="199">
        <v>183.0</v>
      </c>
      <c r="AL68" s="183"/>
      <c r="AM68" s="187">
        <v>337295.0</v>
      </c>
      <c r="AN68" s="188">
        <v>336586.0</v>
      </c>
      <c r="AO68" s="188">
        <v>268083.0</v>
      </c>
      <c r="AP68" s="188">
        <v>61661.0</v>
      </c>
      <c r="AQ68" s="188">
        <v>60731.0</v>
      </c>
      <c r="AR68" s="188">
        <v>58052.0</v>
      </c>
      <c r="AS68" s="189">
        <f t="shared" si="8"/>
        <v>1336075</v>
      </c>
      <c r="AT68" s="179"/>
      <c r="AU68" s="187">
        <v>16255.0</v>
      </c>
      <c r="AV68" s="188">
        <v>6193.0</v>
      </c>
      <c r="AW68" s="188">
        <v>777.0</v>
      </c>
      <c r="AX68" s="188">
        <v>3244.0</v>
      </c>
      <c r="AY68" s="188">
        <v>38.0</v>
      </c>
      <c r="AZ68" s="188">
        <v>12262.0</v>
      </c>
      <c r="BA68" s="188">
        <v>18274.0</v>
      </c>
      <c r="BB68" s="189">
        <f t="shared" si="5"/>
        <v>-181</v>
      </c>
      <c r="BC68" s="178"/>
      <c r="BD68" s="187">
        <v>40.0</v>
      </c>
      <c r="BE68" s="188">
        <v>248.0</v>
      </c>
      <c r="BF68" s="188">
        <v>390.0</v>
      </c>
      <c r="BG68" s="188">
        <v>1846.0</v>
      </c>
      <c r="BH68" s="188">
        <v>4668.0</v>
      </c>
      <c r="BI68" s="188">
        <v>10604.0</v>
      </c>
      <c r="BJ68" s="188">
        <v>8.0</v>
      </c>
      <c r="BK68" s="188">
        <v>470.0</v>
      </c>
      <c r="BL68" s="188">
        <v>0.0</v>
      </c>
      <c r="BM68" s="189" t="str">
        <f t="shared" si="6"/>
        <v>EQUAL</v>
      </c>
      <c r="BN68" s="178"/>
      <c r="BO68" s="187"/>
      <c r="BP68" s="189"/>
      <c r="BQ68" s="179"/>
      <c r="BR68" s="200">
        <v>691.2320891</v>
      </c>
      <c r="BS68" s="201">
        <v>409.5</v>
      </c>
      <c r="BT68" s="201">
        <v>404.2034417</v>
      </c>
      <c r="BU68" s="201">
        <v>142.0</v>
      </c>
      <c r="BV68" s="201">
        <v>287.1260787</v>
      </c>
      <c r="BW68" s="202">
        <v>189.0</v>
      </c>
      <c r="BX68" s="179"/>
      <c r="BY68" s="187">
        <v>26905.0</v>
      </c>
      <c r="BZ68" s="188">
        <v>23991.0</v>
      </c>
      <c r="CA68" s="188">
        <v>64624.0</v>
      </c>
      <c r="CB68" s="188">
        <v>15651.0</v>
      </c>
      <c r="CC68" s="188">
        <v>14176.0</v>
      </c>
      <c r="CD68" s="188">
        <v>50995.0</v>
      </c>
      <c r="CE68" s="189">
        <f t="shared" si="9"/>
        <v>98775</v>
      </c>
      <c r="CG68" s="203"/>
    </row>
    <row r="69" ht="14.25" customHeight="1">
      <c r="B69" s="194" t="str">
        <f t="shared" si="1"/>
        <v>2023-2024</v>
      </c>
      <c r="C69" s="195">
        <f t="shared" si="7"/>
        <v>45108</v>
      </c>
      <c r="D69" s="196" t="str">
        <f t="shared" si="2"/>
        <v>Q3 2023</v>
      </c>
      <c r="F69" s="187">
        <v>311913.0</v>
      </c>
      <c r="G69" s="188">
        <v>3852.0</v>
      </c>
      <c r="H69" s="188">
        <v>27167.0</v>
      </c>
      <c r="I69" s="188">
        <v>2.0</v>
      </c>
      <c r="J69" s="188">
        <v>18250.0</v>
      </c>
      <c r="K69" s="188">
        <v>262642.0</v>
      </c>
      <c r="L69" s="188">
        <v>7855.0</v>
      </c>
      <c r="M69" s="188">
        <v>254785.0</v>
      </c>
      <c r="N69" s="204">
        <f t="shared" si="3"/>
        <v>2</v>
      </c>
      <c r="O69" s="179"/>
      <c r="P69" s="187">
        <v>669.0</v>
      </c>
      <c r="Q69" s="188">
        <v>5859.0</v>
      </c>
      <c r="R69" s="188">
        <v>215835.0</v>
      </c>
      <c r="S69" s="188">
        <v>16147.0</v>
      </c>
      <c r="T69" s="188">
        <v>5732.0</v>
      </c>
      <c r="U69" s="188">
        <v>7439.0</v>
      </c>
      <c r="V69" s="188">
        <v>915.0</v>
      </c>
      <c r="W69" s="188">
        <v>2189.0</v>
      </c>
      <c r="X69" s="188">
        <v>0.0</v>
      </c>
      <c r="Y69" s="189" t="str">
        <f t="shared" si="4"/>
        <v>EQUAL</v>
      </c>
      <c r="Z69" s="178"/>
      <c r="AA69" s="187"/>
      <c r="AB69" s="189"/>
      <c r="AC69" s="179"/>
      <c r="AD69" s="197">
        <v>125.965685447688</v>
      </c>
      <c r="AE69" s="198">
        <v>127.0</v>
      </c>
      <c r="AF69" s="198">
        <v>39.1729086407092</v>
      </c>
      <c r="AG69" s="198">
        <v>32.0</v>
      </c>
      <c r="AH69" s="198">
        <v>25.050024626055</v>
      </c>
      <c r="AI69" s="198">
        <v>0.0</v>
      </c>
      <c r="AJ69" s="198">
        <v>190.188618714452</v>
      </c>
      <c r="AK69" s="199">
        <v>178.0</v>
      </c>
      <c r="AL69" s="183"/>
      <c r="AM69" s="187">
        <v>340695.0</v>
      </c>
      <c r="AN69" s="188">
        <v>336605.0</v>
      </c>
      <c r="AO69" s="188">
        <v>272151.0</v>
      </c>
      <c r="AP69" s="188">
        <v>61964.0</v>
      </c>
      <c r="AQ69" s="188">
        <v>61451.0</v>
      </c>
      <c r="AR69" s="188">
        <v>58542.0</v>
      </c>
      <c r="AS69" s="189">
        <f t="shared" si="8"/>
        <v>1349040</v>
      </c>
      <c r="AT69" s="179"/>
      <c r="AU69" s="187">
        <v>17384.0</v>
      </c>
      <c r="AV69" s="188">
        <v>7283.0</v>
      </c>
      <c r="AW69" s="188">
        <v>1080.0</v>
      </c>
      <c r="AX69" s="188">
        <v>3663.0</v>
      </c>
      <c r="AY69" s="188">
        <v>25.0</v>
      </c>
      <c r="AZ69" s="188">
        <v>12740.0</v>
      </c>
      <c r="BA69" s="188">
        <v>19790.0</v>
      </c>
      <c r="BB69" s="189">
        <f t="shared" si="5"/>
        <v>-233</v>
      </c>
      <c r="BC69" s="179"/>
      <c r="BD69" s="187">
        <v>51.0</v>
      </c>
      <c r="BE69" s="188">
        <v>266.0</v>
      </c>
      <c r="BF69" s="188">
        <v>415.0</v>
      </c>
      <c r="BG69" s="188">
        <v>1880.0</v>
      </c>
      <c r="BH69" s="188">
        <v>5327.0</v>
      </c>
      <c r="BI69" s="188">
        <v>11304.0</v>
      </c>
      <c r="BJ69" s="188">
        <v>8.0</v>
      </c>
      <c r="BK69" s="188">
        <v>538.0</v>
      </c>
      <c r="BL69" s="188">
        <v>1.0</v>
      </c>
      <c r="BM69" s="189" t="str">
        <f t="shared" si="6"/>
        <v>EQUAL</v>
      </c>
      <c r="BN69" s="179"/>
      <c r="BO69" s="187"/>
      <c r="BP69" s="189"/>
      <c r="BQ69" s="179"/>
      <c r="BR69" s="200">
        <v>706.6741555</v>
      </c>
      <c r="BS69" s="201">
        <v>405.0</v>
      </c>
      <c r="BT69" s="201">
        <v>420.0993286</v>
      </c>
      <c r="BU69" s="201">
        <v>136.0</v>
      </c>
      <c r="BV69" s="201">
        <v>286.6177512</v>
      </c>
      <c r="BW69" s="202">
        <v>181.0</v>
      </c>
      <c r="BX69" s="179"/>
      <c r="BY69" s="187">
        <v>28372.0</v>
      </c>
      <c r="BZ69" s="188">
        <v>26369.0</v>
      </c>
      <c r="CA69" s="188">
        <v>66426.0</v>
      </c>
      <c r="CB69" s="188">
        <v>16444.0</v>
      </c>
      <c r="CC69" s="188">
        <v>15275.0</v>
      </c>
      <c r="CD69" s="188">
        <v>52121.0</v>
      </c>
      <c r="CE69" s="189">
        <f t="shared" si="9"/>
        <v>103617</v>
      </c>
      <c r="CG69" s="203"/>
    </row>
    <row r="70" ht="14.25" customHeight="1">
      <c r="B70" s="194" t="str">
        <f t="shared" si="1"/>
        <v>2023-2024</v>
      </c>
      <c r="C70" s="195">
        <f t="shared" si="7"/>
        <v>45200</v>
      </c>
      <c r="D70" s="196" t="str">
        <f t="shared" si="2"/>
        <v>Q4 2023</v>
      </c>
      <c r="F70" s="187">
        <v>316964.0</v>
      </c>
      <c r="G70" s="188">
        <v>3718.0</v>
      </c>
      <c r="H70" s="188">
        <v>27032.0</v>
      </c>
      <c r="I70" s="188">
        <v>1.0</v>
      </c>
      <c r="J70" s="188">
        <v>18627.0</v>
      </c>
      <c r="K70" s="188">
        <v>267586.0</v>
      </c>
      <c r="L70" s="188">
        <v>7524.0</v>
      </c>
      <c r="M70" s="188">
        <v>260060.0</v>
      </c>
      <c r="N70" s="204">
        <f t="shared" si="3"/>
        <v>2</v>
      </c>
      <c r="O70" s="179"/>
      <c r="P70" s="187">
        <v>656.0</v>
      </c>
      <c r="Q70" s="188">
        <v>5779.0</v>
      </c>
      <c r="R70" s="188">
        <v>221659.0</v>
      </c>
      <c r="S70" s="188">
        <v>15836.0</v>
      </c>
      <c r="T70" s="188">
        <v>5937.0</v>
      </c>
      <c r="U70" s="188">
        <v>7050.0</v>
      </c>
      <c r="V70" s="188">
        <v>937.0</v>
      </c>
      <c r="W70" s="188">
        <v>2206.0</v>
      </c>
      <c r="X70" s="188">
        <v>0.0</v>
      </c>
      <c r="Y70" s="189" t="str">
        <f t="shared" si="4"/>
        <v>EQUAL</v>
      </c>
      <c r="Z70" s="178"/>
      <c r="AA70" s="187"/>
      <c r="AB70" s="189"/>
      <c r="AC70" s="179"/>
      <c r="AD70" s="197">
        <v>127.560309893982</v>
      </c>
      <c r="AE70" s="198">
        <v>129.0</v>
      </c>
      <c r="AF70" s="198">
        <v>38.8898069116725</v>
      </c>
      <c r="AG70" s="198">
        <v>32.0</v>
      </c>
      <c r="AH70" s="198">
        <v>24.632116476427</v>
      </c>
      <c r="AI70" s="198">
        <v>0.0</v>
      </c>
      <c r="AJ70" s="198">
        <v>191.082233282081</v>
      </c>
      <c r="AK70" s="199">
        <v>183.0</v>
      </c>
      <c r="AL70" s="183"/>
      <c r="AM70" s="187">
        <v>356225.0</v>
      </c>
      <c r="AN70" s="188">
        <v>336873.0</v>
      </c>
      <c r="AO70" s="188">
        <v>291494.0</v>
      </c>
      <c r="AP70" s="188">
        <v>62664.0</v>
      </c>
      <c r="AQ70" s="188">
        <v>58899.0</v>
      </c>
      <c r="AR70" s="188">
        <v>62304.0</v>
      </c>
      <c r="AS70" s="189">
        <f t="shared" si="8"/>
        <v>1377625</v>
      </c>
      <c r="AT70" s="179"/>
      <c r="AU70" s="187">
        <v>17728.0</v>
      </c>
      <c r="AV70" s="188">
        <v>7429.0</v>
      </c>
      <c r="AW70" s="188">
        <v>1471.0</v>
      </c>
      <c r="AX70" s="188">
        <v>3607.0</v>
      </c>
      <c r="AY70" s="188">
        <v>30.0</v>
      </c>
      <c r="AZ70" s="188">
        <v>12794.0</v>
      </c>
      <c r="BA70" s="188">
        <v>19964.0</v>
      </c>
      <c r="BB70" s="189">
        <f t="shared" si="5"/>
        <v>-259</v>
      </c>
      <c r="BC70" s="179"/>
      <c r="BD70" s="187">
        <v>50.0</v>
      </c>
      <c r="BE70" s="188">
        <v>324.0</v>
      </c>
      <c r="BF70" s="188">
        <v>391.0</v>
      </c>
      <c r="BG70" s="188">
        <v>2074.0</v>
      </c>
      <c r="BH70" s="188">
        <v>5494.0</v>
      </c>
      <c r="BI70" s="188">
        <v>11041.0</v>
      </c>
      <c r="BJ70" s="188">
        <v>11.0</v>
      </c>
      <c r="BK70" s="188">
        <v>579.0</v>
      </c>
      <c r="BL70" s="188">
        <v>0.0</v>
      </c>
      <c r="BM70" s="189" t="str">
        <f t="shared" si="6"/>
        <v>EQUAL</v>
      </c>
      <c r="BN70" s="179"/>
      <c r="BO70" s="187"/>
      <c r="BP70" s="189"/>
      <c r="BQ70" s="179"/>
      <c r="BR70" s="200">
        <v>677.4682796</v>
      </c>
      <c r="BS70" s="201">
        <v>384.0</v>
      </c>
      <c r="BT70" s="201">
        <v>398.9069892</v>
      </c>
      <c r="BU70" s="201">
        <v>124.0</v>
      </c>
      <c r="BV70" s="201">
        <v>278.5932551</v>
      </c>
      <c r="BW70" s="202">
        <v>171.0</v>
      </c>
      <c r="BX70" s="179"/>
      <c r="BY70" s="187">
        <v>27341.0</v>
      </c>
      <c r="BZ70" s="188">
        <v>26259.0</v>
      </c>
      <c r="CA70" s="188">
        <v>67284.0</v>
      </c>
      <c r="CB70" s="188">
        <v>16101.0</v>
      </c>
      <c r="CC70" s="188">
        <v>15375.0</v>
      </c>
      <c r="CD70" s="188">
        <v>52744.0</v>
      </c>
      <c r="CE70" s="189">
        <f t="shared" si="9"/>
        <v>107434</v>
      </c>
      <c r="CG70" s="203"/>
    </row>
    <row r="71" ht="14.25" customHeight="1">
      <c r="B71" s="194" t="str">
        <f t="shared" si="1"/>
        <v>2023-2024</v>
      </c>
      <c r="C71" s="195">
        <f t="shared" si="7"/>
        <v>45292</v>
      </c>
      <c r="D71" s="196" t="str">
        <f t="shared" si="2"/>
        <v>Q1 2024</v>
      </c>
      <c r="F71" s="205">
        <v>343454.0</v>
      </c>
      <c r="G71" s="188">
        <v>3795.0</v>
      </c>
      <c r="H71" s="188">
        <v>30034.0</v>
      </c>
      <c r="I71" s="188"/>
      <c r="J71" s="188">
        <v>15837.0</v>
      </c>
      <c r="K71" s="188">
        <v>289397.0</v>
      </c>
      <c r="L71" s="188">
        <v>6089.0</v>
      </c>
      <c r="M71" s="188">
        <v>283312.0</v>
      </c>
      <c r="N71" s="204">
        <f t="shared" si="3"/>
        <v>-4</v>
      </c>
      <c r="O71" s="179"/>
      <c r="P71" s="187">
        <v>699.0</v>
      </c>
      <c r="Q71" s="188">
        <v>6555.0</v>
      </c>
      <c r="R71" s="188">
        <v>242146.0</v>
      </c>
      <c r="S71" s="188">
        <v>16631.0</v>
      </c>
      <c r="T71" s="188">
        <v>6049.0</v>
      </c>
      <c r="U71" s="188">
        <v>7696.0</v>
      </c>
      <c r="V71" s="188">
        <v>1098.0</v>
      </c>
      <c r="W71" s="188">
        <v>2439.0</v>
      </c>
      <c r="X71" s="188">
        <v>0.0</v>
      </c>
      <c r="Y71" s="189">
        <f t="shared" si="4"/>
        <v>1</v>
      </c>
      <c r="Z71" s="178"/>
      <c r="AA71" s="187"/>
      <c r="AB71" s="206"/>
      <c r="AC71" s="179"/>
      <c r="AD71" s="197">
        <v>129.222452782674</v>
      </c>
      <c r="AE71" s="198">
        <v>135.0</v>
      </c>
      <c r="AF71" s="198">
        <v>39.7054948375724</v>
      </c>
      <c r="AG71" s="198">
        <v>32.0</v>
      </c>
      <c r="AH71" s="198">
        <v>24.3848870981281</v>
      </c>
      <c r="AI71" s="198">
        <v>0.0</v>
      </c>
      <c r="AJ71" s="198">
        <v>193.312834718375</v>
      </c>
      <c r="AK71" s="199">
        <v>185.0</v>
      </c>
      <c r="AL71" s="183"/>
      <c r="AM71" s="187">
        <v>366256.0</v>
      </c>
      <c r="AN71" s="188">
        <v>363510.0</v>
      </c>
      <c r="AO71" s="188">
        <v>294258.0</v>
      </c>
      <c r="AP71" s="188">
        <v>65407.0</v>
      </c>
      <c r="AQ71" s="188">
        <v>63691.0</v>
      </c>
      <c r="AR71" s="188">
        <v>64028.0</v>
      </c>
      <c r="AS71" s="189">
        <f t="shared" si="8"/>
        <v>1400471</v>
      </c>
      <c r="AT71" s="179"/>
      <c r="AU71" s="187">
        <v>18661.0</v>
      </c>
      <c r="AV71" s="188">
        <v>7617.0</v>
      </c>
      <c r="AW71" s="188">
        <v>1231.0</v>
      </c>
      <c r="AX71" s="188">
        <v>3357.0</v>
      </c>
      <c r="AY71" s="188">
        <v>25.0</v>
      </c>
      <c r="AZ71" s="188">
        <v>14125.0</v>
      </c>
      <c r="BA71" s="207"/>
      <c r="BB71" s="189"/>
      <c r="BC71" s="179"/>
      <c r="BD71" s="205">
        <v>57.0</v>
      </c>
      <c r="BE71" s="188">
        <v>305.0</v>
      </c>
      <c r="BF71" s="188">
        <v>367.0</v>
      </c>
      <c r="BG71" s="188">
        <v>2172.0</v>
      </c>
      <c r="BH71" s="188">
        <v>5512.0</v>
      </c>
      <c r="BI71" s="188">
        <v>11134.0</v>
      </c>
      <c r="BJ71" s="188">
        <v>10.0</v>
      </c>
      <c r="BK71" s="188">
        <v>483.0</v>
      </c>
      <c r="BL71" s="207"/>
      <c r="BM71" s="189"/>
      <c r="BN71" s="179"/>
      <c r="BO71" s="187"/>
      <c r="BP71" s="189"/>
      <c r="BQ71" s="179"/>
      <c r="BR71" s="200">
        <v>694.5562277</v>
      </c>
      <c r="BS71" s="201">
        <v>373.0</v>
      </c>
      <c r="BT71" s="201">
        <v>410.921906</v>
      </c>
      <c r="BU71" s="201">
        <v>118.0</v>
      </c>
      <c r="BV71" s="201">
        <v>283.6443871</v>
      </c>
      <c r="BW71" s="202">
        <v>173.0</v>
      </c>
      <c r="BX71" s="179"/>
      <c r="BY71" s="187">
        <v>29990.0</v>
      </c>
      <c r="BZ71" s="188">
        <v>28187.0</v>
      </c>
      <c r="CA71" s="188">
        <v>69054.0</v>
      </c>
      <c r="CB71" s="188">
        <v>17665.0</v>
      </c>
      <c r="CC71" s="188">
        <v>16410.0</v>
      </c>
      <c r="CD71" s="188">
        <v>53977.0</v>
      </c>
      <c r="CE71" s="189">
        <f t="shared" si="9"/>
        <v>112608</v>
      </c>
      <c r="CG71" s="203"/>
    </row>
    <row r="72" ht="14.25" customHeight="1">
      <c r="B72" s="194" t="str">
        <f t="shared" si="1"/>
        <v>2024-2025</v>
      </c>
      <c r="C72" s="195">
        <f t="shared" si="7"/>
        <v>45383</v>
      </c>
      <c r="D72" s="196" t="str">
        <f t="shared" si="2"/>
        <v>Q2 2024</v>
      </c>
      <c r="F72" s="187"/>
      <c r="G72" s="188"/>
      <c r="H72" s="188"/>
      <c r="I72" s="188"/>
      <c r="J72" s="188"/>
      <c r="K72" s="188"/>
      <c r="L72" s="188"/>
      <c r="M72" s="188"/>
      <c r="N72" s="189"/>
      <c r="O72" s="179"/>
      <c r="P72" s="187"/>
      <c r="Q72" s="188"/>
      <c r="R72" s="188"/>
      <c r="S72" s="188"/>
      <c r="T72" s="188"/>
      <c r="U72" s="188"/>
      <c r="V72" s="188"/>
      <c r="W72" s="188"/>
      <c r="X72" s="188"/>
      <c r="Y72" s="189"/>
      <c r="Z72" s="178"/>
      <c r="AA72" s="187"/>
      <c r="AB72" s="189"/>
      <c r="AC72" s="179"/>
      <c r="AD72" s="197">
        <v>125.692734129073</v>
      </c>
      <c r="AE72" s="198">
        <v>133.0</v>
      </c>
      <c r="AF72" s="198">
        <v>40.7240193813857</v>
      </c>
      <c r="AG72" s="198">
        <v>33.0</v>
      </c>
      <c r="AH72" s="198">
        <v>24.6479871936742</v>
      </c>
      <c r="AI72" s="198">
        <v>0.0</v>
      </c>
      <c r="AJ72" s="198">
        <v>191.064740704133</v>
      </c>
      <c r="AK72" s="199">
        <v>182.0</v>
      </c>
      <c r="AL72" s="183"/>
      <c r="AM72" s="187">
        <v>349856.0</v>
      </c>
      <c r="AN72" s="188">
        <v>339005.0</v>
      </c>
      <c r="AO72" s="188">
        <v>305061.0</v>
      </c>
      <c r="AP72" s="188">
        <v>68186.0</v>
      </c>
      <c r="AQ72" s="188">
        <v>64023.0</v>
      </c>
      <c r="AR72" s="188">
        <v>68185.0</v>
      </c>
      <c r="AS72" s="189">
        <f t="shared" si="8"/>
        <v>1413032</v>
      </c>
      <c r="AT72" s="179"/>
      <c r="AU72" s="187"/>
      <c r="AV72" s="188"/>
      <c r="AW72" s="188"/>
      <c r="AX72" s="188"/>
      <c r="AY72" s="188"/>
      <c r="AZ72" s="188"/>
      <c r="BA72" s="188"/>
      <c r="BB72" s="189"/>
      <c r="BC72" s="179"/>
      <c r="BD72" s="187"/>
      <c r="BE72" s="188"/>
      <c r="BF72" s="188"/>
      <c r="BG72" s="188"/>
      <c r="BH72" s="188"/>
      <c r="BI72" s="188"/>
      <c r="BJ72" s="188"/>
      <c r="BK72" s="188"/>
      <c r="BL72" s="188"/>
      <c r="BM72" s="189"/>
      <c r="BN72" s="179"/>
      <c r="BO72" s="187"/>
      <c r="BP72" s="189"/>
      <c r="BQ72" s="179"/>
      <c r="BR72" s="200">
        <v>684.6660985</v>
      </c>
      <c r="BS72" s="201">
        <v>377.0</v>
      </c>
      <c r="BT72" s="201">
        <v>408.0244318</v>
      </c>
      <c r="BU72" s="201">
        <v>139.0</v>
      </c>
      <c r="BV72" s="201">
        <v>276.6617424</v>
      </c>
      <c r="BW72" s="202">
        <v>173.0</v>
      </c>
      <c r="BX72" s="179"/>
      <c r="BY72" s="187">
        <v>30359.0</v>
      </c>
      <c r="BZ72" s="188">
        <v>28152.0</v>
      </c>
      <c r="CA72" s="188">
        <v>71042.0</v>
      </c>
      <c r="CB72" s="188">
        <v>18128.0</v>
      </c>
      <c r="CC72" s="188">
        <v>16269.0</v>
      </c>
      <c r="CD72" s="188">
        <v>55800.0</v>
      </c>
      <c r="CE72" s="189">
        <f t="shared" si="9"/>
        <v>116062</v>
      </c>
      <c r="CG72" s="203"/>
    </row>
    <row r="73" ht="14.25" customHeight="1">
      <c r="B73" s="194" t="str">
        <f t="shared" si="1"/>
        <v>2024-2025</v>
      </c>
      <c r="C73" s="195">
        <f t="shared" si="7"/>
        <v>45474</v>
      </c>
      <c r="D73" s="196" t="str">
        <f t="shared" si="2"/>
        <v>Q3 2024</v>
      </c>
      <c r="F73" s="187"/>
      <c r="G73" s="188"/>
      <c r="H73" s="188"/>
      <c r="I73" s="188"/>
      <c r="J73" s="188"/>
      <c r="K73" s="188"/>
      <c r="L73" s="188"/>
      <c r="M73" s="188"/>
      <c r="N73" s="189"/>
      <c r="O73" s="179"/>
      <c r="P73" s="187"/>
      <c r="Q73" s="188"/>
      <c r="R73" s="188"/>
      <c r="S73" s="188"/>
      <c r="T73" s="188"/>
      <c r="U73" s="188"/>
      <c r="V73" s="188"/>
      <c r="W73" s="188"/>
      <c r="X73" s="188"/>
      <c r="Y73" s="189"/>
      <c r="Z73" s="178"/>
      <c r="AA73" s="187"/>
      <c r="AB73" s="189"/>
      <c r="AC73" s="179"/>
      <c r="AD73" s="197">
        <v>124.810539757137</v>
      </c>
      <c r="AE73" s="198">
        <v>132.0</v>
      </c>
      <c r="AF73" s="198">
        <v>43.9798681562988</v>
      </c>
      <c r="AG73" s="198">
        <v>32.0</v>
      </c>
      <c r="AH73" s="198">
        <v>26.0862858630345</v>
      </c>
      <c r="AI73" s="198">
        <v>0.0</v>
      </c>
      <c r="AJ73" s="198">
        <v>194.876693776471</v>
      </c>
      <c r="AK73" s="199">
        <v>184.0</v>
      </c>
      <c r="AL73" s="183"/>
      <c r="AM73" s="187">
        <v>349395.0</v>
      </c>
      <c r="AN73" s="188">
        <v>321072.0</v>
      </c>
      <c r="AO73" s="188">
        <v>333349.0</v>
      </c>
      <c r="AP73" s="188">
        <v>68972.0</v>
      </c>
      <c r="AQ73" s="188">
        <v>64094.0</v>
      </c>
      <c r="AR73" s="188">
        <v>73037.0</v>
      </c>
      <c r="AS73" s="189">
        <f t="shared" si="8"/>
        <v>1421732</v>
      </c>
      <c r="AT73" s="179"/>
      <c r="AU73" s="187"/>
      <c r="AV73" s="188"/>
      <c r="AW73" s="188"/>
      <c r="AX73" s="188"/>
      <c r="AY73" s="188"/>
      <c r="AZ73" s="188"/>
      <c r="BA73" s="188"/>
      <c r="BB73" s="189"/>
      <c r="BC73" s="179"/>
      <c r="BD73" s="187"/>
      <c r="BE73" s="188"/>
      <c r="BF73" s="188"/>
      <c r="BG73" s="188"/>
      <c r="BH73" s="188"/>
      <c r="BI73" s="188"/>
      <c r="BJ73" s="188"/>
      <c r="BK73" s="188"/>
      <c r="BL73" s="188"/>
      <c r="BM73" s="189"/>
      <c r="BN73" s="179"/>
      <c r="BO73" s="187"/>
      <c r="BP73" s="189"/>
      <c r="BQ73" s="179"/>
      <c r="BR73" s="200">
        <v>734.7359572</v>
      </c>
      <c r="BS73" s="201">
        <v>371.0</v>
      </c>
      <c r="BT73" s="201">
        <v>454.6734208</v>
      </c>
      <c r="BU73" s="201">
        <v>137.0</v>
      </c>
      <c r="BV73" s="201">
        <v>280.0643343</v>
      </c>
      <c r="BW73" s="202">
        <v>168.0</v>
      </c>
      <c r="BX73" s="179"/>
      <c r="BY73" s="187">
        <v>31683.0</v>
      </c>
      <c r="BZ73" s="188">
        <v>29502.0</v>
      </c>
      <c r="CA73" s="188">
        <v>73105.0</v>
      </c>
      <c r="CB73" s="188">
        <v>18652.0</v>
      </c>
      <c r="CC73" s="188">
        <v>16538.0</v>
      </c>
      <c r="CD73" s="188">
        <v>57934.0</v>
      </c>
      <c r="CE73" s="189">
        <f t="shared" si="9"/>
        <v>119373</v>
      </c>
      <c r="CG73" s="203"/>
    </row>
    <row r="74" ht="14.25" customHeight="1">
      <c r="B74" s="208" t="str">
        <f t="shared" si="1"/>
        <v>2024-2025</v>
      </c>
      <c r="C74" s="209">
        <f t="shared" si="7"/>
        <v>45566</v>
      </c>
      <c r="D74" s="210" t="str">
        <f t="shared" si="2"/>
        <v>Q4 2024</v>
      </c>
      <c r="F74" s="211"/>
      <c r="G74" s="212"/>
      <c r="H74" s="212"/>
      <c r="I74" s="212"/>
      <c r="J74" s="212"/>
      <c r="K74" s="212"/>
      <c r="L74" s="212"/>
      <c r="M74" s="212"/>
      <c r="N74" s="213"/>
      <c r="O74" s="179"/>
      <c r="P74" s="211"/>
      <c r="Q74" s="212"/>
      <c r="R74" s="212"/>
      <c r="S74" s="212"/>
      <c r="T74" s="212"/>
      <c r="U74" s="212"/>
      <c r="V74" s="212"/>
      <c r="W74" s="212"/>
      <c r="X74" s="212"/>
      <c r="Y74" s="213"/>
      <c r="Z74" s="179"/>
      <c r="AA74" s="211"/>
      <c r="AB74" s="213"/>
      <c r="AC74" s="179"/>
      <c r="AD74" s="211"/>
      <c r="AE74" s="212"/>
      <c r="AF74" s="212"/>
      <c r="AG74" s="212"/>
      <c r="AH74" s="212"/>
      <c r="AI74" s="212"/>
      <c r="AJ74" s="212"/>
      <c r="AK74" s="213"/>
      <c r="AL74" s="178"/>
      <c r="AM74" s="211"/>
      <c r="AN74" s="212"/>
      <c r="AO74" s="212"/>
      <c r="AP74" s="212"/>
      <c r="AQ74" s="212"/>
      <c r="AR74" s="212"/>
      <c r="AS74" s="214"/>
      <c r="AT74" s="179"/>
      <c r="AU74" s="211"/>
      <c r="AV74" s="212"/>
      <c r="AW74" s="212"/>
      <c r="AX74" s="212"/>
      <c r="AY74" s="212"/>
      <c r="AZ74" s="212"/>
      <c r="BA74" s="212"/>
      <c r="BB74" s="213"/>
      <c r="BC74" s="179"/>
      <c r="BD74" s="211"/>
      <c r="BE74" s="212"/>
      <c r="BF74" s="212"/>
      <c r="BG74" s="212"/>
      <c r="BH74" s="212"/>
      <c r="BI74" s="212"/>
      <c r="BJ74" s="212"/>
      <c r="BK74" s="212"/>
      <c r="BL74" s="212"/>
      <c r="BM74" s="213"/>
      <c r="BN74" s="179"/>
      <c r="BO74" s="211"/>
      <c r="BP74" s="213"/>
      <c r="BQ74" s="179"/>
      <c r="BR74" s="215"/>
      <c r="BS74" s="216"/>
      <c r="BT74" s="216"/>
      <c r="BU74" s="216"/>
      <c r="BV74" s="216"/>
      <c r="BW74" s="217"/>
      <c r="BX74" s="179"/>
      <c r="BY74" s="211"/>
      <c r="BZ74" s="212"/>
      <c r="CA74" s="212"/>
      <c r="CB74" s="212"/>
      <c r="CC74" s="212"/>
      <c r="CD74" s="212"/>
      <c r="CE74" s="214"/>
      <c r="CG74" s="218"/>
    </row>
    <row r="75" ht="14.25" customHeight="1">
      <c r="BU75" s="219"/>
    </row>
    <row r="76" ht="14.25" customHeight="1">
      <c r="AL76" s="220"/>
      <c r="AN76" s="220"/>
      <c r="AO76" s="220"/>
      <c r="AP76" s="220"/>
      <c r="AQ76" s="220"/>
      <c r="AR76" s="220"/>
      <c r="AS76" s="220"/>
    </row>
    <row r="77" ht="14.25" customHeight="1">
      <c r="B77" s="146" t="s">
        <v>470</v>
      </c>
      <c r="C77" s="147"/>
      <c r="D77" s="148"/>
      <c r="F77" s="149" t="s">
        <v>369</v>
      </c>
      <c r="G77" s="150"/>
      <c r="H77" s="150"/>
      <c r="I77" s="150"/>
      <c r="J77" s="150"/>
      <c r="K77" s="150"/>
      <c r="L77" s="150"/>
      <c r="M77" s="150"/>
      <c r="N77" s="150"/>
      <c r="O77" s="150"/>
      <c r="P77" s="150"/>
      <c r="Q77" s="150"/>
      <c r="R77" s="150"/>
      <c r="S77" s="150"/>
      <c r="T77" s="150"/>
      <c r="U77" s="150"/>
      <c r="V77" s="150"/>
      <c r="W77" s="150"/>
      <c r="X77" s="150"/>
      <c r="Y77" s="150"/>
      <c r="Z77" s="150"/>
      <c r="AA77" s="150"/>
      <c r="AB77" s="150"/>
      <c r="AC77" s="150"/>
      <c r="AD77" s="150"/>
      <c r="AE77" s="150"/>
      <c r="AF77" s="150"/>
      <c r="AG77" s="150"/>
      <c r="AH77" s="150"/>
      <c r="AI77" s="150"/>
      <c r="AJ77" s="150"/>
      <c r="AK77" s="151"/>
      <c r="AL77" s="220"/>
      <c r="AN77" s="220"/>
      <c r="AO77" s="220"/>
      <c r="AP77" s="220"/>
      <c r="AQ77" s="220"/>
      <c r="AR77" s="220"/>
      <c r="AS77" s="220"/>
      <c r="AT77" s="153"/>
      <c r="AU77" s="154" t="s">
        <v>471</v>
      </c>
      <c r="AV77" s="150"/>
      <c r="AW77" s="150"/>
      <c r="AX77" s="150"/>
      <c r="AY77" s="150"/>
      <c r="AZ77" s="150"/>
      <c r="BA77" s="150"/>
      <c r="BB77" s="150"/>
      <c r="BC77" s="150"/>
      <c r="BD77" s="150"/>
      <c r="BE77" s="150"/>
      <c r="BF77" s="150"/>
      <c r="BG77" s="150"/>
      <c r="BH77" s="150"/>
      <c r="BI77" s="150"/>
      <c r="BJ77" s="150"/>
      <c r="BK77" s="150"/>
      <c r="BL77" s="150"/>
      <c r="BM77" s="150"/>
      <c r="BN77" s="150"/>
      <c r="BO77" s="150"/>
      <c r="BP77" s="150"/>
      <c r="BQ77" s="150"/>
      <c r="BR77" s="150"/>
      <c r="BS77" s="150"/>
      <c r="BT77" s="150"/>
      <c r="BU77" s="150"/>
      <c r="BV77" s="150"/>
      <c r="BW77" s="150"/>
      <c r="BX77" s="150"/>
      <c r="BY77" s="150"/>
      <c r="BZ77" s="150"/>
      <c r="CA77" s="150"/>
      <c r="CB77" s="150"/>
      <c r="CC77" s="150"/>
      <c r="CD77" s="150"/>
      <c r="CE77" s="151"/>
    </row>
    <row r="78" ht="14.25" customHeight="1">
      <c r="B78" s="155"/>
      <c r="C78" s="156"/>
      <c r="D78" s="157"/>
      <c r="F78" s="221" t="s">
        <v>472</v>
      </c>
      <c r="G78" s="150"/>
      <c r="H78" s="150"/>
      <c r="I78" s="150"/>
      <c r="J78" s="150"/>
      <c r="K78" s="150"/>
      <c r="L78" s="150"/>
      <c r="M78" s="150"/>
      <c r="N78" s="151"/>
      <c r="O78" s="145"/>
      <c r="P78" s="222" t="s">
        <v>473</v>
      </c>
      <c r="Q78" s="150"/>
      <c r="R78" s="150"/>
      <c r="S78" s="150"/>
      <c r="T78" s="150"/>
      <c r="U78" s="150"/>
      <c r="V78" s="150"/>
      <c r="W78" s="150"/>
      <c r="X78" s="150"/>
      <c r="Y78" s="151"/>
      <c r="Z78" s="145"/>
      <c r="AA78" s="222" t="s">
        <v>474</v>
      </c>
      <c r="AB78" s="151"/>
      <c r="AC78" s="145"/>
      <c r="AD78" s="221" t="s">
        <v>475</v>
      </c>
      <c r="AE78" s="150"/>
      <c r="AF78" s="150"/>
      <c r="AG78" s="150"/>
      <c r="AH78" s="150"/>
      <c r="AI78" s="150"/>
      <c r="AJ78" s="150"/>
      <c r="AK78" s="151"/>
      <c r="AL78" s="220"/>
      <c r="AN78" s="220"/>
      <c r="AO78" s="220"/>
      <c r="AP78" s="220"/>
      <c r="AQ78" s="220"/>
      <c r="AR78" s="220"/>
      <c r="AS78" s="220"/>
      <c r="AT78" s="145"/>
      <c r="AU78" s="221" t="s">
        <v>472</v>
      </c>
      <c r="AV78" s="150"/>
      <c r="AW78" s="150"/>
      <c r="AX78" s="150"/>
      <c r="AY78" s="150"/>
      <c r="AZ78" s="150"/>
      <c r="BA78" s="150"/>
      <c r="BB78" s="151"/>
      <c r="BC78" s="145"/>
      <c r="BD78" s="221" t="s">
        <v>473</v>
      </c>
      <c r="BE78" s="150"/>
      <c r="BF78" s="150"/>
      <c r="BG78" s="150"/>
      <c r="BH78" s="150"/>
      <c r="BI78" s="150"/>
      <c r="BJ78" s="150"/>
      <c r="BK78" s="150"/>
      <c r="BL78" s="150"/>
      <c r="BM78" s="151"/>
      <c r="BN78" s="145"/>
      <c r="BO78" s="221" t="s">
        <v>474</v>
      </c>
      <c r="BP78" s="151"/>
      <c r="BQ78" s="145"/>
      <c r="BR78" s="222" t="s">
        <v>475</v>
      </c>
      <c r="BS78" s="150"/>
      <c r="BT78" s="150"/>
      <c r="BU78" s="150"/>
      <c r="BV78" s="150"/>
      <c r="BW78" s="151"/>
      <c r="BX78" s="145"/>
      <c r="BY78" s="222" t="s">
        <v>476</v>
      </c>
      <c r="BZ78" s="150"/>
      <c r="CA78" s="150"/>
      <c r="CB78" s="150"/>
      <c r="CC78" s="150"/>
      <c r="CD78" s="150"/>
      <c r="CE78" s="151"/>
    </row>
    <row r="79" ht="15.0" customHeight="1">
      <c r="B79" s="223" t="s">
        <v>477</v>
      </c>
      <c r="F79" s="165" t="s">
        <v>377</v>
      </c>
      <c r="G79" s="165" t="s">
        <v>378</v>
      </c>
      <c r="H79" s="165" t="s">
        <v>379</v>
      </c>
      <c r="I79" s="165" t="s">
        <v>380</v>
      </c>
      <c r="J79" s="165" t="s">
        <v>381</v>
      </c>
      <c r="K79" s="165" t="s">
        <v>382</v>
      </c>
      <c r="L79" s="165" t="s">
        <v>383</v>
      </c>
      <c r="M79" s="165" t="s">
        <v>384</v>
      </c>
      <c r="N79" s="165"/>
      <c r="O79" s="165"/>
      <c r="P79" s="165" t="s">
        <v>385</v>
      </c>
      <c r="Q79" s="165" t="s">
        <v>386</v>
      </c>
      <c r="R79" s="165" t="s">
        <v>387</v>
      </c>
      <c r="S79" s="165" t="s">
        <v>388</v>
      </c>
      <c r="T79" s="165" t="s">
        <v>389</v>
      </c>
      <c r="U79" s="165" t="s">
        <v>390</v>
      </c>
      <c r="V79" s="165" t="s">
        <v>391</v>
      </c>
      <c r="W79" s="165" t="s">
        <v>392</v>
      </c>
      <c r="X79" s="165" t="s">
        <v>393</v>
      </c>
      <c r="Y79" s="165"/>
      <c r="Z79" s="142"/>
      <c r="AA79" s="142"/>
      <c r="AB79" s="142"/>
      <c r="AC79" s="142"/>
      <c r="AD79" s="165" t="s">
        <v>394</v>
      </c>
      <c r="AE79" s="165" t="s">
        <v>395</v>
      </c>
      <c r="AF79" s="165" t="s">
        <v>396</v>
      </c>
      <c r="AG79" s="165" t="s">
        <v>397</v>
      </c>
      <c r="AH79" s="165" t="s">
        <v>398</v>
      </c>
      <c r="AI79" s="165" t="s">
        <v>399</v>
      </c>
      <c r="AJ79" s="165" t="s">
        <v>400</v>
      </c>
      <c r="AK79" s="165" t="s">
        <v>401</v>
      </c>
      <c r="AL79" s="220"/>
      <c r="AN79" s="220"/>
      <c r="AO79" s="220"/>
      <c r="AP79" s="220"/>
      <c r="AQ79" s="220"/>
      <c r="AR79" s="220"/>
      <c r="AS79" s="220"/>
      <c r="AT79" s="142"/>
      <c r="AU79" s="165" t="s">
        <v>408</v>
      </c>
      <c r="AV79" s="165" t="s">
        <v>409</v>
      </c>
      <c r="AW79" s="165" t="s">
        <v>410</v>
      </c>
      <c r="AX79" s="165" t="s">
        <v>411</v>
      </c>
      <c r="AY79" s="165" t="s">
        <v>380</v>
      </c>
      <c r="AZ79" s="165" t="s">
        <v>412</v>
      </c>
      <c r="BA79" s="165" t="s">
        <v>413</v>
      </c>
      <c r="BB79" s="165"/>
      <c r="BC79" s="142"/>
      <c r="BD79" s="165" t="s">
        <v>385</v>
      </c>
      <c r="BE79" s="165" t="s">
        <v>386</v>
      </c>
      <c r="BF79" s="165" t="s">
        <v>387</v>
      </c>
      <c r="BG79" s="165" t="s">
        <v>388</v>
      </c>
      <c r="BH79" s="165" t="s">
        <v>389</v>
      </c>
      <c r="BI79" s="165" t="s">
        <v>390</v>
      </c>
      <c r="BJ79" s="165" t="s">
        <v>391</v>
      </c>
      <c r="BK79" s="165" t="s">
        <v>392</v>
      </c>
      <c r="BL79" s="165" t="s">
        <v>393</v>
      </c>
      <c r="BM79" s="165"/>
      <c r="BN79" s="142"/>
      <c r="BO79" s="142"/>
      <c r="BP79" s="142"/>
      <c r="BQ79" s="142"/>
      <c r="BR79" s="165" t="s">
        <v>414</v>
      </c>
      <c r="BS79" s="165" t="s">
        <v>415</v>
      </c>
      <c r="BT79" s="165" t="s">
        <v>416</v>
      </c>
      <c r="BU79" s="165" t="s">
        <v>417</v>
      </c>
      <c r="BV79" s="165" t="s">
        <v>418</v>
      </c>
      <c r="BW79" s="165" t="s">
        <v>419</v>
      </c>
      <c r="BX79" s="142"/>
      <c r="BY79" s="165" t="s">
        <v>478</v>
      </c>
      <c r="BZ79" s="165" t="s">
        <v>479</v>
      </c>
      <c r="CA79" s="165" t="s">
        <v>480</v>
      </c>
      <c r="CB79" s="165" t="s">
        <v>481</v>
      </c>
      <c r="CC79" s="165" t="s">
        <v>482</v>
      </c>
      <c r="CD79" s="165" t="s">
        <v>483</v>
      </c>
      <c r="CE79" s="142"/>
      <c r="CG79" s="165" t="s">
        <v>426</v>
      </c>
    </row>
    <row r="80" ht="87.0" customHeight="1">
      <c r="B80" s="167" t="s">
        <v>484</v>
      </c>
      <c r="C80" s="167"/>
      <c r="D80" s="167"/>
      <c r="F80" s="168" t="s">
        <v>137</v>
      </c>
      <c r="G80" s="168" t="s">
        <v>141</v>
      </c>
      <c r="H80" s="168" t="s">
        <v>143</v>
      </c>
      <c r="I80" s="168" t="s">
        <v>145</v>
      </c>
      <c r="J80" s="168" t="s">
        <v>149</v>
      </c>
      <c r="K80" s="168" t="s">
        <v>147</v>
      </c>
      <c r="L80" s="168" t="s">
        <v>165</v>
      </c>
      <c r="M80" s="168" t="s">
        <v>170</v>
      </c>
      <c r="O80" s="166"/>
      <c r="P80" s="168" t="s">
        <v>431</v>
      </c>
      <c r="Q80" s="168" t="s">
        <v>432</v>
      </c>
      <c r="R80" s="168" t="s">
        <v>433</v>
      </c>
      <c r="S80" s="168" t="s">
        <v>434</v>
      </c>
      <c r="T80" s="168" t="s">
        <v>435</v>
      </c>
      <c r="U80" s="168" t="s">
        <v>178</v>
      </c>
      <c r="V80" s="168" t="s">
        <v>436</v>
      </c>
      <c r="W80" s="168" t="s">
        <v>437</v>
      </c>
      <c r="X80" s="168" t="s">
        <v>438</v>
      </c>
      <c r="Y80" s="168" t="s">
        <v>439</v>
      </c>
      <c r="Z80" s="166"/>
      <c r="AA80" s="168" t="s">
        <v>440</v>
      </c>
      <c r="AB80" s="168" t="s">
        <v>441</v>
      </c>
      <c r="AD80" s="224" t="s">
        <v>269</v>
      </c>
      <c r="AE80" s="224" t="s">
        <v>270</v>
      </c>
      <c r="AF80" s="224" t="s">
        <v>271</v>
      </c>
      <c r="AG80" s="224" t="s">
        <v>272</v>
      </c>
      <c r="AH80" s="224" t="s">
        <v>273</v>
      </c>
      <c r="AI80" s="224" t="s">
        <v>274</v>
      </c>
      <c r="AJ80" s="224" t="s">
        <v>275</v>
      </c>
      <c r="AK80" s="224" t="s">
        <v>276</v>
      </c>
      <c r="AL80" s="220"/>
      <c r="AN80" s="220"/>
      <c r="AO80" s="220"/>
      <c r="AP80" s="220"/>
      <c r="AQ80" s="220"/>
      <c r="AR80" s="220"/>
      <c r="AS80" s="220"/>
      <c r="AU80" s="168" t="s">
        <v>449</v>
      </c>
      <c r="AV80" s="168" t="s">
        <v>172</v>
      </c>
      <c r="AW80" s="168" t="s">
        <v>450</v>
      </c>
      <c r="AX80" s="168" t="s">
        <v>411</v>
      </c>
      <c r="AY80" s="168" t="s">
        <v>451</v>
      </c>
      <c r="AZ80" s="168" t="s">
        <v>167</v>
      </c>
      <c r="BA80" s="168" t="s">
        <v>174</v>
      </c>
      <c r="BC80" s="166"/>
      <c r="BD80" s="168" t="s">
        <v>453</v>
      </c>
      <c r="BE80" s="168" t="s">
        <v>454</v>
      </c>
      <c r="BF80" s="168" t="s">
        <v>455</v>
      </c>
      <c r="BG80" s="168" t="s">
        <v>456</v>
      </c>
      <c r="BH80" s="168" t="s">
        <v>457</v>
      </c>
      <c r="BI80" s="168" t="s">
        <v>180</v>
      </c>
      <c r="BJ80" s="168" t="s">
        <v>458</v>
      </c>
      <c r="BK80" s="168" t="s">
        <v>459</v>
      </c>
      <c r="BL80" s="168" t="s">
        <v>460</v>
      </c>
      <c r="BN80" s="166"/>
      <c r="BO80" s="168" t="s">
        <v>461</v>
      </c>
      <c r="BP80" s="168" t="s">
        <v>462</v>
      </c>
      <c r="BR80" s="224" t="s">
        <v>277</v>
      </c>
      <c r="BS80" s="224" t="s">
        <v>278</v>
      </c>
      <c r="BT80" s="224" t="s">
        <v>279</v>
      </c>
      <c r="BU80" s="224" t="s">
        <v>280</v>
      </c>
      <c r="BV80" s="224" t="s">
        <v>281</v>
      </c>
      <c r="BW80" s="224" t="s">
        <v>282</v>
      </c>
      <c r="BY80" s="168" t="s">
        <v>485</v>
      </c>
      <c r="BZ80" s="168" t="s">
        <v>486</v>
      </c>
      <c r="CA80" s="168" t="s">
        <v>487</v>
      </c>
      <c r="CB80" s="168" t="s">
        <v>488</v>
      </c>
      <c r="CC80" s="168" t="s">
        <v>489</v>
      </c>
      <c r="CD80" s="168" t="s">
        <v>490</v>
      </c>
      <c r="CE80" s="168" t="s">
        <v>448</v>
      </c>
      <c r="CG80" s="168" t="s">
        <v>469</v>
      </c>
    </row>
    <row r="81" ht="14.25" customHeight="1">
      <c r="B81" s="172" t="s">
        <v>491</v>
      </c>
      <c r="C81" s="225"/>
      <c r="D81" s="226"/>
      <c r="F81" s="184">
        <f t="shared" ref="F81:F94" si="14">SUMIF($B$16:$B$74,$B81,$F$16:$F$74)</f>
        <v>1642065</v>
      </c>
      <c r="G81" s="185">
        <f t="shared" ref="G81:M81" si="10">SUMIF($B$16:$B$74,$B81,G$16:G$74)</f>
        <v>43319</v>
      </c>
      <c r="H81" s="185">
        <f t="shared" si="10"/>
        <v>218064</v>
      </c>
      <c r="I81" s="185">
        <f t="shared" si="10"/>
        <v>58</v>
      </c>
      <c r="J81" s="185">
        <f t="shared" si="10"/>
        <v>105472</v>
      </c>
      <c r="K81" s="185">
        <f t="shared" si="10"/>
        <v>1275190</v>
      </c>
      <c r="L81" s="185">
        <f t="shared" si="10"/>
        <v>20522</v>
      </c>
      <c r="M81" s="186">
        <f t="shared" si="10"/>
        <v>1254668</v>
      </c>
      <c r="P81" s="184">
        <f t="shared" ref="P81:X81" si="11">SUMIF($B$16:$B$74,$B81,P$16:P$74)</f>
        <v>8519</v>
      </c>
      <c r="Q81" s="185">
        <f t="shared" si="11"/>
        <v>87378</v>
      </c>
      <c r="R81" s="185">
        <f t="shared" si="11"/>
        <v>886096</v>
      </c>
      <c r="S81" s="185">
        <f t="shared" si="11"/>
        <v>169422</v>
      </c>
      <c r="T81" s="185">
        <f t="shared" si="11"/>
        <v>26520</v>
      </c>
      <c r="U81" s="185">
        <f t="shared" si="11"/>
        <v>48790</v>
      </c>
      <c r="V81" s="185">
        <f t="shared" si="11"/>
        <v>7696</v>
      </c>
      <c r="W81" s="185">
        <f t="shared" si="11"/>
        <v>20106</v>
      </c>
      <c r="X81" s="227">
        <f t="shared" si="11"/>
        <v>141</v>
      </c>
      <c r="Y81" s="177" t="str">
        <f t="shared" ref="Y81:Y95" si="17">IF(SUM(P81:X81)=M81,"EQUAL",SUM(P81:X81)-M81)</f>
        <v>EQUAL</v>
      </c>
      <c r="AA81" s="228"/>
      <c r="AB81" s="229"/>
      <c r="AD81" s="190"/>
      <c r="AE81" s="191"/>
      <c r="AF81" s="191"/>
      <c r="AG81" s="191"/>
      <c r="AH81" s="191"/>
      <c r="AI81" s="191"/>
      <c r="AJ81" s="191"/>
      <c r="AK81" s="192"/>
      <c r="AL81" s="220"/>
      <c r="AM81" s="220"/>
      <c r="AN81" s="220"/>
      <c r="AO81" s="220"/>
      <c r="AP81" s="220"/>
      <c r="AQ81" s="220"/>
      <c r="AR81" s="220"/>
      <c r="AS81" s="220"/>
      <c r="AU81" s="184">
        <f t="shared" ref="AU81:BA81" si="12">SUMIF($B$16:$B$74,$B81,AU$16:AU$74)</f>
        <v>107589</v>
      </c>
      <c r="AV81" s="185">
        <f t="shared" si="12"/>
        <v>19049</v>
      </c>
      <c r="AW81" s="185">
        <f t="shared" si="12"/>
        <v>1227</v>
      </c>
      <c r="AX81" s="185">
        <f t="shared" si="12"/>
        <v>21331</v>
      </c>
      <c r="AY81" s="185">
        <f t="shared" si="12"/>
        <v>260</v>
      </c>
      <c r="AZ81" s="185">
        <f t="shared" si="12"/>
        <v>84836</v>
      </c>
      <c r="BA81" s="186">
        <f t="shared" si="12"/>
        <v>103885</v>
      </c>
      <c r="BD81" s="184">
        <f t="shared" ref="BD81:BL81" si="13">SUMIF($B$16:$B$74,$B81,BD$16:BD$74)</f>
        <v>96</v>
      </c>
      <c r="BE81" s="185">
        <f t="shared" si="13"/>
        <v>3144</v>
      </c>
      <c r="BF81" s="185">
        <f t="shared" si="13"/>
        <v>2500</v>
      </c>
      <c r="BG81" s="185">
        <f t="shared" si="13"/>
        <v>19313</v>
      </c>
      <c r="BH81" s="185">
        <f t="shared" si="13"/>
        <v>22306</v>
      </c>
      <c r="BI81" s="185">
        <f t="shared" si="13"/>
        <v>54047</v>
      </c>
      <c r="BJ81" s="185">
        <f t="shared" si="13"/>
        <v>99</v>
      </c>
      <c r="BK81" s="185">
        <f t="shared" si="13"/>
        <v>2301</v>
      </c>
      <c r="BL81" s="186">
        <f t="shared" si="13"/>
        <v>79</v>
      </c>
      <c r="BO81" s="228"/>
      <c r="BP81" s="229"/>
      <c r="BR81" s="190"/>
      <c r="BS81" s="191"/>
      <c r="BT81" s="191"/>
      <c r="BU81" s="191"/>
      <c r="BV81" s="191"/>
      <c r="BW81" s="192"/>
      <c r="BY81" s="184"/>
      <c r="BZ81" s="185"/>
      <c r="CA81" s="185"/>
      <c r="CB81" s="185"/>
      <c r="CC81" s="185"/>
      <c r="CD81" s="185"/>
      <c r="CE81" s="186"/>
      <c r="CG81" s="230"/>
    </row>
    <row r="82" ht="14.25" customHeight="1">
      <c r="B82" s="194" t="s">
        <v>492</v>
      </c>
      <c r="C82" s="231"/>
      <c r="D82" s="232"/>
      <c r="F82" s="187">
        <f t="shared" si="14"/>
        <v>1555053</v>
      </c>
      <c r="G82" s="188">
        <f t="shared" ref="G82:M82" si="15">SUMIF($B$16:$B$74,$B82,G$16:G$74)</f>
        <v>39364</v>
      </c>
      <c r="H82" s="188">
        <f t="shared" si="15"/>
        <v>203185</v>
      </c>
      <c r="I82" s="188">
        <f t="shared" si="15"/>
        <v>70</v>
      </c>
      <c r="J82" s="188">
        <f t="shared" si="15"/>
        <v>97595</v>
      </c>
      <c r="K82" s="188">
        <f t="shared" si="15"/>
        <v>1214882</v>
      </c>
      <c r="L82" s="188">
        <f t="shared" si="15"/>
        <v>22447</v>
      </c>
      <c r="M82" s="189">
        <f t="shared" si="15"/>
        <v>1192435</v>
      </c>
      <c r="P82" s="187">
        <f t="shared" ref="P82:X82" si="16">SUMIF($B$16:$B$74,$B82,P$16:P$74)</f>
        <v>7958</v>
      </c>
      <c r="Q82" s="188">
        <f t="shared" si="16"/>
        <v>82891</v>
      </c>
      <c r="R82" s="188">
        <f t="shared" si="16"/>
        <v>843865</v>
      </c>
      <c r="S82" s="188">
        <f t="shared" si="16"/>
        <v>155905</v>
      </c>
      <c r="T82" s="188">
        <f t="shared" si="16"/>
        <v>26378</v>
      </c>
      <c r="U82" s="188">
        <f t="shared" si="16"/>
        <v>49387</v>
      </c>
      <c r="V82" s="188">
        <f t="shared" si="16"/>
        <v>6471</v>
      </c>
      <c r="W82" s="188">
        <f t="shared" si="16"/>
        <v>19433</v>
      </c>
      <c r="X82" s="233">
        <f t="shared" si="16"/>
        <v>147</v>
      </c>
      <c r="Y82" s="189" t="str">
        <f t="shared" si="17"/>
        <v>EQUAL</v>
      </c>
      <c r="AA82" s="234"/>
      <c r="AB82" s="235"/>
      <c r="AD82" s="200">
        <f t="shared" ref="AD82:AK82" si="18">AVERAGEIF($B$15:$B$74,$B82,AD$15:AD$74)</f>
        <v>86.37240055</v>
      </c>
      <c r="AE82" s="201">
        <f t="shared" si="18"/>
        <v>67.75</v>
      </c>
      <c r="AF82" s="201">
        <f t="shared" si="18"/>
        <v>35.63619289</v>
      </c>
      <c r="AG82" s="201">
        <f t="shared" si="18"/>
        <v>30.25</v>
      </c>
      <c r="AH82" s="201">
        <f t="shared" si="18"/>
        <v>22.38759952</v>
      </c>
      <c r="AI82" s="201">
        <f t="shared" si="18"/>
        <v>0</v>
      </c>
      <c r="AJ82" s="201">
        <f t="shared" si="18"/>
        <v>144.396193</v>
      </c>
      <c r="AK82" s="202">
        <f t="shared" si="18"/>
        <v>129.5</v>
      </c>
      <c r="AL82" s="220"/>
      <c r="AM82" s="220"/>
      <c r="AN82" s="220"/>
      <c r="AO82" s="220"/>
      <c r="AP82" s="220"/>
      <c r="AQ82" s="220"/>
      <c r="AR82" s="220"/>
      <c r="AS82" s="220"/>
      <c r="AU82" s="187">
        <f t="shared" ref="AU82:BA82" si="19">SUMIF($B$16:$B$74,$B82,AU$16:AU$74)</f>
        <v>98596</v>
      </c>
      <c r="AV82" s="188">
        <f t="shared" si="19"/>
        <v>21552</v>
      </c>
      <c r="AW82" s="188">
        <f t="shared" si="19"/>
        <v>940</v>
      </c>
      <c r="AX82" s="188">
        <f t="shared" si="19"/>
        <v>18630</v>
      </c>
      <c r="AY82" s="188">
        <f t="shared" si="19"/>
        <v>213</v>
      </c>
      <c r="AZ82" s="188">
        <f t="shared" si="19"/>
        <v>78852</v>
      </c>
      <c r="BA82" s="189">
        <f t="shared" si="19"/>
        <v>100404</v>
      </c>
      <c r="BD82" s="187">
        <f t="shared" ref="BD82:BL82" si="20">SUMIF($B$16:$B$74,$B82,BD$16:BD$74)</f>
        <v>83</v>
      </c>
      <c r="BE82" s="188">
        <f t="shared" si="20"/>
        <v>2295</v>
      </c>
      <c r="BF82" s="188">
        <f t="shared" si="20"/>
        <v>1924</v>
      </c>
      <c r="BG82" s="188">
        <f t="shared" si="20"/>
        <v>16679</v>
      </c>
      <c r="BH82" s="188">
        <f t="shared" si="20"/>
        <v>21284</v>
      </c>
      <c r="BI82" s="188">
        <f t="shared" si="20"/>
        <v>56065</v>
      </c>
      <c r="BJ82" s="188">
        <f t="shared" si="20"/>
        <v>80</v>
      </c>
      <c r="BK82" s="188">
        <f t="shared" si="20"/>
        <v>1921</v>
      </c>
      <c r="BL82" s="189">
        <f t="shared" si="20"/>
        <v>73</v>
      </c>
      <c r="BO82" s="234"/>
      <c r="BP82" s="235"/>
      <c r="BR82" s="200"/>
      <c r="BS82" s="201"/>
      <c r="BT82" s="201"/>
      <c r="BU82" s="201"/>
      <c r="BV82" s="201"/>
      <c r="BW82" s="202"/>
      <c r="BY82" s="187"/>
      <c r="BZ82" s="188"/>
      <c r="CA82" s="188"/>
      <c r="CB82" s="188"/>
      <c r="CC82" s="188"/>
      <c r="CD82" s="188"/>
      <c r="CE82" s="189"/>
      <c r="CG82" s="236"/>
    </row>
    <row r="83" ht="14.25" customHeight="1">
      <c r="B83" s="194" t="s">
        <v>493</v>
      </c>
      <c r="C83" s="231"/>
      <c r="D83" s="232"/>
      <c r="F83" s="187">
        <f t="shared" si="14"/>
        <v>1461371</v>
      </c>
      <c r="G83" s="188">
        <f t="shared" ref="G83:M83" si="21">SUMIF($B$16:$B$74,$B83,G$16:G$74)</f>
        <v>33286</v>
      </c>
      <c r="H83" s="188">
        <f t="shared" si="21"/>
        <v>206495</v>
      </c>
      <c r="I83" s="188">
        <f t="shared" si="21"/>
        <v>50</v>
      </c>
      <c r="J83" s="188">
        <f t="shared" si="21"/>
        <v>84574</v>
      </c>
      <c r="K83" s="188">
        <f t="shared" si="21"/>
        <v>1137000</v>
      </c>
      <c r="L83" s="188">
        <f t="shared" si="21"/>
        <v>20943</v>
      </c>
      <c r="M83" s="189">
        <f t="shared" si="21"/>
        <v>1116057</v>
      </c>
      <c r="P83" s="187">
        <f t="shared" ref="P83:X83" si="22">SUMIF($B$16:$B$74,$B83,P$16:P$74)</f>
        <v>7257</v>
      </c>
      <c r="Q83" s="188">
        <f t="shared" si="22"/>
        <v>76483</v>
      </c>
      <c r="R83" s="188">
        <f t="shared" si="22"/>
        <v>812394</v>
      </c>
      <c r="S83" s="188">
        <f t="shared" si="22"/>
        <v>126230</v>
      </c>
      <c r="T83" s="188">
        <f t="shared" si="22"/>
        <v>24419</v>
      </c>
      <c r="U83" s="188">
        <f t="shared" si="22"/>
        <v>46145</v>
      </c>
      <c r="V83" s="188">
        <f t="shared" si="22"/>
        <v>7892</v>
      </c>
      <c r="W83" s="188">
        <f t="shared" si="22"/>
        <v>15174</v>
      </c>
      <c r="X83" s="233">
        <f t="shared" si="22"/>
        <v>63</v>
      </c>
      <c r="Y83" s="189" t="str">
        <f t="shared" si="17"/>
        <v>EQUAL</v>
      </c>
      <c r="AA83" s="234"/>
      <c r="AB83" s="235"/>
      <c r="AD83" s="200">
        <f t="shared" ref="AD83:AK83" si="23">AVERAGEIF($B$15:$B$74,$B83,AD$15:AD$74)</f>
        <v>89.34526751</v>
      </c>
      <c r="AE83" s="201">
        <f t="shared" si="23"/>
        <v>74</v>
      </c>
      <c r="AF83" s="201">
        <f t="shared" si="23"/>
        <v>37.9612003</v>
      </c>
      <c r="AG83" s="201">
        <f t="shared" si="23"/>
        <v>31.5</v>
      </c>
      <c r="AH83" s="201">
        <f t="shared" si="23"/>
        <v>22.12436219</v>
      </c>
      <c r="AI83" s="201">
        <f t="shared" si="23"/>
        <v>0</v>
      </c>
      <c r="AJ83" s="201">
        <f t="shared" si="23"/>
        <v>149.3490141</v>
      </c>
      <c r="AK83" s="202">
        <f t="shared" si="23"/>
        <v>136</v>
      </c>
      <c r="AL83" s="220"/>
      <c r="AM83" s="220"/>
      <c r="AN83" s="220"/>
      <c r="AO83" s="220"/>
      <c r="AP83" s="220"/>
      <c r="AQ83" s="220"/>
      <c r="AR83" s="220"/>
      <c r="AS83" s="220"/>
      <c r="AU83" s="187">
        <f t="shared" ref="AU83:BA83" si="24">SUMIF($B$16:$B$74,$B83,AU$16:AU$74)</f>
        <v>84897</v>
      </c>
      <c r="AV83" s="188">
        <f t="shared" si="24"/>
        <v>18979</v>
      </c>
      <c r="AW83" s="188">
        <f t="shared" si="24"/>
        <v>631</v>
      </c>
      <c r="AX83" s="188">
        <f t="shared" si="24"/>
        <v>16130</v>
      </c>
      <c r="AY83" s="188">
        <f t="shared" si="24"/>
        <v>208</v>
      </c>
      <c r="AZ83" s="188">
        <f t="shared" si="24"/>
        <v>67906</v>
      </c>
      <c r="BA83" s="189">
        <f t="shared" si="24"/>
        <v>86885</v>
      </c>
      <c r="BD83" s="187">
        <f t="shared" ref="BD83:BL83" si="25">SUMIF($B$16:$B$74,$B83,BD$16:BD$74)</f>
        <v>76</v>
      </c>
      <c r="BE83" s="188">
        <f t="shared" si="25"/>
        <v>1625</v>
      </c>
      <c r="BF83" s="188">
        <f t="shared" si="25"/>
        <v>1624</v>
      </c>
      <c r="BG83" s="188">
        <f t="shared" si="25"/>
        <v>13257</v>
      </c>
      <c r="BH83" s="188">
        <f t="shared" si="25"/>
        <v>19635</v>
      </c>
      <c r="BI83" s="188">
        <f t="shared" si="25"/>
        <v>49000</v>
      </c>
      <c r="BJ83" s="188">
        <f t="shared" si="25"/>
        <v>55</v>
      </c>
      <c r="BK83" s="188">
        <f t="shared" si="25"/>
        <v>1604</v>
      </c>
      <c r="BL83" s="189">
        <f t="shared" si="25"/>
        <v>9</v>
      </c>
      <c r="BO83" s="234"/>
      <c r="BP83" s="235"/>
      <c r="BR83" s="200"/>
      <c r="BS83" s="201"/>
      <c r="BT83" s="201"/>
      <c r="BU83" s="201"/>
      <c r="BV83" s="201"/>
      <c r="BW83" s="202"/>
      <c r="BY83" s="187"/>
      <c r="BZ83" s="188"/>
      <c r="CA83" s="188"/>
      <c r="CB83" s="188"/>
      <c r="CC83" s="188"/>
      <c r="CD83" s="188"/>
      <c r="CE83" s="189"/>
      <c r="CG83" s="236"/>
    </row>
    <row r="84" ht="14.25" customHeight="1">
      <c r="B84" s="194" t="s">
        <v>494</v>
      </c>
      <c r="C84" s="231"/>
      <c r="D84" s="232"/>
      <c r="F84" s="187">
        <f t="shared" si="14"/>
        <v>1440326</v>
      </c>
      <c r="G84" s="188">
        <f t="shared" ref="G84:M84" si="26">SUMIF($B$16:$B$74,$B84,G$16:G$74)</f>
        <v>27271</v>
      </c>
      <c r="H84" s="188">
        <f t="shared" si="26"/>
        <v>197093</v>
      </c>
      <c r="I84" s="188">
        <f t="shared" si="26"/>
        <v>42</v>
      </c>
      <c r="J84" s="188">
        <f t="shared" si="26"/>
        <v>102083</v>
      </c>
      <c r="K84" s="188">
        <f t="shared" si="26"/>
        <v>1113862</v>
      </c>
      <c r="L84" s="188">
        <f t="shared" si="26"/>
        <v>20342</v>
      </c>
      <c r="M84" s="189">
        <f t="shared" si="26"/>
        <v>1093520</v>
      </c>
      <c r="P84" s="187">
        <f t="shared" ref="P84:X84" si="27">SUMIF($B$16:$B$74,$B84,P$16:P$74)</f>
        <v>6719</v>
      </c>
      <c r="Q84" s="188">
        <f t="shared" si="27"/>
        <v>73754</v>
      </c>
      <c r="R84" s="188">
        <f t="shared" si="27"/>
        <v>803094</v>
      </c>
      <c r="S84" s="188">
        <f t="shared" si="27"/>
        <v>109643</v>
      </c>
      <c r="T84" s="188">
        <f t="shared" si="27"/>
        <v>28723</v>
      </c>
      <c r="U84" s="188">
        <f t="shared" si="27"/>
        <v>44750</v>
      </c>
      <c r="V84" s="188">
        <f t="shared" si="27"/>
        <v>8449</v>
      </c>
      <c r="W84" s="188">
        <f t="shared" si="27"/>
        <v>18333</v>
      </c>
      <c r="X84" s="233">
        <f t="shared" si="27"/>
        <v>55</v>
      </c>
      <c r="Y84" s="189" t="str">
        <f t="shared" si="17"/>
        <v>EQUAL</v>
      </c>
      <c r="AA84" s="234"/>
      <c r="AB84" s="235"/>
      <c r="AD84" s="200">
        <f t="shared" ref="AD84:AK84" si="28">AVERAGEIF($B$15:$B$74,$B84,AD$15:AD$74)</f>
        <v>90.03303991</v>
      </c>
      <c r="AE84" s="201">
        <f t="shared" si="28"/>
        <v>76.5</v>
      </c>
      <c r="AF84" s="201">
        <f t="shared" si="28"/>
        <v>35.69911707</v>
      </c>
      <c r="AG84" s="201">
        <f t="shared" si="28"/>
        <v>28.25</v>
      </c>
      <c r="AH84" s="201">
        <f t="shared" si="28"/>
        <v>21.52618074</v>
      </c>
      <c r="AI84" s="201">
        <f t="shared" si="28"/>
        <v>0</v>
      </c>
      <c r="AJ84" s="201">
        <f t="shared" si="28"/>
        <v>147.2583377</v>
      </c>
      <c r="AK84" s="202">
        <f t="shared" si="28"/>
        <v>138</v>
      </c>
      <c r="AL84" s="220"/>
      <c r="AM84" s="220"/>
      <c r="AN84" s="220"/>
      <c r="AO84" s="220"/>
      <c r="AP84" s="220"/>
      <c r="AQ84" s="220"/>
      <c r="AR84" s="220"/>
      <c r="AS84" s="220"/>
      <c r="AU84" s="187">
        <f t="shared" ref="AU84:BA84" si="29">SUMIF($B$16:$B$74,$B84,AU$16:AU$74)</f>
        <v>84058</v>
      </c>
      <c r="AV84" s="188">
        <f t="shared" si="29"/>
        <v>17998</v>
      </c>
      <c r="AW84" s="188">
        <f t="shared" si="29"/>
        <v>571</v>
      </c>
      <c r="AX84" s="188">
        <f t="shared" si="29"/>
        <v>14677</v>
      </c>
      <c r="AY84" s="188">
        <f t="shared" si="29"/>
        <v>206</v>
      </c>
      <c r="AZ84" s="188">
        <f t="shared" si="29"/>
        <v>68551</v>
      </c>
      <c r="BA84" s="189">
        <f t="shared" si="29"/>
        <v>86549</v>
      </c>
      <c r="BD84" s="187">
        <f t="shared" ref="BD84:BL84" si="30">SUMIF($B$16:$B$74,$B84,BD$16:BD$74)</f>
        <v>69</v>
      </c>
      <c r="BE84" s="188">
        <f t="shared" si="30"/>
        <v>1332</v>
      </c>
      <c r="BF84" s="188">
        <f t="shared" si="30"/>
        <v>1954</v>
      </c>
      <c r="BG84" s="188">
        <f t="shared" si="30"/>
        <v>11060</v>
      </c>
      <c r="BH84" s="188">
        <f t="shared" si="30"/>
        <v>21769</v>
      </c>
      <c r="BI84" s="188">
        <f t="shared" si="30"/>
        <v>48362</v>
      </c>
      <c r="BJ84" s="188">
        <f t="shared" si="30"/>
        <v>39</v>
      </c>
      <c r="BK84" s="188">
        <f t="shared" si="30"/>
        <v>1949</v>
      </c>
      <c r="BL84" s="189">
        <f t="shared" si="30"/>
        <v>15</v>
      </c>
      <c r="BO84" s="234"/>
      <c r="BP84" s="235"/>
      <c r="BR84" s="200"/>
      <c r="BS84" s="201"/>
      <c r="BT84" s="201"/>
      <c r="BU84" s="201"/>
      <c r="BV84" s="201"/>
      <c r="BW84" s="202"/>
      <c r="BY84" s="187"/>
      <c r="BZ84" s="188"/>
      <c r="CA84" s="188"/>
      <c r="CB84" s="188"/>
      <c r="CC84" s="188"/>
      <c r="CD84" s="188"/>
      <c r="CE84" s="189"/>
      <c r="CG84" s="236">
        <v>15.4</v>
      </c>
    </row>
    <row r="85" ht="14.25" customHeight="1">
      <c r="B85" s="194" t="s">
        <v>495</v>
      </c>
      <c r="C85" s="231"/>
      <c r="D85" s="232"/>
      <c r="F85" s="187">
        <f t="shared" si="14"/>
        <v>1471426</v>
      </c>
      <c r="G85" s="188">
        <f t="shared" ref="G85:M85" si="31">SUMIF($B$16:$B$74,$B85,G$16:G$74)</f>
        <v>23597</v>
      </c>
      <c r="H85" s="188">
        <f t="shared" si="31"/>
        <v>195928</v>
      </c>
      <c r="I85" s="188">
        <f t="shared" si="31"/>
        <v>35</v>
      </c>
      <c r="J85" s="188">
        <f t="shared" si="31"/>
        <v>97714</v>
      </c>
      <c r="K85" s="188">
        <f t="shared" si="31"/>
        <v>1154182</v>
      </c>
      <c r="L85" s="188">
        <f t="shared" si="31"/>
        <v>17838</v>
      </c>
      <c r="M85" s="189">
        <f t="shared" si="31"/>
        <v>1136344</v>
      </c>
      <c r="P85" s="187">
        <f t="shared" ref="P85:X85" si="32">SUMIF($B$16:$B$74,$B85,P$16:P$74)</f>
        <v>5484</v>
      </c>
      <c r="Q85" s="188">
        <f t="shared" si="32"/>
        <v>69647</v>
      </c>
      <c r="R85" s="188">
        <f t="shared" si="32"/>
        <v>864264</v>
      </c>
      <c r="S85" s="188">
        <f t="shared" si="32"/>
        <v>97586</v>
      </c>
      <c r="T85" s="188">
        <f t="shared" si="32"/>
        <v>30267</v>
      </c>
      <c r="U85" s="188">
        <f t="shared" si="32"/>
        <v>43339</v>
      </c>
      <c r="V85" s="188">
        <f t="shared" si="32"/>
        <v>6144</v>
      </c>
      <c r="W85" s="188">
        <f t="shared" si="32"/>
        <v>19572</v>
      </c>
      <c r="X85" s="233">
        <f t="shared" si="32"/>
        <v>41</v>
      </c>
      <c r="Y85" s="189" t="str">
        <f t="shared" si="17"/>
        <v>EQUAL</v>
      </c>
      <c r="AA85" s="234"/>
      <c r="AB85" s="235"/>
      <c r="AD85" s="200">
        <f t="shared" ref="AD85:AK85" si="33">AVERAGEIF($B$15:$B$74,$B85,AD$15:AD$74)</f>
        <v>92.97082462</v>
      </c>
      <c r="AE85" s="201">
        <f t="shared" si="33"/>
        <v>89.25</v>
      </c>
      <c r="AF85" s="201">
        <f t="shared" si="33"/>
        <v>37.66708862</v>
      </c>
      <c r="AG85" s="201">
        <f t="shared" si="33"/>
        <v>29.75</v>
      </c>
      <c r="AH85" s="201">
        <f t="shared" si="33"/>
        <v>21.27165577</v>
      </c>
      <c r="AI85" s="201">
        <f t="shared" si="33"/>
        <v>0</v>
      </c>
      <c r="AJ85" s="201">
        <f t="shared" si="33"/>
        <v>152.159569</v>
      </c>
      <c r="AK85" s="202">
        <f t="shared" si="33"/>
        <v>146</v>
      </c>
      <c r="AL85" s="220"/>
      <c r="AM85" s="220"/>
      <c r="AN85" s="220"/>
      <c r="AO85" s="220"/>
      <c r="AP85" s="220"/>
      <c r="AQ85" s="220"/>
      <c r="AR85" s="220"/>
      <c r="AS85" s="220"/>
      <c r="AU85" s="187">
        <f t="shared" ref="AU85:BA85" si="34">SUMIF($B$16:$B$74,$B85,AU$16:AU$74)</f>
        <v>88540</v>
      </c>
      <c r="AV85" s="188">
        <f t="shared" si="34"/>
        <v>16086</v>
      </c>
      <c r="AW85" s="188">
        <f t="shared" si="34"/>
        <v>646</v>
      </c>
      <c r="AX85" s="188">
        <f t="shared" si="34"/>
        <v>16511</v>
      </c>
      <c r="AY85" s="188">
        <f t="shared" si="34"/>
        <v>216</v>
      </c>
      <c r="AZ85" s="188">
        <f t="shared" si="34"/>
        <v>71149</v>
      </c>
      <c r="BA85" s="189">
        <f t="shared" si="34"/>
        <v>87235</v>
      </c>
      <c r="BD85" s="187">
        <f t="shared" ref="BD85:BL85" si="35">SUMIF($B$16:$B$74,$B85,BD$16:BD$74)</f>
        <v>74</v>
      </c>
      <c r="BE85" s="188">
        <f t="shared" si="35"/>
        <v>1711</v>
      </c>
      <c r="BF85" s="188">
        <f t="shared" si="35"/>
        <v>1873</v>
      </c>
      <c r="BG85" s="188">
        <f t="shared" si="35"/>
        <v>10281</v>
      </c>
      <c r="BH85" s="188">
        <f t="shared" si="35"/>
        <v>23630</v>
      </c>
      <c r="BI85" s="188">
        <f t="shared" si="35"/>
        <v>47551</v>
      </c>
      <c r="BJ85" s="188">
        <f t="shared" si="35"/>
        <v>38</v>
      </c>
      <c r="BK85" s="188">
        <f t="shared" si="35"/>
        <v>2060</v>
      </c>
      <c r="BL85" s="189">
        <f t="shared" si="35"/>
        <v>17</v>
      </c>
      <c r="BO85" s="234"/>
      <c r="BP85" s="235"/>
      <c r="BR85" s="200">
        <f t="shared" ref="BR85:BW85" si="36">AVERAGEIF($B$15:$B$74,$B85,BR$15:BR$74)</f>
        <v>441.1725617</v>
      </c>
      <c r="BS85" s="201">
        <f t="shared" si="36"/>
        <v>216.25</v>
      </c>
      <c r="BT85" s="201">
        <f t="shared" si="36"/>
        <v>278.0060076</v>
      </c>
      <c r="BU85" s="201">
        <f t="shared" si="36"/>
        <v>59.5</v>
      </c>
      <c r="BV85" s="201">
        <f t="shared" si="36"/>
        <v>163.1676872</v>
      </c>
      <c r="BW85" s="202">
        <f t="shared" si="36"/>
        <v>135.5</v>
      </c>
      <c r="BY85" s="187"/>
      <c r="BZ85" s="188"/>
      <c r="CA85" s="188"/>
      <c r="CB85" s="188"/>
      <c r="CC85" s="188"/>
      <c r="CD85" s="188"/>
      <c r="CE85" s="189"/>
      <c r="CG85" s="236">
        <v>15.9</v>
      </c>
    </row>
    <row r="86" ht="14.25" customHeight="1">
      <c r="B86" s="194" t="s">
        <v>496</v>
      </c>
      <c r="C86" s="231"/>
      <c r="D86" s="232"/>
      <c r="F86" s="187">
        <f t="shared" si="14"/>
        <v>1494596</v>
      </c>
      <c r="G86" s="188">
        <f t="shared" ref="G86:M86" si="37">SUMIF($B$16:$B$74,$B86,G$16:G$74)</f>
        <v>20830</v>
      </c>
      <c r="H86" s="188">
        <f t="shared" si="37"/>
        <v>205959</v>
      </c>
      <c r="I86" s="188">
        <f t="shared" si="37"/>
        <v>46</v>
      </c>
      <c r="J86" s="188">
        <f t="shared" si="37"/>
        <v>83926</v>
      </c>
      <c r="K86" s="188">
        <f t="shared" si="37"/>
        <v>1183877</v>
      </c>
      <c r="L86" s="188">
        <f t="shared" si="37"/>
        <v>18712</v>
      </c>
      <c r="M86" s="189">
        <f t="shared" si="37"/>
        <v>1165165</v>
      </c>
      <c r="P86" s="187">
        <f t="shared" ref="P86:X86" si="38">SUMIF($B$16:$B$74,$B86,P$16:P$74)</f>
        <v>8879</v>
      </c>
      <c r="Q86" s="188">
        <f t="shared" si="38"/>
        <v>62035</v>
      </c>
      <c r="R86" s="188">
        <f t="shared" si="38"/>
        <v>900551</v>
      </c>
      <c r="S86" s="188">
        <f t="shared" si="38"/>
        <v>100429</v>
      </c>
      <c r="T86" s="188">
        <f t="shared" si="38"/>
        <v>33279</v>
      </c>
      <c r="U86" s="188">
        <f t="shared" si="38"/>
        <v>43300</v>
      </c>
      <c r="V86" s="188">
        <f t="shared" si="38"/>
        <v>4864</v>
      </c>
      <c r="W86" s="188">
        <f t="shared" si="38"/>
        <v>11762</v>
      </c>
      <c r="X86" s="233">
        <f t="shared" si="38"/>
        <v>66</v>
      </c>
      <c r="Y86" s="189" t="str">
        <f t="shared" si="17"/>
        <v>EQUAL</v>
      </c>
      <c r="AA86" s="234"/>
      <c r="AB86" s="235"/>
      <c r="AD86" s="200">
        <f t="shared" ref="AD86:AK86" si="39">AVERAGEIF($B$15:$B$74,$B86,AD$15:AD$74)</f>
        <v>99.25</v>
      </c>
      <c r="AE86" s="201">
        <f t="shared" si="39"/>
        <v>92</v>
      </c>
      <c r="AF86" s="201">
        <f t="shared" si="39"/>
        <v>39.25</v>
      </c>
      <c r="AG86" s="201">
        <f t="shared" si="39"/>
        <v>30.25</v>
      </c>
      <c r="AH86" s="201">
        <f t="shared" si="39"/>
        <v>20.75</v>
      </c>
      <c r="AI86" s="201">
        <f t="shared" si="39"/>
        <v>0</v>
      </c>
      <c r="AJ86" s="201">
        <f t="shared" si="39"/>
        <v>159.25</v>
      </c>
      <c r="AK86" s="202">
        <f t="shared" si="39"/>
        <v>149.25</v>
      </c>
      <c r="AL86" s="220"/>
      <c r="AM86" s="220"/>
      <c r="AN86" s="220"/>
      <c r="AO86" s="220"/>
      <c r="AP86" s="220"/>
      <c r="AQ86" s="220"/>
      <c r="AR86" s="220"/>
      <c r="AS86" s="220"/>
      <c r="AU86" s="187">
        <f t="shared" ref="AU86:BA86" si="40">SUMIF($B$16:$B$74,$B86,AU$16:AU$74)</f>
        <v>87505</v>
      </c>
      <c r="AV86" s="188">
        <f t="shared" si="40"/>
        <v>16296</v>
      </c>
      <c r="AW86" s="188">
        <f t="shared" si="40"/>
        <v>668</v>
      </c>
      <c r="AX86" s="188">
        <f t="shared" si="40"/>
        <v>16270</v>
      </c>
      <c r="AY86" s="188">
        <f t="shared" si="40"/>
        <v>233</v>
      </c>
      <c r="AZ86" s="188">
        <f t="shared" si="40"/>
        <v>70323</v>
      </c>
      <c r="BA86" s="189">
        <f t="shared" si="40"/>
        <v>86619</v>
      </c>
      <c r="BD86" s="187">
        <f t="shared" ref="BD86:BL86" si="41">SUMIF($B$16:$B$74,$B86,BD$16:BD$74)</f>
        <v>83</v>
      </c>
      <c r="BE86" s="188">
        <f t="shared" si="41"/>
        <v>1614</v>
      </c>
      <c r="BF86" s="188">
        <f t="shared" si="41"/>
        <v>2030</v>
      </c>
      <c r="BG86" s="188">
        <f t="shared" si="41"/>
        <v>9027</v>
      </c>
      <c r="BH86" s="188">
        <f t="shared" si="41"/>
        <v>23959</v>
      </c>
      <c r="BI86" s="188">
        <f t="shared" si="41"/>
        <v>47452</v>
      </c>
      <c r="BJ86" s="188">
        <f t="shared" si="41"/>
        <v>27</v>
      </c>
      <c r="BK86" s="188">
        <f t="shared" si="41"/>
        <v>2412</v>
      </c>
      <c r="BL86" s="189">
        <f t="shared" si="41"/>
        <v>15</v>
      </c>
      <c r="BO86" s="234"/>
      <c r="BP86" s="235"/>
      <c r="BR86" s="200">
        <f t="shared" ref="BR86:BW86" si="42">AVERAGEIF($B$15:$B$74,$B86,BR$15:BR$74)</f>
        <v>489.7972023</v>
      </c>
      <c r="BS86" s="201">
        <f t="shared" si="42"/>
        <v>243</v>
      </c>
      <c r="BT86" s="201">
        <f t="shared" si="42"/>
        <v>305.7503647</v>
      </c>
      <c r="BU86" s="201">
        <f t="shared" si="42"/>
        <v>69</v>
      </c>
      <c r="BV86" s="201">
        <f t="shared" si="42"/>
        <v>184.0470145</v>
      </c>
      <c r="BW86" s="202">
        <f t="shared" si="42"/>
        <v>147.5</v>
      </c>
      <c r="BY86" s="187"/>
      <c r="BZ86" s="188"/>
      <c r="CA86" s="188"/>
      <c r="CB86" s="188"/>
      <c r="CC86" s="188"/>
      <c r="CD86" s="188"/>
      <c r="CE86" s="189"/>
      <c r="CG86" s="236">
        <v>16.2</v>
      </c>
    </row>
    <row r="87" ht="14.25" customHeight="1">
      <c r="B87" s="194" t="s">
        <v>497</v>
      </c>
      <c r="C87" s="231"/>
      <c r="D87" s="232"/>
      <c r="F87" s="187">
        <f t="shared" si="14"/>
        <v>1443176</v>
      </c>
      <c r="G87" s="188">
        <f t="shared" ref="G87:M87" si="43">SUMIF($B$16:$B$74,$B87,G$16:G$74)</f>
        <v>18209</v>
      </c>
      <c r="H87" s="188">
        <f t="shared" si="43"/>
        <v>170253</v>
      </c>
      <c r="I87" s="188">
        <f t="shared" si="43"/>
        <v>36</v>
      </c>
      <c r="J87" s="188">
        <f t="shared" si="43"/>
        <v>74006</v>
      </c>
      <c r="K87" s="188">
        <f t="shared" si="43"/>
        <v>1180695</v>
      </c>
      <c r="L87" s="188">
        <f t="shared" si="43"/>
        <v>20504</v>
      </c>
      <c r="M87" s="189">
        <f t="shared" si="43"/>
        <v>1160191</v>
      </c>
      <c r="P87" s="187">
        <f t="shared" ref="P87:X87" si="44">SUMIF($B$16:$B$74,$B87,P$16:P$74)</f>
        <v>4367</v>
      </c>
      <c r="Q87" s="188">
        <f t="shared" si="44"/>
        <v>52193</v>
      </c>
      <c r="R87" s="188">
        <f t="shared" si="44"/>
        <v>917015</v>
      </c>
      <c r="S87" s="188">
        <f t="shared" si="44"/>
        <v>92943</v>
      </c>
      <c r="T87" s="188">
        <f t="shared" si="44"/>
        <v>34542</v>
      </c>
      <c r="U87" s="188">
        <f t="shared" si="44"/>
        <v>43230</v>
      </c>
      <c r="V87" s="188">
        <f t="shared" si="44"/>
        <v>4551</v>
      </c>
      <c r="W87" s="188">
        <f t="shared" si="44"/>
        <v>11314</v>
      </c>
      <c r="X87" s="237">
        <f t="shared" si="44"/>
        <v>36</v>
      </c>
      <c r="Y87" s="189" t="str">
        <f t="shared" si="17"/>
        <v>EQUAL</v>
      </c>
      <c r="AA87" s="234"/>
      <c r="AB87" s="235"/>
      <c r="AD87" s="200">
        <f t="shared" ref="AD87:AK87" si="45">AVERAGEIF($B$15:$B$74,$B87,AD$15:AD$74)</f>
        <v>104</v>
      </c>
      <c r="AE87" s="201">
        <f t="shared" si="45"/>
        <v>99.75</v>
      </c>
      <c r="AF87" s="201">
        <f t="shared" si="45"/>
        <v>37.25</v>
      </c>
      <c r="AG87" s="201">
        <f t="shared" si="45"/>
        <v>29.5</v>
      </c>
      <c r="AH87" s="201">
        <f t="shared" si="45"/>
        <v>17.75</v>
      </c>
      <c r="AI87" s="201">
        <f t="shared" si="45"/>
        <v>0</v>
      </c>
      <c r="AJ87" s="201">
        <f t="shared" si="45"/>
        <v>159.25</v>
      </c>
      <c r="AK87" s="202">
        <f t="shared" si="45"/>
        <v>149.5</v>
      </c>
      <c r="AL87" s="220"/>
      <c r="AM87" s="220"/>
      <c r="AN87" s="220"/>
      <c r="AO87" s="220"/>
      <c r="AP87" s="220"/>
      <c r="AQ87" s="220"/>
      <c r="AR87" s="220"/>
      <c r="AS87" s="220"/>
      <c r="AU87" s="187">
        <f t="shared" ref="AU87:BA87" si="46">SUMIF($B$16:$B$74,$B87,AU$16:AU$74)</f>
        <v>79158</v>
      </c>
      <c r="AV87" s="188">
        <f t="shared" si="46"/>
        <v>19526</v>
      </c>
      <c r="AW87" s="188">
        <f t="shared" si="46"/>
        <v>635</v>
      </c>
      <c r="AX87" s="188">
        <f t="shared" si="46"/>
        <v>15516</v>
      </c>
      <c r="AY87" s="188">
        <f t="shared" si="46"/>
        <v>165</v>
      </c>
      <c r="AZ87" s="188">
        <f t="shared" si="46"/>
        <v>62823</v>
      </c>
      <c r="BA87" s="189">
        <f t="shared" si="46"/>
        <v>82203</v>
      </c>
      <c r="BD87" s="187">
        <f t="shared" ref="BD87:BL87" si="47">SUMIF($B$16:$B$74,$B87,BD$16:BD$74)</f>
        <v>101</v>
      </c>
      <c r="BE87" s="188">
        <f t="shared" si="47"/>
        <v>1387</v>
      </c>
      <c r="BF87" s="188">
        <f t="shared" si="47"/>
        <v>1731</v>
      </c>
      <c r="BG87" s="188">
        <f t="shared" si="47"/>
        <v>6764</v>
      </c>
      <c r="BH87" s="188">
        <f t="shared" si="47"/>
        <v>22563</v>
      </c>
      <c r="BI87" s="188">
        <f t="shared" si="47"/>
        <v>46895</v>
      </c>
      <c r="BJ87" s="188">
        <f t="shared" si="47"/>
        <v>23</v>
      </c>
      <c r="BK87" s="188">
        <f t="shared" si="47"/>
        <v>2728</v>
      </c>
      <c r="BL87" s="189">
        <f t="shared" si="47"/>
        <v>11</v>
      </c>
      <c r="BO87" s="234"/>
      <c r="BP87" s="235"/>
      <c r="BR87" s="200">
        <f t="shared" ref="BR87:BW87" si="48">AVERAGEIF($B$15:$B$74,$B87,BR$15:BR$74)</f>
        <v>553.138344</v>
      </c>
      <c r="BS87" s="201">
        <f t="shared" si="48"/>
        <v>252.75</v>
      </c>
      <c r="BT87" s="201">
        <f t="shared" si="48"/>
        <v>370.9482707</v>
      </c>
      <c r="BU87" s="201">
        <f t="shared" si="48"/>
        <v>88.875</v>
      </c>
      <c r="BV87" s="201">
        <f t="shared" si="48"/>
        <v>182.4981304</v>
      </c>
      <c r="BW87" s="202">
        <f t="shared" si="48"/>
        <v>141.125</v>
      </c>
      <c r="BY87" s="187">
        <f t="shared" ref="BY87:CD87" si="49">SUMIF($B$16:$B$74,$B87,BY$16:BY$74)</f>
        <v>111987</v>
      </c>
      <c r="BZ87" s="188">
        <f t="shared" si="49"/>
        <v>118033</v>
      </c>
      <c r="CA87" s="188">
        <f t="shared" si="49"/>
        <v>172832</v>
      </c>
      <c r="CB87" s="188">
        <f t="shared" si="49"/>
        <v>68277</v>
      </c>
      <c r="CC87" s="188">
        <f t="shared" si="49"/>
        <v>74713</v>
      </c>
      <c r="CD87" s="188">
        <f t="shared" si="49"/>
        <v>139951</v>
      </c>
      <c r="CE87" s="189"/>
      <c r="CG87" s="236">
        <v>16.6</v>
      </c>
    </row>
    <row r="88" ht="14.25" customHeight="1">
      <c r="B88" s="194" t="s">
        <v>498</v>
      </c>
      <c r="C88" s="231"/>
      <c r="D88" s="232"/>
      <c r="F88" s="187">
        <f t="shared" si="14"/>
        <v>1354374</v>
      </c>
      <c r="G88" s="188">
        <f t="shared" ref="G88:M88" si="50">SUMIF($B$16:$B$74,$B88,G$16:G$74)</f>
        <v>14510</v>
      </c>
      <c r="H88" s="188">
        <f t="shared" si="50"/>
        <v>130206</v>
      </c>
      <c r="I88" s="188">
        <f t="shared" si="50"/>
        <v>27</v>
      </c>
      <c r="J88" s="188">
        <f t="shared" si="50"/>
        <v>67080</v>
      </c>
      <c r="K88" s="188">
        <f t="shared" si="50"/>
        <v>1142551</v>
      </c>
      <c r="L88" s="188">
        <f t="shared" si="50"/>
        <v>20477</v>
      </c>
      <c r="M88" s="189">
        <f t="shared" si="50"/>
        <v>1122074</v>
      </c>
      <c r="P88" s="187">
        <f t="shared" ref="P88:X88" si="51">SUMIF($B$16:$B$74,$B88,P$16:P$74)</f>
        <v>5202</v>
      </c>
      <c r="Q88" s="188">
        <f t="shared" si="51"/>
        <v>43864</v>
      </c>
      <c r="R88" s="188">
        <f t="shared" si="51"/>
        <v>903423</v>
      </c>
      <c r="S88" s="188">
        <f t="shared" si="51"/>
        <v>86744</v>
      </c>
      <c r="T88" s="188">
        <f t="shared" si="51"/>
        <v>32061</v>
      </c>
      <c r="U88" s="188">
        <f t="shared" si="51"/>
        <v>39221</v>
      </c>
      <c r="V88" s="188">
        <f t="shared" si="51"/>
        <v>3720</v>
      </c>
      <c r="W88" s="188">
        <f t="shared" si="51"/>
        <v>7839</v>
      </c>
      <c r="X88" s="237">
        <f t="shared" si="51"/>
        <v>0</v>
      </c>
      <c r="Y88" s="189" t="str">
        <f t="shared" si="17"/>
        <v>EQUAL</v>
      </c>
      <c r="AA88" s="234"/>
      <c r="AB88" s="235"/>
      <c r="AD88" s="200">
        <f t="shared" ref="AD88:AK88" si="52">AVERAGEIF($B$15:$B$74,$B88,AD$15:AD$74)</f>
        <v>111</v>
      </c>
      <c r="AE88" s="201">
        <f t="shared" si="52"/>
        <v>104.25</v>
      </c>
      <c r="AF88" s="201">
        <f t="shared" si="52"/>
        <v>34.5</v>
      </c>
      <c r="AG88" s="201">
        <f t="shared" si="52"/>
        <v>29.25</v>
      </c>
      <c r="AH88" s="201">
        <f t="shared" si="52"/>
        <v>17.75</v>
      </c>
      <c r="AI88" s="201">
        <f t="shared" si="52"/>
        <v>0</v>
      </c>
      <c r="AJ88" s="201">
        <f t="shared" si="52"/>
        <v>162.75</v>
      </c>
      <c r="AK88" s="202">
        <f t="shared" si="52"/>
        <v>152.25</v>
      </c>
      <c r="AL88" s="220"/>
      <c r="AM88" s="220"/>
      <c r="AN88" s="220"/>
      <c r="AO88" s="220"/>
      <c r="AP88" s="220"/>
      <c r="AQ88" s="220"/>
      <c r="AR88" s="220"/>
      <c r="AS88" s="220"/>
      <c r="AU88" s="187">
        <f t="shared" ref="AU88:BA88" si="53">SUMIF($B$16:$B$74,$B88,AU$16:AU$74)</f>
        <v>74969</v>
      </c>
      <c r="AV88" s="188">
        <f t="shared" si="53"/>
        <v>22496</v>
      </c>
      <c r="AW88" s="188">
        <f t="shared" si="53"/>
        <v>844</v>
      </c>
      <c r="AX88" s="188">
        <f t="shared" si="53"/>
        <v>13983</v>
      </c>
      <c r="AY88" s="188">
        <f t="shared" si="53"/>
        <v>140</v>
      </c>
      <c r="AZ88" s="188">
        <f t="shared" si="53"/>
        <v>60058</v>
      </c>
      <c r="BA88" s="189">
        <f t="shared" si="53"/>
        <v>81959</v>
      </c>
      <c r="BD88" s="187">
        <f t="shared" ref="BD88:BL88" si="54">SUMIF($B$16:$B$74,$B88,BD$16:BD$74)</f>
        <v>113</v>
      </c>
      <c r="BE88" s="188">
        <f t="shared" si="54"/>
        <v>1107</v>
      </c>
      <c r="BF88" s="188">
        <f t="shared" si="54"/>
        <v>1499</v>
      </c>
      <c r="BG88" s="188">
        <f t="shared" si="54"/>
        <v>6546</v>
      </c>
      <c r="BH88" s="188">
        <f t="shared" si="54"/>
        <v>21828</v>
      </c>
      <c r="BI88" s="188">
        <f t="shared" si="54"/>
        <v>49553</v>
      </c>
      <c r="BJ88" s="188">
        <f t="shared" si="54"/>
        <v>8</v>
      </c>
      <c r="BK88" s="188">
        <f t="shared" si="54"/>
        <v>1305</v>
      </c>
      <c r="BL88" s="189">
        <f t="shared" si="54"/>
        <v>0</v>
      </c>
      <c r="BO88" s="234"/>
      <c r="BP88" s="235"/>
      <c r="BR88" s="200">
        <f t="shared" ref="BR88:BW88" si="55">AVERAGEIF($B$15:$B$74,$B88,BR$15:BR$74)</f>
        <v>527.5187122</v>
      </c>
      <c r="BS88" s="201">
        <f t="shared" si="55"/>
        <v>234</v>
      </c>
      <c r="BT88" s="201">
        <f t="shared" si="55"/>
        <v>362.9120683</v>
      </c>
      <c r="BU88" s="201">
        <f t="shared" si="55"/>
        <v>87</v>
      </c>
      <c r="BV88" s="201">
        <f t="shared" si="55"/>
        <v>164.6375079</v>
      </c>
      <c r="BW88" s="202">
        <f t="shared" si="55"/>
        <v>124</v>
      </c>
      <c r="BY88" s="187">
        <f t="shared" ref="BY88:CE88" si="56">SUMIF($B$16:$B$74,$B88,BY$16:BY$74)</f>
        <v>105545</v>
      </c>
      <c r="BZ88" s="188">
        <f t="shared" si="56"/>
        <v>110015</v>
      </c>
      <c r="CA88" s="188">
        <f t="shared" si="56"/>
        <v>156758</v>
      </c>
      <c r="CB88" s="188">
        <f t="shared" si="56"/>
        <v>62489</v>
      </c>
      <c r="CC88" s="188">
        <f t="shared" si="56"/>
        <v>67448</v>
      </c>
      <c r="CD88" s="188">
        <f t="shared" si="56"/>
        <v>124176</v>
      </c>
      <c r="CE88" s="189">
        <f t="shared" si="56"/>
        <v>437609</v>
      </c>
      <c r="CG88" s="236">
        <v>18.1</v>
      </c>
    </row>
    <row r="89" ht="14.25" customHeight="1">
      <c r="B89" s="194" t="s">
        <v>499</v>
      </c>
      <c r="C89" s="231"/>
      <c r="D89" s="232"/>
      <c r="F89" s="187">
        <f t="shared" si="14"/>
        <v>1346140</v>
      </c>
      <c r="G89" s="188">
        <f t="shared" ref="G89:M89" si="57">SUMIF($B$16:$B$74,$B89,G$16:G$74)</f>
        <v>15782</v>
      </c>
      <c r="H89" s="188">
        <f t="shared" si="57"/>
        <v>126807</v>
      </c>
      <c r="I89" s="188">
        <f t="shared" si="57"/>
        <v>28</v>
      </c>
      <c r="J89" s="188">
        <f t="shared" si="57"/>
        <v>58920</v>
      </c>
      <c r="K89" s="188">
        <f t="shared" si="57"/>
        <v>1144603</v>
      </c>
      <c r="L89" s="188">
        <f t="shared" si="57"/>
        <v>21469</v>
      </c>
      <c r="M89" s="189">
        <f t="shared" si="57"/>
        <v>1123134</v>
      </c>
      <c r="P89" s="187">
        <f t="shared" ref="P89:X89" si="58">SUMIF($B$16:$B$74,$B89,P$16:P$74)</f>
        <v>4016</v>
      </c>
      <c r="Q89" s="188">
        <f t="shared" si="58"/>
        <v>38453</v>
      </c>
      <c r="R89" s="188">
        <f t="shared" si="58"/>
        <v>926121</v>
      </c>
      <c r="S89" s="188">
        <f t="shared" si="58"/>
        <v>84711</v>
      </c>
      <c r="T89" s="188">
        <f t="shared" si="58"/>
        <v>24040</v>
      </c>
      <c r="U89" s="188">
        <f t="shared" si="58"/>
        <v>35112</v>
      </c>
      <c r="V89" s="188">
        <f t="shared" si="58"/>
        <v>3488</v>
      </c>
      <c r="W89" s="188">
        <f t="shared" si="58"/>
        <v>7193</v>
      </c>
      <c r="X89" s="237">
        <f t="shared" si="58"/>
        <v>0</v>
      </c>
      <c r="Y89" s="189" t="str">
        <f t="shared" si="17"/>
        <v>EQUAL</v>
      </c>
      <c r="AA89" s="234"/>
      <c r="AB89" s="235"/>
      <c r="AD89" s="200">
        <f t="shared" ref="AD89:AK89" si="59">AVERAGEIF($B$15:$B$74,$B89,AD$15:AD$74)</f>
        <v>111.5</v>
      </c>
      <c r="AE89" s="201">
        <f t="shared" si="59"/>
        <v>109.75</v>
      </c>
      <c r="AF89" s="201">
        <f t="shared" si="59"/>
        <v>36</v>
      </c>
      <c r="AG89" s="201">
        <f t="shared" si="59"/>
        <v>29.5</v>
      </c>
      <c r="AH89" s="201">
        <f t="shared" si="59"/>
        <v>19</v>
      </c>
      <c r="AI89" s="201">
        <f t="shared" si="59"/>
        <v>0</v>
      </c>
      <c r="AJ89" s="201">
        <f t="shared" si="59"/>
        <v>166.25</v>
      </c>
      <c r="AK89" s="202">
        <f t="shared" si="59"/>
        <v>156.5</v>
      </c>
      <c r="AL89" s="220"/>
      <c r="AM89" s="220"/>
      <c r="AN89" s="220"/>
      <c r="AO89" s="220"/>
      <c r="AP89" s="220"/>
      <c r="AQ89" s="220"/>
      <c r="AR89" s="220"/>
      <c r="AS89" s="220"/>
      <c r="AU89" s="187">
        <f t="shared" ref="AU89:BA89" si="60">SUMIF($B$16:$B$74,$B89,AU$16:AU$74)</f>
        <v>66301</v>
      </c>
      <c r="AV89" s="188">
        <f t="shared" si="60"/>
        <v>23630</v>
      </c>
      <c r="AW89" s="188">
        <f t="shared" si="60"/>
        <v>784</v>
      </c>
      <c r="AX89" s="188">
        <f t="shared" si="60"/>
        <v>12349</v>
      </c>
      <c r="AY89" s="188">
        <f t="shared" si="60"/>
        <v>123</v>
      </c>
      <c r="AZ89" s="188">
        <f t="shared" si="60"/>
        <v>53094</v>
      </c>
      <c r="BA89" s="189">
        <f t="shared" si="60"/>
        <v>76047</v>
      </c>
      <c r="BD89" s="187">
        <f t="shared" ref="BD89:BL89" si="61">SUMIF($B$16:$B$74,$B89,BD$16:BD$74)</f>
        <v>117</v>
      </c>
      <c r="BE89" s="188">
        <f t="shared" si="61"/>
        <v>983</v>
      </c>
      <c r="BF89" s="188">
        <f t="shared" si="61"/>
        <v>1380</v>
      </c>
      <c r="BG89" s="188">
        <f t="shared" si="61"/>
        <v>8004</v>
      </c>
      <c r="BH89" s="188">
        <f t="shared" si="61"/>
        <v>17596</v>
      </c>
      <c r="BI89" s="188">
        <f t="shared" si="61"/>
        <v>46560</v>
      </c>
      <c r="BJ89" s="188">
        <f t="shared" si="61"/>
        <v>5</v>
      </c>
      <c r="BK89" s="188">
        <f t="shared" si="61"/>
        <v>1401</v>
      </c>
      <c r="BL89" s="189">
        <f t="shared" si="61"/>
        <v>1</v>
      </c>
      <c r="BO89" s="234"/>
      <c r="BP89" s="235"/>
      <c r="BR89" s="200">
        <f t="shared" ref="BR89:BW89" si="62">AVERAGEIF($B$15:$B$74,$B89,BR$15:BR$74)</f>
        <v>516.0560526</v>
      </c>
      <c r="BS89" s="201">
        <f t="shared" si="62"/>
        <v>234.5</v>
      </c>
      <c r="BT89" s="201">
        <f t="shared" si="62"/>
        <v>353.0811029</v>
      </c>
      <c r="BU89" s="201">
        <f t="shared" si="62"/>
        <v>76.5</v>
      </c>
      <c r="BV89" s="201">
        <f t="shared" si="62"/>
        <v>163.7852898</v>
      </c>
      <c r="BW89" s="202">
        <f t="shared" si="62"/>
        <v>128.25</v>
      </c>
      <c r="BY89" s="187">
        <f t="shared" ref="BY89:CE89" si="63">SUMIF($B$16:$B$74,$B89,BY$16:BY$74)</f>
        <v>98523</v>
      </c>
      <c r="BZ89" s="188">
        <f t="shared" si="63"/>
        <v>101962</v>
      </c>
      <c r="CA89" s="188">
        <f t="shared" si="63"/>
        <v>136035</v>
      </c>
      <c r="CB89" s="188">
        <f t="shared" si="63"/>
        <v>54863</v>
      </c>
      <c r="CC89" s="188">
        <f t="shared" si="63"/>
        <v>58723</v>
      </c>
      <c r="CD89" s="188">
        <f t="shared" si="63"/>
        <v>103840</v>
      </c>
      <c r="CE89" s="189">
        <f t="shared" si="63"/>
        <v>398699</v>
      </c>
      <c r="CG89" s="236">
        <v>18.4</v>
      </c>
    </row>
    <row r="90" ht="14.25" customHeight="1">
      <c r="B90" s="194" t="s">
        <v>500</v>
      </c>
      <c r="C90" s="231"/>
      <c r="D90" s="232"/>
      <c r="F90" s="187">
        <f t="shared" si="14"/>
        <v>1319110</v>
      </c>
      <c r="G90" s="188">
        <f t="shared" ref="G90:M90" si="64">SUMIF($B$16:$B$74,$B90,G$16:G$74)</f>
        <v>16324</v>
      </c>
      <c r="H90" s="188">
        <f t="shared" si="64"/>
        <v>124164</v>
      </c>
      <c r="I90" s="188">
        <f t="shared" si="64"/>
        <v>25</v>
      </c>
      <c r="J90" s="188">
        <f t="shared" si="64"/>
        <v>62507</v>
      </c>
      <c r="K90" s="188">
        <f t="shared" si="64"/>
        <v>1116090</v>
      </c>
      <c r="L90" s="188">
        <f t="shared" si="64"/>
        <v>23318</v>
      </c>
      <c r="M90" s="189">
        <f t="shared" si="64"/>
        <v>1092772</v>
      </c>
      <c r="P90" s="187">
        <f t="shared" ref="P90:X90" si="65">SUMIF($B$16:$B$74,$B90,P$16:P$74)</f>
        <v>3973</v>
      </c>
      <c r="Q90" s="188">
        <f t="shared" si="65"/>
        <v>34658</v>
      </c>
      <c r="R90" s="188">
        <f t="shared" si="65"/>
        <v>914221</v>
      </c>
      <c r="S90" s="188">
        <f t="shared" si="65"/>
        <v>76062</v>
      </c>
      <c r="T90" s="188">
        <f t="shared" si="65"/>
        <v>21693</v>
      </c>
      <c r="U90" s="188">
        <f t="shared" si="65"/>
        <v>31420</v>
      </c>
      <c r="V90" s="188">
        <f t="shared" si="65"/>
        <v>3270</v>
      </c>
      <c r="W90" s="188">
        <f t="shared" si="65"/>
        <v>7475</v>
      </c>
      <c r="X90" s="237">
        <f t="shared" si="65"/>
        <v>0</v>
      </c>
      <c r="Y90" s="189" t="str">
        <f t="shared" si="17"/>
        <v>EQUAL</v>
      </c>
      <c r="AA90" s="234"/>
      <c r="AB90" s="235"/>
      <c r="AD90" s="200">
        <f t="shared" ref="AD90:AK90" si="66">AVERAGEIF($B$15:$B$74,$B90,AD$15:AD$74)</f>
        <v>117.5440146</v>
      </c>
      <c r="AE90" s="201">
        <f t="shared" si="66"/>
        <v>118</v>
      </c>
      <c r="AF90" s="201">
        <f t="shared" si="66"/>
        <v>36.6078374</v>
      </c>
      <c r="AG90" s="201">
        <f t="shared" si="66"/>
        <v>31.25</v>
      </c>
      <c r="AH90" s="201">
        <f t="shared" si="66"/>
        <v>18.17973509</v>
      </c>
      <c r="AI90" s="201">
        <f t="shared" si="66"/>
        <v>0</v>
      </c>
      <c r="AJ90" s="201">
        <f t="shared" si="66"/>
        <v>172.3315871</v>
      </c>
      <c r="AK90" s="202">
        <f t="shared" si="66"/>
        <v>165.5</v>
      </c>
      <c r="AL90" s="220"/>
      <c r="AM90" s="220"/>
      <c r="AN90" s="220"/>
      <c r="AO90" s="220"/>
      <c r="AP90" s="220"/>
      <c r="AQ90" s="220"/>
      <c r="AR90" s="220"/>
      <c r="AS90" s="220"/>
      <c r="AU90" s="187">
        <f t="shared" ref="AU90:BA90" si="67">SUMIF($B$16:$B$74,$B90,AU$16:AU$74)</f>
        <v>59759</v>
      </c>
      <c r="AV90" s="188">
        <f t="shared" si="67"/>
        <v>24795</v>
      </c>
      <c r="AW90" s="188">
        <f t="shared" si="67"/>
        <v>694</v>
      </c>
      <c r="AX90" s="188">
        <f t="shared" si="67"/>
        <v>10157</v>
      </c>
      <c r="AY90" s="188">
        <f t="shared" si="67"/>
        <v>99</v>
      </c>
      <c r="AZ90" s="188">
        <f t="shared" si="67"/>
        <v>48867</v>
      </c>
      <c r="BA90" s="189">
        <f t="shared" si="67"/>
        <v>72902</v>
      </c>
      <c r="BD90" s="187">
        <f t="shared" ref="BD90:BL90" si="68">SUMIF($B$16:$B$74,$B90,BD$16:BD$74)</f>
        <v>94</v>
      </c>
      <c r="BE90" s="188">
        <f t="shared" si="68"/>
        <v>896</v>
      </c>
      <c r="BF90" s="188">
        <f t="shared" si="68"/>
        <v>1251</v>
      </c>
      <c r="BG90" s="188">
        <f t="shared" si="68"/>
        <v>7413</v>
      </c>
      <c r="BH90" s="188">
        <f t="shared" si="68"/>
        <v>17958</v>
      </c>
      <c r="BI90" s="188">
        <f t="shared" si="68"/>
        <v>43807</v>
      </c>
      <c r="BJ90" s="188">
        <f t="shared" si="68"/>
        <v>16</v>
      </c>
      <c r="BK90" s="188">
        <f t="shared" si="68"/>
        <v>1467</v>
      </c>
      <c r="BL90" s="189">
        <f t="shared" si="68"/>
        <v>0</v>
      </c>
      <c r="BO90" s="234"/>
      <c r="BP90" s="235"/>
      <c r="BR90" s="200">
        <f t="shared" ref="BR90:BW90" si="69">AVERAGEIF($B$15:$B$74,$B90,BR$15:BR$74)</f>
        <v>483.9411198</v>
      </c>
      <c r="BS90" s="201">
        <f t="shared" si="69"/>
        <v>251.25</v>
      </c>
      <c r="BT90" s="201">
        <f t="shared" si="69"/>
        <v>330.017608</v>
      </c>
      <c r="BU90" s="201">
        <f t="shared" si="69"/>
        <v>96.25</v>
      </c>
      <c r="BV90" s="201">
        <f t="shared" si="69"/>
        <v>154.8280287</v>
      </c>
      <c r="BW90" s="202">
        <f t="shared" si="69"/>
        <v>114.5</v>
      </c>
      <c r="BY90" s="187">
        <f t="shared" ref="BY90:CE90" si="70">SUMIF($B$16:$B$74,$B90,BY$16:BY$74)</f>
        <v>102645</v>
      </c>
      <c r="BZ90" s="188">
        <f t="shared" si="70"/>
        <v>94875</v>
      </c>
      <c r="CA90" s="188">
        <f t="shared" si="70"/>
        <v>148313</v>
      </c>
      <c r="CB90" s="188">
        <f t="shared" si="70"/>
        <v>58295</v>
      </c>
      <c r="CC90" s="188">
        <f t="shared" si="70"/>
        <v>52415</v>
      </c>
      <c r="CD90" s="188">
        <f t="shared" si="70"/>
        <v>113562</v>
      </c>
      <c r="CE90" s="189">
        <f t="shared" si="70"/>
        <v>405269</v>
      </c>
      <c r="CG90" s="236">
        <v>18.7</v>
      </c>
    </row>
    <row r="91" ht="14.25" customHeight="1">
      <c r="B91" s="194" t="s">
        <v>501</v>
      </c>
      <c r="C91" s="231"/>
      <c r="D91" s="232"/>
      <c r="F91" s="187">
        <f t="shared" si="14"/>
        <v>878281</v>
      </c>
      <c r="G91" s="188">
        <f t="shared" ref="G91:M91" si="71">SUMIF($B$16:$B$74,$B91,G$16:G$74)</f>
        <v>18715</v>
      </c>
      <c r="H91" s="188">
        <f t="shared" si="71"/>
        <v>66953</v>
      </c>
      <c r="I91" s="188">
        <f t="shared" si="71"/>
        <v>38</v>
      </c>
      <c r="J91" s="188">
        <f t="shared" si="71"/>
        <v>63997</v>
      </c>
      <c r="K91" s="188">
        <f t="shared" si="71"/>
        <v>728578</v>
      </c>
      <c r="L91" s="188">
        <f t="shared" si="71"/>
        <v>21741</v>
      </c>
      <c r="M91" s="189">
        <f t="shared" si="71"/>
        <v>706837</v>
      </c>
      <c r="P91" s="187">
        <f t="shared" ref="P91:X91" si="72">SUMIF($B$16:$B$74,$B91,P$16:P$74)</f>
        <v>1670</v>
      </c>
      <c r="Q91" s="188">
        <f t="shared" si="72"/>
        <v>23132</v>
      </c>
      <c r="R91" s="188">
        <f t="shared" si="72"/>
        <v>576605</v>
      </c>
      <c r="S91" s="188">
        <f t="shared" si="72"/>
        <v>54481</v>
      </c>
      <c r="T91" s="188">
        <f t="shared" si="72"/>
        <v>20200</v>
      </c>
      <c r="U91" s="188">
        <f t="shared" si="72"/>
        <v>23129</v>
      </c>
      <c r="V91" s="188">
        <f t="shared" si="72"/>
        <v>2459</v>
      </c>
      <c r="W91" s="188">
        <f t="shared" si="72"/>
        <v>5161</v>
      </c>
      <c r="X91" s="237">
        <f t="shared" si="72"/>
        <v>0</v>
      </c>
      <c r="Y91" s="189" t="str">
        <f t="shared" si="17"/>
        <v>EQUAL</v>
      </c>
      <c r="AA91" s="234"/>
      <c r="AB91" s="235"/>
      <c r="AD91" s="200">
        <f t="shared" ref="AD91:AK91" si="73">AVERAGEIF($B$15:$B$74,$B91,AD$15:AD$74)</f>
        <v>117.0257024</v>
      </c>
      <c r="AE91" s="201">
        <f t="shared" si="73"/>
        <v>121.75</v>
      </c>
      <c r="AF91" s="201">
        <f t="shared" si="73"/>
        <v>52.08802203</v>
      </c>
      <c r="AG91" s="201">
        <f t="shared" si="73"/>
        <v>38</v>
      </c>
      <c r="AH91" s="201">
        <f t="shared" si="73"/>
        <v>42.13777544</v>
      </c>
      <c r="AI91" s="201">
        <f t="shared" si="73"/>
        <v>0</v>
      </c>
      <c r="AJ91" s="201">
        <f t="shared" si="73"/>
        <v>211.2514999</v>
      </c>
      <c r="AK91" s="202">
        <f t="shared" si="73"/>
        <v>199.25</v>
      </c>
      <c r="AL91" s="220"/>
      <c r="AM91" s="220"/>
      <c r="AN91" s="220"/>
      <c r="AO91" s="220"/>
      <c r="AP91" s="220"/>
      <c r="AQ91" s="220"/>
      <c r="AR91" s="220"/>
      <c r="AS91" s="220"/>
      <c r="AU91" s="187">
        <f t="shared" ref="AU91:BA91" si="74">SUMIF($B$16:$B$74,$B91,AU$16:AU$74)</f>
        <v>49142</v>
      </c>
      <c r="AV91" s="188">
        <f t="shared" si="74"/>
        <v>22784</v>
      </c>
      <c r="AW91" s="188">
        <f t="shared" si="74"/>
        <v>894</v>
      </c>
      <c r="AX91" s="188">
        <f t="shared" si="74"/>
        <v>7884</v>
      </c>
      <c r="AY91" s="188">
        <f t="shared" si="74"/>
        <v>103</v>
      </c>
      <c r="AZ91" s="188">
        <f t="shared" si="74"/>
        <v>40333</v>
      </c>
      <c r="BA91" s="189">
        <f t="shared" si="74"/>
        <v>62419</v>
      </c>
      <c r="BD91" s="187">
        <f t="shared" ref="BD91:BL91" si="75">SUMIF($B$16:$B$74,$B91,BD$16:BD$74)</f>
        <v>83</v>
      </c>
      <c r="BE91" s="188">
        <f t="shared" si="75"/>
        <v>849</v>
      </c>
      <c r="BF91" s="188">
        <f t="shared" si="75"/>
        <v>894</v>
      </c>
      <c r="BG91" s="188">
        <f t="shared" si="75"/>
        <v>6330</v>
      </c>
      <c r="BH91" s="188">
        <f t="shared" si="75"/>
        <v>17139</v>
      </c>
      <c r="BI91" s="188">
        <f t="shared" si="75"/>
        <v>35863</v>
      </c>
      <c r="BJ91" s="188">
        <f t="shared" si="75"/>
        <v>13</v>
      </c>
      <c r="BK91" s="188">
        <f t="shared" si="75"/>
        <v>1248</v>
      </c>
      <c r="BL91" s="189">
        <f t="shared" si="75"/>
        <v>0</v>
      </c>
      <c r="BO91" s="234"/>
      <c r="BP91" s="235"/>
      <c r="BR91" s="200">
        <f t="shared" ref="BR91:BW91" si="76">AVERAGEIF($B$15:$B$74,$B91,BR$15:BR$74)</f>
        <v>438.6637641</v>
      </c>
      <c r="BS91" s="201">
        <f t="shared" si="76"/>
        <v>266.25</v>
      </c>
      <c r="BT91" s="201">
        <f t="shared" si="76"/>
        <v>273.445508</v>
      </c>
      <c r="BU91" s="201">
        <f t="shared" si="76"/>
        <v>85.25</v>
      </c>
      <c r="BV91" s="201">
        <f t="shared" si="76"/>
        <v>165.9046318</v>
      </c>
      <c r="BW91" s="202">
        <f t="shared" si="76"/>
        <v>126</v>
      </c>
      <c r="BY91" s="187">
        <f t="shared" ref="BY91:CE91" si="77">SUMIF($B$16:$B$74,$B91,BY$16:BY$74)</f>
        <v>95788</v>
      </c>
      <c r="BZ91" s="188">
        <f t="shared" si="77"/>
        <v>76832</v>
      </c>
      <c r="CA91" s="188">
        <f t="shared" si="77"/>
        <v>210945</v>
      </c>
      <c r="CB91" s="188">
        <f t="shared" si="77"/>
        <v>60332</v>
      </c>
      <c r="CC91" s="188">
        <f t="shared" si="77"/>
        <v>43930</v>
      </c>
      <c r="CD91" s="188">
        <f t="shared" si="77"/>
        <v>168483</v>
      </c>
      <c r="CE91" s="189">
        <f t="shared" si="77"/>
        <v>375969</v>
      </c>
      <c r="CG91" s="236">
        <v>17.2</v>
      </c>
    </row>
    <row r="92" ht="14.25" customHeight="1">
      <c r="B92" s="194" t="s">
        <v>502</v>
      </c>
      <c r="C92" s="231"/>
      <c r="D92" s="232"/>
      <c r="F92" s="187">
        <f t="shared" si="14"/>
        <v>1117151</v>
      </c>
      <c r="G92" s="188">
        <f t="shared" ref="G92:M92" si="78">SUMIF($B$16:$B$74,$B92,G$16:G$74)</f>
        <v>19794</v>
      </c>
      <c r="H92" s="188">
        <f t="shared" si="78"/>
        <v>90656</v>
      </c>
      <c r="I92" s="188">
        <f t="shared" si="78"/>
        <v>27</v>
      </c>
      <c r="J92" s="188">
        <f t="shared" si="78"/>
        <v>55631</v>
      </c>
      <c r="K92" s="188">
        <f t="shared" si="78"/>
        <v>951043</v>
      </c>
      <c r="L92" s="188">
        <f t="shared" si="78"/>
        <v>22498</v>
      </c>
      <c r="M92" s="189">
        <f t="shared" si="78"/>
        <v>928545</v>
      </c>
      <c r="P92" s="187">
        <f t="shared" ref="P92:X92" si="79">SUMIF($B$16:$B$74,$B92,P$16:P$74)</f>
        <v>2440</v>
      </c>
      <c r="Q92" s="188">
        <f t="shared" si="79"/>
        <v>24397</v>
      </c>
      <c r="R92" s="188">
        <f t="shared" si="79"/>
        <v>782790</v>
      </c>
      <c r="S92" s="188">
        <f t="shared" si="79"/>
        <v>63926</v>
      </c>
      <c r="T92" s="188">
        <f t="shared" si="79"/>
        <v>22086</v>
      </c>
      <c r="U92" s="188">
        <f t="shared" si="79"/>
        <v>23466</v>
      </c>
      <c r="V92" s="188">
        <f t="shared" si="79"/>
        <v>2693</v>
      </c>
      <c r="W92" s="188">
        <f t="shared" si="79"/>
        <v>6747</v>
      </c>
      <c r="X92" s="237">
        <f t="shared" si="79"/>
        <v>0</v>
      </c>
      <c r="Y92" s="189" t="str">
        <f t="shared" si="17"/>
        <v>EQUAL</v>
      </c>
      <c r="AA92" s="234"/>
      <c r="AB92" s="235"/>
      <c r="AD92" s="200">
        <f t="shared" ref="AD92:AK92" si="80">AVERAGEIF($B$15:$B$74,$B92,AD$15:AD$74)</f>
        <v>130.1564666</v>
      </c>
      <c r="AE92" s="201">
        <f t="shared" si="80"/>
        <v>131.5</v>
      </c>
      <c r="AF92" s="201">
        <f t="shared" si="80"/>
        <v>48.98619055</v>
      </c>
      <c r="AG92" s="201">
        <f t="shared" si="80"/>
        <v>35</v>
      </c>
      <c r="AH92" s="201">
        <f t="shared" si="80"/>
        <v>38.90725207</v>
      </c>
      <c r="AI92" s="201">
        <f t="shared" si="80"/>
        <v>0</v>
      </c>
      <c r="AJ92" s="201">
        <f t="shared" si="80"/>
        <v>218.0499093</v>
      </c>
      <c r="AK92" s="202">
        <f t="shared" si="80"/>
        <v>195</v>
      </c>
      <c r="AL92" s="220"/>
      <c r="AM92" s="220"/>
      <c r="AN92" s="220"/>
      <c r="AO92" s="220"/>
      <c r="AP92" s="220"/>
      <c r="AQ92" s="220"/>
      <c r="AR92" s="220"/>
      <c r="AS92" s="220"/>
      <c r="AU92" s="187">
        <f t="shared" ref="AU92:BA92" si="81">SUMIF($B$16:$B$74,$B92,AU$16:AU$74)</f>
        <v>63435</v>
      </c>
      <c r="AV92" s="188">
        <f t="shared" si="81"/>
        <v>25647</v>
      </c>
      <c r="AW92" s="188">
        <f t="shared" si="81"/>
        <v>1373</v>
      </c>
      <c r="AX92" s="188">
        <f t="shared" si="81"/>
        <v>12186</v>
      </c>
      <c r="AY92" s="188">
        <f t="shared" si="81"/>
        <v>144</v>
      </c>
      <c r="AZ92" s="188">
        <f t="shared" si="81"/>
        <v>49823</v>
      </c>
      <c r="BA92" s="189">
        <f t="shared" si="81"/>
        <v>74584</v>
      </c>
      <c r="BD92" s="187">
        <f t="shared" ref="BD92:BL92" si="82">SUMIF($B$16:$B$74,$B92,BD$16:BD$74)</f>
        <v>126</v>
      </c>
      <c r="BE92" s="188">
        <f t="shared" si="82"/>
        <v>1038</v>
      </c>
      <c r="BF92" s="188">
        <f t="shared" si="82"/>
        <v>1277</v>
      </c>
      <c r="BG92" s="188">
        <f t="shared" si="82"/>
        <v>7615</v>
      </c>
      <c r="BH92" s="188">
        <f t="shared" si="82"/>
        <v>21250</v>
      </c>
      <c r="BI92" s="188">
        <f t="shared" si="82"/>
        <v>41707</v>
      </c>
      <c r="BJ92" s="188">
        <f t="shared" si="82"/>
        <v>10</v>
      </c>
      <c r="BK92" s="188">
        <f t="shared" si="82"/>
        <v>1561</v>
      </c>
      <c r="BL92" s="189">
        <f t="shared" si="82"/>
        <v>0</v>
      </c>
      <c r="BO92" s="234"/>
      <c r="BP92" s="235"/>
      <c r="BR92" s="200">
        <f t="shared" ref="BR92:BW92" si="83">AVERAGEIF($B$15:$B$74,$B92,BR$15:BR$74)</f>
        <v>605.1717528</v>
      </c>
      <c r="BS92" s="201">
        <f t="shared" si="83"/>
        <v>384.25</v>
      </c>
      <c r="BT92" s="201">
        <f t="shared" si="83"/>
        <v>373.2212983</v>
      </c>
      <c r="BU92" s="201">
        <f t="shared" si="83"/>
        <v>149.125</v>
      </c>
      <c r="BV92" s="201">
        <f t="shared" si="83"/>
        <v>232.378513</v>
      </c>
      <c r="BW92" s="202">
        <f t="shared" si="83"/>
        <v>173.75</v>
      </c>
      <c r="BY92" s="187">
        <f t="shared" ref="BY92:CE92" si="84">SUMIF($B$16:$B$74,$B92,BY$16:BY$74)</f>
        <v>93678</v>
      </c>
      <c r="BZ92" s="188">
        <f t="shared" si="84"/>
        <v>94741</v>
      </c>
      <c r="CA92" s="188">
        <f t="shared" si="84"/>
        <v>237155</v>
      </c>
      <c r="CB92" s="188">
        <f t="shared" si="84"/>
        <v>53539</v>
      </c>
      <c r="CC92" s="188">
        <f t="shared" si="84"/>
        <v>55559</v>
      </c>
      <c r="CD92" s="188">
        <f t="shared" si="84"/>
        <v>189918</v>
      </c>
      <c r="CE92" s="189">
        <f t="shared" si="84"/>
        <v>396899</v>
      </c>
      <c r="CG92" s="236">
        <v>21.3</v>
      </c>
    </row>
    <row r="93" ht="14.25" customHeight="1">
      <c r="B93" s="194" t="s">
        <v>503</v>
      </c>
      <c r="C93" s="231"/>
      <c r="D93" s="232"/>
      <c r="F93" s="238">
        <f t="shared" si="14"/>
        <v>1193680</v>
      </c>
      <c r="G93" s="239">
        <f t="shared" ref="G93:M93" si="85">SUMIF($B$16:$B$74,$B93,G$16:G$74)</f>
        <v>16394</v>
      </c>
      <c r="H93" s="239">
        <f t="shared" si="85"/>
        <v>100621</v>
      </c>
      <c r="I93" s="239">
        <f t="shared" si="85"/>
        <v>12</v>
      </c>
      <c r="J93" s="239">
        <f t="shared" si="85"/>
        <v>60467</v>
      </c>
      <c r="K93" s="239">
        <f t="shared" si="85"/>
        <v>1016183</v>
      </c>
      <c r="L93" s="239">
        <f t="shared" si="85"/>
        <v>21947</v>
      </c>
      <c r="M93" s="240">
        <f t="shared" si="85"/>
        <v>994235</v>
      </c>
      <c r="P93" s="238">
        <f t="shared" ref="P93:X93" si="86">SUMIF($B$16:$B$74,$B93,P$16:P$74)</f>
        <v>2198</v>
      </c>
      <c r="Q93" s="239">
        <f t="shared" si="86"/>
        <v>23104</v>
      </c>
      <c r="R93" s="239">
        <f t="shared" si="86"/>
        <v>847205</v>
      </c>
      <c r="S93" s="239">
        <f t="shared" si="86"/>
        <v>62184</v>
      </c>
      <c r="T93" s="239">
        <f t="shared" si="86"/>
        <v>22553</v>
      </c>
      <c r="U93" s="239">
        <f t="shared" si="86"/>
        <v>26969</v>
      </c>
      <c r="V93" s="239">
        <f t="shared" si="86"/>
        <v>3058</v>
      </c>
      <c r="W93" s="239">
        <f t="shared" si="86"/>
        <v>6964</v>
      </c>
      <c r="X93" s="237">
        <f t="shared" si="86"/>
        <v>0</v>
      </c>
      <c r="Y93" s="189" t="str">
        <f t="shared" si="17"/>
        <v>EQUAL</v>
      </c>
      <c r="AA93" s="241"/>
      <c r="AB93" s="242"/>
      <c r="AD93" s="200">
        <f t="shared" ref="AD93:AK93" si="87">AVERAGEIF($B$15:$B$74,$B93,AD$15:AD$74)</f>
        <v>127.78414</v>
      </c>
      <c r="AE93" s="201">
        <f t="shared" si="87"/>
        <v>128.5</v>
      </c>
      <c r="AF93" s="201">
        <f t="shared" si="87"/>
        <v>44.15010892</v>
      </c>
      <c r="AG93" s="201">
        <f t="shared" si="87"/>
        <v>34</v>
      </c>
      <c r="AH93" s="201">
        <f t="shared" si="87"/>
        <v>28.25264437</v>
      </c>
      <c r="AI93" s="201">
        <f t="shared" si="87"/>
        <v>0</v>
      </c>
      <c r="AJ93" s="201">
        <f t="shared" si="87"/>
        <v>200.1868933</v>
      </c>
      <c r="AK93" s="202">
        <f t="shared" si="87"/>
        <v>182.25</v>
      </c>
      <c r="AL93" s="220"/>
      <c r="AM93" s="220"/>
      <c r="AN93" s="220"/>
      <c r="AO93" s="220"/>
      <c r="AP93" s="220"/>
      <c r="AQ93" s="220"/>
      <c r="AR93" s="220"/>
      <c r="AS93" s="220"/>
      <c r="AU93" s="238">
        <f t="shared" ref="AU93:BA93" si="88">SUMIF($B$16:$B$74,$B93,AU$16:AU$74)</f>
        <v>59372</v>
      </c>
      <c r="AV93" s="239">
        <f t="shared" si="88"/>
        <v>23767</v>
      </c>
      <c r="AW93" s="239">
        <f t="shared" si="88"/>
        <v>2045</v>
      </c>
      <c r="AX93" s="239">
        <f t="shared" si="88"/>
        <v>12111</v>
      </c>
      <c r="AY93" s="239">
        <f t="shared" si="88"/>
        <v>104</v>
      </c>
      <c r="AZ93" s="239">
        <f t="shared" si="88"/>
        <v>45347</v>
      </c>
      <c r="BA93" s="240">
        <f t="shared" si="88"/>
        <v>68119</v>
      </c>
      <c r="BD93" s="238">
        <f t="shared" ref="BD93:BL93" si="89">SUMIF($B$16:$B$74,$B93,BD$16:BD$74)</f>
        <v>155</v>
      </c>
      <c r="BE93" s="239">
        <f t="shared" si="89"/>
        <v>939</v>
      </c>
      <c r="BF93" s="239">
        <f t="shared" si="89"/>
        <v>1341</v>
      </c>
      <c r="BG93" s="239">
        <f t="shared" si="89"/>
        <v>6701</v>
      </c>
      <c r="BH93" s="239">
        <f t="shared" si="89"/>
        <v>18468</v>
      </c>
      <c r="BI93" s="239">
        <f t="shared" si="89"/>
        <v>38829</v>
      </c>
      <c r="BJ93" s="239">
        <f t="shared" si="89"/>
        <v>21</v>
      </c>
      <c r="BK93" s="239">
        <f t="shared" si="89"/>
        <v>1665</v>
      </c>
      <c r="BL93" s="189">
        <f t="shared" si="89"/>
        <v>0</v>
      </c>
      <c r="BO93" s="241"/>
      <c r="BP93" s="242"/>
      <c r="BR93" s="200">
        <f t="shared" ref="BR93:BW93" si="90">AVERAGEIF($B$15:$B$74,$B93,BR$15:BR$74)</f>
        <v>649.7530012</v>
      </c>
      <c r="BS93" s="201">
        <f t="shared" si="90"/>
        <v>389.5</v>
      </c>
      <c r="BT93" s="201">
        <f t="shared" si="90"/>
        <v>386.2522422</v>
      </c>
      <c r="BU93" s="201">
        <f t="shared" si="90"/>
        <v>135.875</v>
      </c>
      <c r="BV93" s="201">
        <f t="shared" si="90"/>
        <v>263.7001916</v>
      </c>
      <c r="BW93" s="202">
        <f t="shared" si="90"/>
        <v>176.75</v>
      </c>
      <c r="BY93" s="238">
        <f t="shared" ref="BY93:CE93" si="91">SUMIF($B$16:$B$74,$B93,BY$16:BY$74)</f>
        <v>95484</v>
      </c>
      <c r="BZ93" s="239">
        <f t="shared" si="91"/>
        <v>91031</v>
      </c>
      <c r="CA93" s="239">
        <f t="shared" si="91"/>
        <v>246958</v>
      </c>
      <c r="CB93" s="239">
        <f t="shared" si="91"/>
        <v>55733</v>
      </c>
      <c r="CC93" s="239">
        <f t="shared" si="91"/>
        <v>52508</v>
      </c>
      <c r="CD93" s="239">
        <f t="shared" si="91"/>
        <v>196652</v>
      </c>
      <c r="CE93" s="240">
        <f t="shared" si="91"/>
        <v>375950</v>
      </c>
      <c r="CG93" s="236">
        <v>20.3</v>
      </c>
    </row>
    <row r="94" ht="14.25" customHeight="1">
      <c r="B94" s="194" t="s">
        <v>504</v>
      </c>
      <c r="C94" s="231"/>
      <c r="D94" s="232"/>
      <c r="F94" s="238">
        <f t="shared" si="14"/>
        <v>1282696</v>
      </c>
      <c r="G94" s="239">
        <f t="shared" ref="G94:M94" si="92">SUMIF($B$16:$B$74,$B94,G$16:G$74)</f>
        <v>15412</v>
      </c>
      <c r="H94" s="239">
        <f t="shared" si="92"/>
        <v>111650</v>
      </c>
      <c r="I94" s="239">
        <f t="shared" si="92"/>
        <v>4</v>
      </c>
      <c r="J94" s="239">
        <f t="shared" si="92"/>
        <v>70028</v>
      </c>
      <c r="K94" s="239">
        <f t="shared" si="92"/>
        <v>1081210</v>
      </c>
      <c r="L94" s="239">
        <f t="shared" si="92"/>
        <v>28522</v>
      </c>
      <c r="M94" s="240">
        <f t="shared" si="92"/>
        <v>1052688</v>
      </c>
      <c r="P94" s="238">
        <f t="shared" ref="P94:X94" si="93">SUMIF($B$16:$B$74,$B94,P$16:P$74)</f>
        <v>2623</v>
      </c>
      <c r="Q94" s="239">
        <f t="shared" si="93"/>
        <v>23931</v>
      </c>
      <c r="R94" s="239">
        <f t="shared" si="93"/>
        <v>897932</v>
      </c>
      <c r="S94" s="239">
        <f t="shared" si="93"/>
        <v>63704</v>
      </c>
      <c r="T94" s="239">
        <f t="shared" si="93"/>
        <v>23254</v>
      </c>
      <c r="U94" s="239">
        <f t="shared" si="93"/>
        <v>28630</v>
      </c>
      <c r="V94" s="239">
        <f t="shared" si="93"/>
        <v>3798</v>
      </c>
      <c r="W94" s="239">
        <f t="shared" si="93"/>
        <v>8817</v>
      </c>
      <c r="X94" s="237">
        <f t="shared" si="93"/>
        <v>0</v>
      </c>
      <c r="Y94" s="189">
        <f t="shared" si="17"/>
        <v>1</v>
      </c>
      <c r="AA94" s="241"/>
      <c r="AB94" s="242"/>
      <c r="AD94" s="243">
        <f t="shared" ref="AD94:AK94" si="94">AVERAGEIF($B$15:$B$74,$B94,AD$15:AD$74)</f>
        <v>128.0373987</v>
      </c>
      <c r="AE94" s="244">
        <f t="shared" si="94"/>
        <v>130.5</v>
      </c>
      <c r="AF94" s="244">
        <f t="shared" si="94"/>
        <v>39.57876255</v>
      </c>
      <c r="AG94" s="244">
        <f t="shared" si="94"/>
        <v>32.5</v>
      </c>
      <c r="AH94" s="244">
        <f t="shared" si="94"/>
        <v>25.1860197</v>
      </c>
      <c r="AI94" s="244">
        <f t="shared" si="94"/>
        <v>0</v>
      </c>
      <c r="AJ94" s="244">
        <f t="shared" si="94"/>
        <v>192.802181</v>
      </c>
      <c r="AK94" s="245">
        <f t="shared" si="94"/>
        <v>182.25</v>
      </c>
      <c r="AL94" s="220"/>
      <c r="AM94" s="220"/>
      <c r="AN94" s="220"/>
      <c r="AO94" s="220"/>
      <c r="AP94" s="220"/>
      <c r="AQ94" s="220"/>
      <c r="AR94" s="220"/>
      <c r="AS94" s="220"/>
      <c r="AU94" s="238">
        <f t="shared" ref="AU94:BA94" si="95">SUMIF($B$16:$B$74,$B94,AU$16:AU$74)</f>
        <v>70028</v>
      </c>
      <c r="AV94" s="239">
        <f t="shared" si="95"/>
        <v>28522</v>
      </c>
      <c r="AW94" s="239">
        <f t="shared" si="95"/>
        <v>4559</v>
      </c>
      <c r="AX94" s="239">
        <f t="shared" si="95"/>
        <v>13871</v>
      </c>
      <c r="AY94" s="239">
        <f t="shared" si="95"/>
        <v>118</v>
      </c>
      <c r="AZ94" s="239">
        <f t="shared" si="95"/>
        <v>51921</v>
      </c>
      <c r="BA94" s="240">
        <f t="shared" si="95"/>
        <v>58028</v>
      </c>
      <c r="BD94" s="238">
        <f t="shared" ref="BD94:BL94" si="96">SUMIF($B$16:$B$74,$B94,BD$16:BD$74)</f>
        <v>198</v>
      </c>
      <c r="BE94" s="239">
        <f t="shared" si="96"/>
        <v>1143</v>
      </c>
      <c r="BF94" s="239">
        <f t="shared" si="96"/>
        <v>1563</v>
      </c>
      <c r="BG94" s="239">
        <f t="shared" si="96"/>
        <v>7972</v>
      </c>
      <c r="BH94" s="239">
        <f t="shared" si="96"/>
        <v>21001</v>
      </c>
      <c r="BI94" s="239">
        <f t="shared" si="96"/>
        <v>44083</v>
      </c>
      <c r="BJ94" s="239">
        <f t="shared" si="96"/>
        <v>37</v>
      </c>
      <c r="BK94" s="239">
        <f t="shared" si="96"/>
        <v>2070</v>
      </c>
      <c r="BL94" s="189">
        <f t="shared" si="96"/>
        <v>1</v>
      </c>
      <c r="BO94" s="241"/>
      <c r="BP94" s="242"/>
      <c r="BR94" s="243">
        <f t="shared" ref="BR94:BW94" si="97">AVERAGEIF($B$15:$B$74,$B94,BR$15:BR$74)</f>
        <v>692.482688</v>
      </c>
      <c r="BS94" s="244">
        <f t="shared" si="97"/>
        <v>392.875</v>
      </c>
      <c r="BT94" s="244">
        <f t="shared" si="97"/>
        <v>408.5329164</v>
      </c>
      <c r="BU94" s="244">
        <f t="shared" si="97"/>
        <v>130</v>
      </c>
      <c r="BV94" s="244">
        <f t="shared" si="97"/>
        <v>283.995368</v>
      </c>
      <c r="BW94" s="245">
        <f t="shared" si="97"/>
        <v>178.5</v>
      </c>
      <c r="BY94" s="238">
        <f t="shared" ref="BY94:CE94" si="98">SUMIF($B$16:$B$74,$B94,BY$16:BY$74)</f>
        <v>112608</v>
      </c>
      <c r="BZ94" s="239">
        <f t="shared" si="98"/>
        <v>104806</v>
      </c>
      <c r="CA94" s="239">
        <f t="shared" si="98"/>
        <v>267388</v>
      </c>
      <c r="CB94" s="239">
        <f t="shared" si="98"/>
        <v>65861</v>
      </c>
      <c r="CC94" s="239">
        <f t="shared" si="98"/>
        <v>61236</v>
      </c>
      <c r="CD94" s="239">
        <f t="shared" si="98"/>
        <v>209837</v>
      </c>
      <c r="CE94" s="240">
        <f t="shared" si="98"/>
        <v>422434</v>
      </c>
      <c r="CG94" s="236">
        <v>20.6</v>
      </c>
    </row>
    <row r="95" ht="14.25" customHeight="1">
      <c r="B95" s="208" t="s">
        <v>505</v>
      </c>
      <c r="C95" s="246"/>
      <c r="D95" s="247"/>
      <c r="F95" s="211"/>
      <c r="G95" s="212"/>
      <c r="H95" s="212"/>
      <c r="I95" s="212"/>
      <c r="J95" s="212"/>
      <c r="K95" s="212"/>
      <c r="L95" s="212"/>
      <c r="M95" s="213"/>
      <c r="P95" s="211"/>
      <c r="Q95" s="212"/>
      <c r="R95" s="212"/>
      <c r="S95" s="212"/>
      <c r="T95" s="212"/>
      <c r="U95" s="212"/>
      <c r="V95" s="212"/>
      <c r="W95" s="212"/>
      <c r="X95" s="248"/>
      <c r="Y95" s="213" t="str">
        <f t="shared" si="17"/>
        <v>EQUAL</v>
      </c>
      <c r="AA95" s="249"/>
      <c r="AB95" s="250"/>
      <c r="AD95" s="215">
        <f t="shared" ref="AD95:AK95" si="99">AVERAGEIF($B$15:$B$74,$B95,AD$15:AD$74)</f>
        <v>125.2516369</v>
      </c>
      <c r="AE95" s="216">
        <f t="shared" si="99"/>
        <v>132.5</v>
      </c>
      <c r="AF95" s="216">
        <f t="shared" si="99"/>
        <v>42.35194377</v>
      </c>
      <c r="AG95" s="216">
        <f t="shared" si="99"/>
        <v>32.5</v>
      </c>
      <c r="AH95" s="216">
        <f t="shared" si="99"/>
        <v>25.36713653</v>
      </c>
      <c r="AI95" s="216">
        <f t="shared" si="99"/>
        <v>0</v>
      </c>
      <c r="AJ95" s="216">
        <f t="shared" si="99"/>
        <v>192.9707172</v>
      </c>
      <c r="AK95" s="217">
        <f t="shared" si="99"/>
        <v>183</v>
      </c>
      <c r="AL95" s="220"/>
      <c r="AM95" s="220"/>
      <c r="AN95" s="220"/>
      <c r="AO95" s="220"/>
      <c r="AP95" s="220"/>
      <c r="AQ95" s="220"/>
      <c r="AR95" s="220"/>
      <c r="AS95" s="220"/>
      <c r="AU95" s="211"/>
      <c r="AV95" s="212"/>
      <c r="AW95" s="212"/>
      <c r="AX95" s="212"/>
      <c r="AY95" s="212"/>
      <c r="AZ95" s="212"/>
      <c r="BA95" s="213"/>
      <c r="BD95" s="211"/>
      <c r="BE95" s="212"/>
      <c r="BF95" s="212"/>
      <c r="BG95" s="212"/>
      <c r="BH95" s="212"/>
      <c r="BI95" s="212"/>
      <c r="BJ95" s="212"/>
      <c r="BK95" s="212"/>
      <c r="BL95" s="213"/>
      <c r="BO95" s="249"/>
      <c r="BP95" s="250"/>
      <c r="BR95" s="215">
        <f t="shared" ref="BR95:BW95" si="100">AVERAGEIF($B$15:$B$74,$B95,BR$15:BR$74)</f>
        <v>709.7010279</v>
      </c>
      <c r="BS95" s="216">
        <f t="shared" si="100"/>
        <v>374</v>
      </c>
      <c r="BT95" s="216">
        <f t="shared" si="100"/>
        <v>431.3489263</v>
      </c>
      <c r="BU95" s="216">
        <f t="shared" si="100"/>
        <v>138</v>
      </c>
      <c r="BV95" s="216">
        <f t="shared" si="100"/>
        <v>278.3630384</v>
      </c>
      <c r="BW95" s="217">
        <f t="shared" si="100"/>
        <v>170.5</v>
      </c>
      <c r="BY95" s="211"/>
      <c r="BZ95" s="212"/>
      <c r="CA95" s="212"/>
      <c r="CB95" s="212"/>
      <c r="CC95" s="212"/>
      <c r="CD95" s="212"/>
      <c r="CE95" s="213"/>
      <c r="CG95" s="251"/>
    </row>
    <row r="96" ht="14.25" customHeight="1">
      <c r="C96" s="166"/>
      <c r="D96" s="166"/>
    </row>
    <row r="97" ht="14.25" customHeight="1">
      <c r="C97" s="166"/>
      <c r="D97" s="166"/>
    </row>
    <row r="98" ht="14.25" customHeight="1">
      <c r="C98" s="166"/>
      <c r="D98" s="166"/>
    </row>
    <row r="99" ht="14.25" customHeight="1">
      <c r="C99" s="166"/>
      <c r="D99" s="166"/>
    </row>
    <row r="100" ht="14.25" customHeight="1">
      <c r="C100" s="166"/>
      <c r="D100" s="166"/>
    </row>
    <row r="101" ht="14.25" customHeight="1">
      <c r="C101" s="166"/>
      <c r="D101" s="166"/>
    </row>
    <row r="102" ht="14.25" customHeight="1">
      <c r="C102" s="166"/>
      <c r="D102" s="166"/>
    </row>
    <row r="103" ht="14.25" customHeight="1">
      <c r="C103" s="166"/>
      <c r="D103" s="166"/>
    </row>
    <row r="104" ht="14.25" customHeight="1">
      <c r="C104" s="166"/>
      <c r="D104" s="166"/>
    </row>
    <row r="105" ht="14.25" customHeight="1">
      <c r="C105" s="166"/>
      <c r="D105" s="166"/>
    </row>
    <row r="106" ht="14.25" customHeight="1">
      <c r="C106" s="166"/>
      <c r="D106" s="166"/>
    </row>
    <row r="107" ht="14.25" customHeight="1">
      <c r="C107" s="166"/>
      <c r="D107" s="166"/>
    </row>
    <row r="108" ht="14.25" customHeight="1">
      <c r="C108" s="166"/>
      <c r="D108" s="166"/>
    </row>
    <row r="109" ht="14.25" customHeight="1">
      <c r="C109" s="166"/>
      <c r="D109" s="166"/>
    </row>
    <row r="110" ht="14.25" customHeight="1">
      <c r="C110" s="166"/>
      <c r="D110" s="166"/>
    </row>
    <row r="111" ht="14.25" customHeight="1">
      <c r="C111" s="166"/>
      <c r="D111" s="166"/>
    </row>
    <row r="112" ht="14.25" customHeight="1">
      <c r="C112" s="166"/>
      <c r="D112" s="166"/>
    </row>
    <row r="113" ht="14.25" customHeight="1">
      <c r="C113" s="166"/>
      <c r="D113" s="166"/>
    </row>
    <row r="114" ht="14.25" customHeight="1">
      <c r="C114" s="166"/>
      <c r="D114" s="166"/>
    </row>
    <row r="115" ht="14.25" customHeight="1">
      <c r="C115" s="166"/>
      <c r="D115" s="166"/>
    </row>
    <row r="116" ht="14.25" customHeight="1">
      <c r="C116" s="166"/>
      <c r="D116" s="166"/>
    </row>
    <row r="117" ht="14.25" customHeight="1">
      <c r="C117" s="166"/>
      <c r="D117" s="166"/>
    </row>
    <row r="118" ht="14.25" customHeight="1">
      <c r="C118" s="166"/>
      <c r="D118" s="166"/>
    </row>
    <row r="119" ht="14.25" customHeight="1">
      <c r="C119" s="166"/>
      <c r="D119" s="166"/>
    </row>
    <row r="120" ht="14.25" customHeight="1">
      <c r="C120" s="166"/>
      <c r="D120" s="166"/>
    </row>
    <row r="121" ht="14.25" customHeight="1">
      <c r="C121" s="166"/>
      <c r="D121" s="166"/>
    </row>
    <row r="122" ht="14.25" customHeight="1">
      <c r="C122" s="166"/>
      <c r="D122" s="166"/>
    </row>
    <row r="123" ht="14.25" customHeight="1">
      <c r="C123" s="166"/>
      <c r="D123" s="166"/>
    </row>
    <row r="124" ht="14.25" customHeight="1">
      <c r="C124" s="166"/>
      <c r="D124" s="166"/>
    </row>
    <row r="125" ht="14.25" customHeight="1">
      <c r="C125" s="166"/>
      <c r="D125" s="166"/>
    </row>
    <row r="126" ht="14.25" customHeight="1">
      <c r="C126" s="166"/>
      <c r="D126" s="166"/>
    </row>
    <row r="127" ht="14.25" customHeight="1">
      <c r="C127" s="166"/>
      <c r="D127" s="166"/>
    </row>
    <row r="128" ht="14.25" customHeight="1">
      <c r="C128" s="166"/>
      <c r="D128" s="166"/>
    </row>
    <row r="129" ht="14.25" customHeight="1">
      <c r="C129" s="166"/>
      <c r="D129" s="166"/>
    </row>
    <row r="130" ht="14.25" customHeight="1">
      <c r="C130" s="166"/>
      <c r="D130" s="166"/>
    </row>
    <row r="131" ht="14.25" customHeight="1">
      <c r="C131" s="166"/>
      <c r="D131" s="166"/>
    </row>
    <row r="132" ht="14.25" customHeight="1">
      <c r="C132" s="166"/>
      <c r="D132" s="166"/>
    </row>
    <row r="133" ht="14.25" customHeight="1">
      <c r="C133" s="166"/>
      <c r="D133" s="166"/>
    </row>
    <row r="134" ht="14.25" customHeight="1">
      <c r="C134" s="166"/>
      <c r="D134" s="166"/>
    </row>
    <row r="135" ht="14.25" customHeight="1">
      <c r="C135" s="166"/>
      <c r="D135" s="166"/>
    </row>
    <row r="136" ht="14.25" customHeight="1">
      <c r="C136" s="166"/>
      <c r="D136" s="166"/>
    </row>
    <row r="137" ht="14.25" customHeight="1">
      <c r="C137" s="166"/>
      <c r="D137" s="166"/>
    </row>
    <row r="138" ht="14.25" customHeight="1">
      <c r="C138" s="166"/>
      <c r="D138" s="166"/>
    </row>
    <row r="139" ht="14.25" customHeight="1">
      <c r="C139" s="166"/>
      <c r="D139" s="166"/>
    </row>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7">
    <mergeCell ref="BD12:BM12"/>
    <mergeCell ref="BO12:BP12"/>
    <mergeCell ref="BR12:BW12"/>
    <mergeCell ref="BY12:CE12"/>
    <mergeCell ref="B11:D12"/>
    <mergeCell ref="F11:AK11"/>
    <mergeCell ref="AU11:CE11"/>
    <mergeCell ref="F12:N12"/>
    <mergeCell ref="P12:Y12"/>
    <mergeCell ref="AA12:AB12"/>
    <mergeCell ref="AD12:AK12"/>
    <mergeCell ref="B13:D13"/>
    <mergeCell ref="AA78:AB78"/>
    <mergeCell ref="AD78:AK78"/>
    <mergeCell ref="B79:D79"/>
    <mergeCell ref="AU78:BB78"/>
    <mergeCell ref="BD78:BM78"/>
    <mergeCell ref="BO78:BP78"/>
    <mergeCell ref="BR78:BW78"/>
    <mergeCell ref="AM12:AS12"/>
    <mergeCell ref="AU12:BB12"/>
    <mergeCell ref="B77:D78"/>
    <mergeCell ref="F77:AK77"/>
    <mergeCell ref="AU77:CE77"/>
    <mergeCell ref="F78:N78"/>
    <mergeCell ref="P78:Y78"/>
    <mergeCell ref="BY78:CE78"/>
  </mergeCells>
  <hyperlinks>
    <hyperlink r:id="rId1" ref="B6"/>
    <hyperlink r:id="rId2" ref="B7"/>
    <hyperlink r:id="rId3" ref="B8"/>
  </hyperlinks>
  <printOptions/>
  <pageMargins bottom="0.75" footer="0.0" header="0.0" left="0.7" right="0.7" top="0.75"/>
  <pageSetup paperSize="9" orientation="portrait"/>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54.0"/>
    <col customWidth="1" min="2" max="9" width="10.0"/>
    <col customWidth="1" min="10" max="26" width="29.0"/>
  </cols>
  <sheetData>
    <row r="1">
      <c r="A1" s="252" t="s">
        <v>506</v>
      </c>
      <c r="B1" s="150"/>
      <c r="C1" s="150"/>
      <c r="D1" s="150"/>
      <c r="E1" s="150"/>
      <c r="F1" s="150"/>
      <c r="G1" s="150"/>
      <c r="H1" s="150"/>
      <c r="I1" s="151"/>
    </row>
    <row r="2">
      <c r="A2" s="253"/>
      <c r="B2" s="254"/>
      <c r="C2" s="254"/>
      <c r="D2" s="254"/>
      <c r="E2" s="253"/>
      <c r="F2" s="253"/>
      <c r="G2" s="253"/>
      <c r="H2" s="253"/>
      <c r="I2" s="253"/>
    </row>
    <row r="3" ht="15.0" customHeight="1">
      <c r="A3" s="255" t="s">
        <v>507</v>
      </c>
      <c r="B3" s="256"/>
      <c r="C3" s="257"/>
      <c r="D3" s="253"/>
      <c r="E3" s="258"/>
      <c r="F3" s="258"/>
      <c r="G3" s="253"/>
      <c r="H3" s="253"/>
      <c r="I3" s="253"/>
    </row>
    <row r="4" ht="12.0" customHeight="1">
      <c r="A4" s="259" t="s">
        <v>508</v>
      </c>
      <c r="B4" s="260" t="s">
        <v>509</v>
      </c>
      <c r="C4" s="260" t="s">
        <v>510</v>
      </c>
      <c r="D4" s="260" t="s">
        <v>511</v>
      </c>
      <c r="E4" s="260" t="s">
        <v>512</v>
      </c>
      <c r="F4" s="260" t="s">
        <v>513</v>
      </c>
      <c r="G4" s="260" t="s">
        <v>514</v>
      </c>
      <c r="H4" s="260" t="s">
        <v>515</v>
      </c>
      <c r="I4" s="260" t="s">
        <v>516</v>
      </c>
    </row>
    <row r="5" ht="11.25" customHeight="1">
      <c r="A5" s="261"/>
      <c r="B5" s="261"/>
      <c r="C5" s="261"/>
      <c r="D5" s="261"/>
      <c r="E5" s="261"/>
      <c r="F5" s="261"/>
      <c r="G5" s="261"/>
      <c r="H5" s="261"/>
      <c r="I5" s="261"/>
    </row>
    <row r="6" ht="18.75" customHeight="1">
      <c r="A6" s="262"/>
      <c r="B6" s="263"/>
      <c r="C6" s="264"/>
      <c r="D6" s="264"/>
      <c r="E6" s="264"/>
      <c r="F6" s="264"/>
      <c r="G6" s="264"/>
      <c r="H6" s="265"/>
      <c r="I6" s="253"/>
    </row>
    <row r="7" ht="13.5" customHeight="1">
      <c r="A7" s="255" t="s">
        <v>517</v>
      </c>
      <c r="B7" s="266">
        <v>1051398.0</v>
      </c>
      <c r="C7" s="266">
        <v>1077826.0</v>
      </c>
      <c r="D7" s="266">
        <v>1070123.0</v>
      </c>
      <c r="E7" s="266">
        <v>1041482.0</v>
      </c>
      <c r="F7" s="266">
        <v>1070588.0</v>
      </c>
      <c r="G7" s="266">
        <v>1093216.0</v>
      </c>
      <c r="H7" s="266">
        <v>1071044.0</v>
      </c>
      <c r="I7" s="266">
        <v>1022902.0</v>
      </c>
    </row>
    <row r="8" ht="18.75" customHeight="1">
      <c r="A8" s="255" t="s">
        <v>518</v>
      </c>
      <c r="B8" s="266">
        <v>388398.0</v>
      </c>
      <c r="C8" s="266">
        <v>404533.0</v>
      </c>
      <c r="D8" s="266">
        <v>393287.0</v>
      </c>
      <c r="E8" s="266">
        <v>389654.0</v>
      </c>
      <c r="F8" s="266">
        <v>412774.0</v>
      </c>
      <c r="G8" s="266">
        <v>431876.0</v>
      </c>
      <c r="H8" s="266">
        <v>422788.0</v>
      </c>
      <c r="I8" s="266">
        <v>413446.0</v>
      </c>
    </row>
    <row r="9">
      <c r="A9" s="253" t="s">
        <v>519</v>
      </c>
      <c r="B9" s="267">
        <v>162.0</v>
      </c>
      <c r="C9" s="267">
        <v>163.0</v>
      </c>
      <c r="D9" s="267">
        <v>154.0</v>
      </c>
      <c r="E9" s="267">
        <v>144.0</v>
      </c>
      <c r="F9" s="267">
        <v>159.0</v>
      </c>
      <c r="G9" s="267">
        <v>155.0</v>
      </c>
      <c r="H9" s="267">
        <v>209.0</v>
      </c>
      <c r="I9" s="267">
        <v>160.0</v>
      </c>
    </row>
    <row r="10">
      <c r="A10" s="268" t="s">
        <v>520</v>
      </c>
      <c r="B10" s="267">
        <v>179.0</v>
      </c>
      <c r="C10" s="267">
        <v>166.0</v>
      </c>
      <c r="D10" s="267">
        <v>243.0</v>
      </c>
      <c r="E10" s="267">
        <v>200.0</v>
      </c>
      <c r="F10" s="267">
        <v>155.0</v>
      </c>
      <c r="G10" s="267">
        <v>177.0</v>
      </c>
      <c r="H10" s="267">
        <v>185.0</v>
      </c>
      <c r="I10" s="267">
        <v>179.0</v>
      </c>
    </row>
    <row r="11">
      <c r="A11" s="269" t="s">
        <v>521</v>
      </c>
      <c r="B11" s="267">
        <v>135472.0</v>
      </c>
      <c r="C11" s="267">
        <v>136447.0</v>
      </c>
      <c r="D11" s="267">
        <v>127180.0</v>
      </c>
      <c r="E11" s="267">
        <v>121284.0</v>
      </c>
      <c r="F11" s="267">
        <v>131795.0</v>
      </c>
      <c r="G11" s="267">
        <v>135194.0</v>
      </c>
      <c r="H11" s="267">
        <v>127728.0</v>
      </c>
      <c r="I11" s="267">
        <v>119592.0</v>
      </c>
    </row>
    <row r="12">
      <c r="A12" s="253" t="s">
        <v>522</v>
      </c>
      <c r="B12" s="267">
        <v>154762.0</v>
      </c>
      <c r="C12" s="267">
        <v>161787.0</v>
      </c>
      <c r="D12" s="267">
        <v>160067.0</v>
      </c>
      <c r="E12" s="267">
        <v>157021.0</v>
      </c>
      <c r="F12" s="267">
        <v>168391.0</v>
      </c>
      <c r="G12" s="267">
        <v>177261.0</v>
      </c>
      <c r="H12" s="267">
        <v>176629.0</v>
      </c>
      <c r="I12" s="267">
        <v>170325.0</v>
      </c>
    </row>
    <row r="13">
      <c r="A13" s="268" t="s">
        <v>523</v>
      </c>
      <c r="B13" s="267">
        <v>97823.0</v>
      </c>
      <c r="C13" s="267">
        <v>105970.0</v>
      </c>
      <c r="D13" s="267">
        <v>105643.0</v>
      </c>
      <c r="E13" s="267">
        <v>111005.0</v>
      </c>
      <c r="F13" s="267">
        <v>112274.0</v>
      </c>
      <c r="G13" s="267">
        <v>119089.0</v>
      </c>
      <c r="H13" s="267">
        <v>118037.0</v>
      </c>
      <c r="I13" s="267">
        <v>123190.0</v>
      </c>
    </row>
    <row r="14" ht="19.5" customHeight="1">
      <c r="A14" s="255" t="s">
        <v>524</v>
      </c>
      <c r="B14" s="266">
        <v>38968.0</v>
      </c>
      <c r="C14" s="266">
        <v>39377.0</v>
      </c>
      <c r="D14" s="266">
        <v>37404.0</v>
      </c>
      <c r="E14" s="266">
        <v>38464.0</v>
      </c>
      <c r="F14" s="266">
        <v>39648.0</v>
      </c>
      <c r="G14" s="266">
        <v>38380.0</v>
      </c>
      <c r="H14" s="266">
        <v>37258.0</v>
      </c>
      <c r="I14" s="266">
        <v>38827.0</v>
      </c>
    </row>
    <row r="15">
      <c r="A15" s="253" t="s">
        <v>525</v>
      </c>
      <c r="B15" s="267">
        <v>13970.0</v>
      </c>
      <c r="C15" s="267">
        <v>14553.0</v>
      </c>
      <c r="D15" s="267">
        <v>13554.0</v>
      </c>
      <c r="E15" s="267">
        <v>13694.0</v>
      </c>
      <c r="F15" s="267">
        <v>14039.0</v>
      </c>
      <c r="G15" s="267">
        <v>13871.0</v>
      </c>
      <c r="H15" s="267">
        <v>13653.0</v>
      </c>
      <c r="I15" s="267">
        <v>13567.0</v>
      </c>
    </row>
    <row r="16">
      <c r="A16" s="253" t="s">
        <v>526</v>
      </c>
      <c r="B16" s="267">
        <v>24998.0</v>
      </c>
      <c r="C16" s="267">
        <v>24824.0</v>
      </c>
      <c r="D16" s="267">
        <v>23850.0</v>
      </c>
      <c r="E16" s="267">
        <v>24770.0</v>
      </c>
      <c r="F16" s="267">
        <v>25609.0</v>
      </c>
      <c r="G16" s="267">
        <v>24509.0</v>
      </c>
      <c r="H16" s="267">
        <v>23605.0</v>
      </c>
      <c r="I16" s="267">
        <v>25260.0</v>
      </c>
    </row>
    <row r="17" ht="21.75" customHeight="1">
      <c r="A17" s="255" t="s">
        <v>527</v>
      </c>
      <c r="B17" s="266">
        <v>18123.0</v>
      </c>
      <c r="C17" s="266">
        <v>19126.0</v>
      </c>
      <c r="D17" s="266">
        <v>20444.0</v>
      </c>
      <c r="E17" s="266">
        <v>20540.0</v>
      </c>
      <c r="F17" s="266">
        <v>20783.0</v>
      </c>
      <c r="G17" s="266">
        <v>20890.0</v>
      </c>
      <c r="H17" s="266">
        <v>21939.0</v>
      </c>
      <c r="I17" s="266">
        <v>19629.0</v>
      </c>
    </row>
    <row r="18">
      <c r="A18" s="253" t="s">
        <v>528</v>
      </c>
      <c r="B18" s="267">
        <v>1715.0</v>
      </c>
      <c r="C18" s="267">
        <v>1619.0</v>
      </c>
      <c r="D18" s="267">
        <v>2115.0</v>
      </c>
      <c r="E18" s="267">
        <v>1914.0</v>
      </c>
      <c r="F18" s="267">
        <v>1856.0</v>
      </c>
      <c r="G18" s="267">
        <v>1874.0</v>
      </c>
      <c r="H18" s="267">
        <v>2275.0</v>
      </c>
      <c r="I18" s="267">
        <v>1967.0</v>
      </c>
    </row>
    <row r="19">
      <c r="A19" s="253" t="s">
        <v>529</v>
      </c>
      <c r="B19" s="267">
        <v>16408.0</v>
      </c>
      <c r="C19" s="267">
        <v>17507.0</v>
      </c>
      <c r="D19" s="267">
        <v>18329.0</v>
      </c>
      <c r="E19" s="267">
        <v>18626.0</v>
      </c>
      <c r="F19" s="267">
        <v>18927.0</v>
      </c>
      <c r="G19" s="267">
        <v>19016.0</v>
      </c>
      <c r="H19" s="267">
        <v>19664.0</v>
      </c>
      <c r="I19" s="267">
        <v>17662.0</v>
      </c>
    </row>
    <row r="20" ht="23.25" customHeight="1">
      <c r="A20" s="255" t="s">
        <v>530</v>
      </c>
      <c r="B20" s="266">
        <v>468332.0</v>
      </c>
      <c r="C20" s="266">
        <v>478727.0</v>
      </c>
      <c r="D20" s="266">
        <v>483821.0</v>
      </c>
      <c r="E20" s="266">
        <v>462805.0</v>
      </c>
      <c r="F20" s="266">
        <v>463947.0</v>
      </c>
      <c r="G20" s="266">
        <v>469172.0</v>
      </c>
      <c r="H20" s="266">
        <v>454956.0</v>
      </c>
      <c r="I20" s="266">
        <v>423763.0</v>
      </c>
    </row>
    <row r="21">
      <c r="A21" s="253" t="s">
        <v>531</v>
      </c>
      <c r="B21" s="267">
        <v>93400.0</v>
      </c>
      <c r="C21" s="267">
        <v>95921.0</v>
      </c>
      <c r="D21" s="267">
        <v>105087.0</v>
      </c>
      <c r="E21" s="267">
        <v>97305.0</v>
      </c>
      <c r="F21" s="267">
        <v>89033.0</v>
      </c>
      <c r="G21" s="267">
        <v>88302.0</v>
      </c>
      <c r="H21" s="267">
        <v>92004.0</v>
      </c>
      <c r="I21" s="267">
        <v>86678.0</v>
      </c>
    </row>
    <row r="22">
      <c r="A22" s="268" t="s">
        <v>532</v>
      </c>
      <c r="B22" s="270" t="s">
        <v>533</v>
      </c>
      <c r="C22" s="270" t="s">
        <v>533</v>
      </c>
      <c r="D22" s="270" t="s">
        <v>533</v>
      </c>
      <c r="E22" s="270" t="s">
        <v>533</v>
      </c>
      <c r="F22" s="270" t="s">
        <v>533</v>
      </c>
      <c r="G22" s="270" t="s">
        <v>533</v>
      </c>
      <c r="H22" s="270" t="s">
        <v>533</v>
      </c>
      <c r="I22" s="270" t="s">
        <v>533</v>
      </c>
    </row>
    <row r="23">
      <c r="A23" s="268" t="s">
        <v>534</v>
      </c>
      <c r="B23" s="270" t="s">
        <v>533</v>
      </c>
      <c r="C23" s="270" t="s">
        <v>533</v>
      </c>
      <c r="D23" s="270" t="s">
        <v>533</v>
      </c>
      <c r="E23" s="270" t="s">
        <v>533</v>
      </c>
      <c r="F23" s="270" t="s">
        <v>533</v>
      </c>
      <c r="G23" s="270" t="s">
        <v>533</v>
      </c>
      <c r="H23" s="270" t="s">
        <v>533</v>
      </c>
      <c r="I23" s="270" t="s">
        <v>533</v>
      </c>
    </row>
    <row r="24">
      <c r="A24" s="268" t="s">
        <v>535</v>
      </c>
      <c r="B24" s="270">
        <v>64347.0</v>
      </c>
      <c r="C24" s="267">
        <v>65786.0</v>
      </c>
      <c r="D24" s="267">
        <v>75430.0</v>
      </c>
      <c r="E24" s="267">
        <v>68254.0</v>
      </c>
      <c r="F24" s="267">
        <v>60696.0</v>
      </c>
      <c r="G24" s="267">
        <v>61215.0</v>
      </c>
      <c r="H24" s="267">
        <v>65872.0</v>
      </c>
      <c r="I24" s="267">
        <v>60850.0</v>
      </c>
    </row>
    <row r="25">
      <c r="A25" s="268" t="s">
        <v>536</v>
      </c>
      <c r="B25" s="270">
        <v>29053.0</v>
      </c>
      <c r="C25" s="267">
        <v>30135.0</v>
      </c>
      <c r="D25" s="267">
        <v>29657.0</v>
      </c>
      <c r="E25" s="267">
        <v>29051.0</v>
      </c>
      <c r="F25" s="267">
        <v>28337.0</v>
      </c>
      <c r="G25" s="267">
        <v>27087.0</v>
      </c>
      <c r="H25" s="267">
        <v>26132.0</v>
      </c>
      <c r="I25" s="267">
        <v>25828.0</v>
      </c>
    </row>
    <row r="26">
      <c r="A26" s="253" t="s">
        <v>537</v>
      </c>
      <c r="B26" s="267">
        <v>104192.0</v>
      </c>
      <c r="C26" s="267">
        <v>106940.0</v>
      </c>
      <c r="D26" s="267">
        <v>115329.0</v>
      </c>
      <c r="E26" s="267">
        <v>109768.0</v>
      </c>
      <c r="F26" s="267">
        <v>106584.0</v>
      </c>
      <c r="G26" s="267">
        <v>109750.0</v>
      </c>
      <c r="H26" s="267">
        <v>110928.0</v>
      </c>
      <c r="I26" s="267">
        <v>108096.0</v>
      </c>
    </row>
    <row r="27">
      <c r="A27" s="268" t="s">
        <v>538</v>
      </c>
      <c r="B27" s="267">
        <v>26899.0</v>
      </c>
      <c r="C27" s="267">
        <v>28426.0</v>
      </c>
      <c r="D27" s="267">
        <v>28989.0</v>
      </c>
      <c r="E27" s="267">
        <v>27475.0</v>
      </c>
      <c r="F27" s="267">
        <v>27958.0</v>
      </c>
      <c r="G27" s="267">
        <v>28158.0</v>
      </c>
      <c r="H27" s="267">
        <v>27673.0</v>
      </c>
      <c r="I27" s="267">
        <v>27055.0</v>
      </c>
    </row>
    <row r="28">
      <c r="A28" s="268" t="s">
        <v>539</v>
      </c>
      <c r="B28" s="267">
        <v>62739.0</v>
      </c>
      <c r="C28" s="267">
        <v>64502.0</v>
      </c>
      <c r="D28" s="267">
        <v>70381.0</v>
      </c>
      <c r="E28" s="267">
        <v>65898.0</v>
      </c>
      <c r="F28" s="267">
        <v>64327.0</v>
      </c>
      <c r="G28" s="267">
        <v>67689.0</v>
      </c>
      <c r="H28" s="267">
        <v>68360.0</v>
      </c>
      <c r="I28" s="267">
        <v>65436.0</v>
      </c>
    </row>
    <row r="29">
      <c r="A29" s="268" t="s">
        <v>540</v>
      </c>
      <c r="B29" s="267">
        <v>14554.0</v>
      </c>
      <c r="C29" s="267">
        <v>14012.0</v>
      </c>
      <c r="D29" s="267">
        <v>15959.0</v>
      </c>
      <c r="E29" s="267">
        <v>16395.0</v>
      </c>
      <c r="F29" s="267">
        <v>14299.0</v>
      </c>
      <c r="G29" s="267">
        <v>13903.0</v>
      </c>
      <c r="H29" s="267">
        <v>14895.0</v>
      </c>
      <c r="I29" s="267">
        <v>15605.0</v>
      </c>
    </row>
    <row r="30">
      <c r="A30" s="253" t="s">
        <v>541</v>
      </c>
      <c r="B30" s="267">
        <v>21834.0</v>
      </c>
      <c r="C30" s="267">
        <v>22340.0</v>
      </c>
      <c r="D30" s="267">
        <v>26111.0</v>
      </c>
      <c r="E30" s="267">
        <v>26201.0</v>
      </c>
      <c r="F30" s="267">
        <v>26573.0</v>
      </c>
      <c r="G30" s="267">
        <v>25692.0</v>
      </c>
      <c r="H30" s="267">
        <v>28693.0</v>
      </c>
      <c r="I30" s="267">
        <v>25077.0</v>
      </c>
    </row>
    <row r="31">
      <c r="A31" s="253" t="s">
        <v>542</v>
      </c>
      <c r="B31" s="267">
        <v>23811.0</v>
      </c>
      <c r="C31" s="267">
        <v>29380.0</v>
      </c>
      <c r="D31" s="267">
        <v>22961.0</v>
      </c>
      <c r="E31" s="267">
        <v>18139.0</v>
      </c>
      <c r="F31" s="267">
        <v>23312.0</v>
      </c>
      <c r="G31" s="267">
        <v>27080.0</v>
      </c>
      <c r="H31" s="267">
        <v>18699.0</v>
      </c>
      <c r="I31" s="267">
        <v>15454.0</v>
      </c>
    </row>
    <row r="32">
      <c r="A32" s="253" t="s">
        <v>543</v>
      </c>
      <c r="B32" s="267">
        <v>94063.0</v>
      </c>
      <c r="C32" s="267">
        <v>88946.0</v>
      </c>
      <c r="D32" s="267">
        <v>86255.0</v>
      </c>
      <c r="E32" s="267">
        <v>88148.0</v>
      </c>
      <c r="F32" s="267">
        <v>88638.0</v>
      </c>
      <c r="G32" s="267">
        <v>88884.0</v>
      </c>
      <c r="H32" s="267">
        <v>83970.0</v>
      </c>
      <c r="I32" s="267">
        <v>80442.0</v>
      </c>
    </row>
    <row r="33">
      <c r="A33" s="253" t="s">
        <v>544</v>
      </c>
      <c r="B33" s="267">
        <v>131032.0</v>
      </c>
      <c r="C33" s="267">
        <v>135200.0</v>
      </c>
      <c r="D33" s="267">
        <v>128078.0</v>
      </c>
      <c r="E33" s="267">
        <v>123244.0</v>
      </c>
      <c r="F33" s="267">
        <v>129807.0</v>
      </c>
      <c r="G33" s="267">
        <v>129464.0</v>
      </c>
      <c r="H33" s="267">
        <v>120662.0</v>
      </c>
      <c r="I33" s="267">
        <v>108016.0</v>
      </c>
    </row>
    <row r="34" ht="15.0" customHeight="1">
      <c r="A34" s="255" t="s">
        <v>545</v>
      </c>
      <c r="B34" s="266">
        <v>137577.0</v>
      </c>
      <c r="C34" s="266">
        <v>136063.0</v>
      </c>
      <c r="D34" s="266">
        <v>135167.0</v>
      </c>
      <c r="E34" s="266">
        <v>130019.0</v>
      </c>
      <c r="F34" s="266">
        <v>133436.0</v>
      </c>
      <c r="G34" s="266">
        <v>132898.0</v>
      </c>
      <c r="H34" s="266">
        <v>134103.0</v>
      </c>
      <c r="I34" s="266">
        <v>127237.0</v>
      </c>
    </row>
    <row r="35">
      <c r="A35" s="257"/>
      <c r="B35" s="271"/>
      <c r="C35" s="271"/>
      <c r="D35" s="271"/>
      <c r="E35" s="271"/>
      <c r="F35" s="271"/>
      <c r="G35" s="272"/>
      <c r="H35" s="272"/>
      <c r="I35" s="272"/>
    </row>
    <row r="36">
      <c r="A36" s="253"/>
      <c r="B36" s="266"/>
      <c r="C36" s="266"/>
      <c r="D36" s="266"/>
      <c r="E36" s="266"/>
      <c r="F36" s="266"/>
      <c r="G36" s="267"/>
      <c r="H36" s="267"/>
      <c r="I36" s="267"/>
    </row>
    <row r="37">
      <c r="A37" s="255" t="s">
        <v>546</v>
      </c>
      <c r="B37" s="266">
        <v>175269.0</v>
      </c>
      <c r="C37" s="266">
        <v>179761.0</v>
      </c>
      <c r="D37" s="266">
        <v>167986.0</v>
      </c>
      <c r="E37" s="266">
        <v>170313.0</v>
      </c>
      <c r="F37" s="266">
        <v>185155.0</v>
      </c>
      <c r="G37" s="266">
        <v>198165.0</v>
      </c>
      <c r="H37" s="266">
        <v>182734.0</v>
      </c>
      <c r="I37" s="266">
        <v>179753.0</v>
      </c>
    </row>
    <row r="38" ht="15.0" customHeight="1">
      <c r="A38" s="255" t="s">
        <v>547</v>
      </c>
      <c r="B38" s="266">
        <v>34622.0</v>
      </c>
      <c r="C38" s="266">
        <v>35056.0</v>
      </c>
      <c r="D38" s="266">
        <v>38080.0</v>
      </c>
      <c r="E38" s="266">
        <v>40704.0</v>
      </c>
      <c r="F38" s="266">
        <v>42167.0</v>
      </c>
      <c r="G38" s="266">
        <v>44326.0</v>
      </c>
      <c r="H38" s="266">
        <v>44033.0</v>
      </c>
      <c r="I38" s="266">
        <v>44619.0</v>
      </c>
    </row>
    <row r="39">
      <c r="A39" s="253" t="s">
        <v>548</v>
      </c>
      <c r="B39" s="267">
        <v>6724.0</v>
      </c>
      <c r="C39" s="267">
        <v>6800.0</v>
      </c>
      <c r="D39" s="267">
        <v>7105.0</v>
      </c>
      <c r="E39" s="267">
        <v>7659.0</v>
      </c>
      <c r="F39" s="267">
        <v>7774.0</v>
      </c>
      <c r="G39" s="267">
        <v>7728.0</v>
      </c>
      <c r="H39" s="267">
        <v>7890.0</v>
      </c>
      <c r="I39" s="267">
        <v>8568.0</v>
      </c>
    </row>
    <row r="40">
      <c r="A40" s="253" t="s">
        <v>549</v>
      </c>
      <c r="B40" s="267">
        <v>27898.0</v>
      </c>
      <c r="C40" s="267">
        <v>28256.0</v>
      </c>
      <c r="D40" s="267">
        <v>30975.0</v>
      </c>
      <c r="E40" s="267">
        <v>33045.0</v>
      </c>
      <c r="F40" s="267">
        <v>34393.0</v>
      </c>
      <c r="G40" s="267">
        <v>36598.0</v>
      </c>
      <c r="H40" s="267">
        <v>36143.0</v>
      </c>
      <c r="I40" s="267">
        <v>36051.0</v>
      </c>
    </row>
    <row r="41" ht="19.5" customHeight="1">
      <c r="A41" s="255" t="s">
        <v>550</v>
      </c>
      <c r="B41" s="266">
        <v>10611.0</v>
      </c>
      <c r="C41" s="266">
        <v>10610.0</v>
      </c>
      <c r="D41" s="266">
        <v>10483.0</v>
      </c>
      <c r="E41" s="266">
        <v>10852.0</v>
      </c>
      <c r="F41" s="266">
        <v>11066.0</v>
      </c>
      <c r="G41" s="266">
        <v>11235.0</v>
      </c>
      <c r="H41" s="266">
        <v>10975.0</v>
      </c>
      <c r="I41" s="266">
        <v>10320.0</v>
      </c>
    </row>
    <row r="42" ht="16.5" customHeight="1">
      <c r="A42" s="255" t="s">
        <v>551</v>
      </c>
      <c r="B42" s="266">
        <v>106135.0</v>
      </c>
      <c r="C42" s="266">
        <v>110096.0</v>
      </c>
      <c r="D42" s="266">
        <v>95568.0</v>
      </c>
      <c r="E42" s="266">
        <v>93780.0</v>
      </c>
      <c r="F42" s="266">
        <v>106948.0</v>
      </c>
      <c r="G42" s="266">
        <v>117976.0</v>
      </c>
      <c r="H42" s="266">
        <v>103421.0</v>
      </c>
      <c r="I42" s="266">
        <v>99534.0</v>
      </c>
    </row>
    <row r="43" ht="15.75" customHeight="1">
      <c r="A43" s="255" t="s">
        <v>552</v>
      </c>
      <c r="B43" s="266">
        <v>23901.0</v>
      </c>
      <c r="C43" s="266">
        <v>23999.0</v>
      </c>
      <c r="D43" s="266">
        <v>23855.0</v>
      </c>
      <c r="E43" s="266">
        <v>24977.0</v>
      </c>
      <c r="F43" s="266">
        <v>24974.0</v>
      </c>
      <c r="G43" s="266">
        <v>24628.0</v>
      </c>
      <c r="H43" s="266">
        <v>24305.0</v>
      </c>
      <c r="I43" s="266">
        <v>25280.0</v>
      </c>
    </row>
    <row r="44">
      <c r="A44" s="257"/>
      <c r="B44" s="273"/>
      <c r="C44" s="273"/>
      <c r="D44" s="273"/>
      <c r="E44" s="273"/>
      <c r="F44" s="273"/>
      <c r="G44" s="273"/>
      <c r="H44" s="273"/>
      <c r="I44" s="272"/>
    </row>
    <row r="45">
      <c r="A45" s="253"/>
      <c r="B45" s="267"/>
      <c r="C45" s="267"/>
      <c r="D45" s="267"/>
      <c r="E45" s="267"/>
      <c r="F45" s="267"/>
      <c r="G45" s="267"/>
      <c r="H45" s="267"/>
      <c r="I45" s="267"/>
    </row>
    <row r="46">
      <c r="A46" s="274" t="s">
        <v>553</v>
      </c>
      <c r="B46" s="266">
        <v>1226667.0</v>
      </c>
      <c r="C46" s="266">
        <v>1257587.0</v>
      </c>
      <c r="D46" s="266">
        <v>1238109.0</v>
      </c>
      <c r="E46" s="266">
        <v>1211795.0</v>
      </c>
      <c r="F46" s="266">
        <v>1255743.0</v>
      </c>
      <c r="G46" s="266">
        <v>1291381.0</v>
      </c>
      <c r="H46" s="266">
        <v>1253778.0</v>
      </c>
      <c r="I46" s="266">
        <v>1202655.0</v>
      </c>
    </row>
    <row r="47">
      <c r="A47" s="257"/>
      <c r="B47" s="275"/>
      <c r="C47" s="275"/>
      <c r="D47" s="275"/>
      <c r="E47" s="275"/>
      <c r="F47" s="275"/>
      <c r="G47" s="275"/>
      <c r="H47" s="272"/>
      <c r="I47" s="272"/>
    </row>
    <row r="48">
      <c r="A48" s="253"/>
      <c r="B48" s="270"/>
      <c r="C48" s="270"/>
      <c r="D48" s="270"/>
      <c r="E48" s="270"/>
      <c r="F48" s="270"/>
      <c r="G48" s="270"/>
      <c r="H48" s="267"/>
      <c r="I48" s="267"/>
    </row>
    <row r="49">
      <c r="A49" s="253" t="s">
        <v>554</v>
      </c>
      <c r="B49" s="270" t="s">
        <v>533</v>
      </c>
      <c r="C49" s="270" t="s">
        <v>533</v>
      </c>
      <c r="D49" s="270" t="s">
        <v>533</v>
      </c>
      <c r="E49" s="270" t="s">
        <v>533</v>
      </c>
      <c r="F49" s="270" t="s">
        <v>533</v>
      </c>
      <c r="G49" s="270" t="s">
        <v>533</v>
      </c>
      <c r="H49" s="270" t="s">
        <v>533</v>
      </c>
      <c r="I49" s="270" t="s">
        <v>533</v>
      </c>
    </row>
    <row r="50">
      <c r="A50" s="253" t="s">
        <v>555</v>
      </c>
      <c r="B50" s="267">
        <v>74813.0</v>
      </c>
      <c r="C50" s="267">
        <v>78175.0</v>
      </c>
      <c r="D50" s="267">
        <v>76410.0</v>
      </c>
      <c r="E50" s="267">
        <v>81688.0</v>
      </c>
      <c r="F50" s="267">
        <v>84746.0</v>
      </c>
      <c r="G50" s="267">
        <v>89239.0</v>
      </c>
      <c r="H50" s="267">
        <v>82310.0</v>
      </c>
      <c r="I50" s="267">
        <v>81960.0</v>
      </c>
    </row>
    <row r="51">
      <c r="A51" s="276" t="s">
        <v>556</v>
      </c>
      <c r="B51" s="267">
        <v>71589.0</v>
      </c>
      <c r="C51" s="267">
        <v>77883.0</v>
      </c>
      <c r="D51" s="267">
        <v>80664.0</v>
      </c>
      <c r="E51" s="267">
        <v>83039.0</v>
      </c>
      <c r="F51" s="267">
        <v>87367.0</v>
      </c>
      <c r="G51" s="267">
        <v>82664.0</v>
      </c>
      <c r="H51" s="267">
        <v>81343.0</v>
      </c>
      <c r="I51" s="267">
        <v>82923.0</v>
      </c>
    </row>
    <row r="52">
      <c r="A52" s="276" t="s">
        <v>557</v>
      </c>
      <c r="B52" s="267">
        <v>20522.0</v>
      </c>
      <c r="C52" s="267">
        <v>16063.0</v>
      </c>
      <c r="D52" s="267">
        <v>14787.0</v>
      </c>
      <c r="E52" s="267">
        <v>17788.0</v>
      </c>
      <c r="F52" s="267">
        <v>26033.0</v>
      </c>
      <c r="G52" s="267">
        <v>25923.0</v>
      </c>
      <c r="H52" s="267">
        <v>24375.0</v>
      </c>
      <c r="I52" s="267">
        <v>25658.0</v>
      </c>
    </row>
    <row r="53" ht="16.5" customHeight="1">
      <c r="A53" s="255" t="s">
        <v>558</v>
      </c>
      <c r="B53" s="266">
        <v>166924.0</v>
      </c>
      <c r="C53" s="266">
        <v>172121.0</v>
      </c>
      <c r="D53" s="266">
        <v>171861.0</v>
      </c>
      <c r="E53" s="266">
        <v>182515.0</v>
      </c>
      <c r="F53" s="266">
        <v>198146.0</v>
      </c>
      <c r="G53" s="266">
        <v>197826.0</v>
      </c>
      <c r="H53" s="266">
        <v>188028.0</v>
      </c>
      <c r="I53" s="266">
        <v>190541.0</v>
      </c>
    </row>
    <row r="54">
      <c r="A54" s="253"/>
      <c r="B54" s="275"/>
      <c r="C54" s="275"/>
      <c r="D54" s="275"/>
      <c r="E54" s="275"/>
      <c r="F54" s="275"/>
      <c r="G54" s="275"/>
      <c r="H54" s="272"/>
      <c r="I54" s="272"/>
    </row>
    <row r="55">
      <c r="A55" s="277"/>
      <c r="B55" s="270"/>
      <c r="C55" s="270"/>
      <c r="D55" s="270"/>
      <c r="E55" s="270"/>
      <c r="F55" s="270"/>
      <c r="G55" s="270"/>
      <c r="H55" s="267"/>
      <c r="I55" s="267"/>
    </row>
    <row r="56">
      <c r="A56" s="278" t="s">
        <v>559</v>
      </c>
      <c r="B56" s="271">
        <v>1393591.0</v>
      </c>
      <c r="C56" s="271">
        <v>1429708.0</v>
      </c>
      <c r="D56" s="271">
        <v>1409970.0</v>
      </c>
      <c r="E56" s="271">
        <v>1394310.0</v>
      </c>
      <c r="F56" s="271">
        <v>1453889.0</v>
      </c>
      <c r="G56" s="271">
        <v>1489207.0</v>
      </c>
      <c r="H56" s="271">
        <v>1441806.0</v>
      </c>
      <c r="I56" s="271">
        <v>1393196.0</v>
      </c>
    </row>
    <row r="57" ht="14.25" customHeight="1">
      <c r="A57" s="279" t="s">
        <v>560</v>
      </c>
      <c r="B57" s="279"/>
      <c r="C57" s="279"/>
      <c r="D57" s="279"/>
      <c r="E57" s="279"/>
      <c r="F57" s="279"/>
      <c r="G57" s="279"/>
      <c r="H57" s="279"/>
      <c r="I57" s="279"/>
    </row>
    <row r="58" ht="14.25" customHeight="1">
      <c r="A58" s="280" t="s">
        <v>561</v>
      </c>
      <c r="B58" s="280"/>
      <c r="C58" s="280"/>
      <c r="D58" s="280"/>
      <c r="E58" s="280"/>
      <c r="F58" s="280"/>
      <c r="G58" s="280"/>
      <c r="H58" s="280"/>
      <c r="I58" s="280"/>
    </row>
    <row r="59" ht="14.25" customHeight="1">
      <c r="A59" s="280" t="s">
        <v>562</v>
      </c>
      <c r="B59" s="280"/>
      <c r="C59" s="280"/>
      <c r="D59" s="280"/>
      <c r="E59" s="280"/>
      <c r="F59" s="280"/>
      <c r="G59" s="280"/>
      <c r="H59" s="280"/>
      <c r="I59" s="280"/>
    </row>
    <row r="60" ht="24.0" customHeight="1">
      <c r="A60" s="281" t="s">
        <v>563</v>
      </c>
      <c r="B60" s="150"/>
      <c r="C60" s="150"/>
      <c r="D60" s="150"/>
      <c r="E60" s="150"/>
      <c r="F60" s="150"/>
      <c r="G60" s="150"/>
      <c r="H60" s="150"/>
      <c r="I60" s="151"/>
    </row>
    <row r="61">
      <c r="A61" s="280" t="s">
        <v>564</v>
      </c>
      <c r="B61" s="280"/>
      <c r="C61" s="280"/>
      <c r="D61" s="280"/>
      <c r="E61" s="280"/>
      <c r="F61" s="280"/>
      <c r="G61" s="280"/>
      <c r="H61" s="280"/>
      <c r="I61" s="280"/>
    </row>
    <row r="62" ht="26.25" customHeight="1">
      <c r="A62" s="281" t="s">
        <v>565</v>
      </c>
      <c r="B62" s="150"/>
      <c r="C62" s="150"/>
      <c r="D62" s="150"/>
      <c r="E62" s="150"/>
      <c r="F62" s="150"/>
      <c r="G62" s="150"/>
      <c r="H62" s="150"/>
      <c r="I62" s="151"/>
    </row>
    <row r="63" ht="23.25" customHeight="1">
      <c r="A63" s="280" t="s">
        <v>566</v>
      </c>
      <c r="B63" s="280"/>
      <c r="C63" s="280"/>
      <c r="D63" s="280"/>
      <c r="E63" s="280"/>
      <c r="F63" s="280"/>
      <c r="G63" s="280"/>
      <c r="H63" s="280"/>
      <c r="I63" s="280"/>
    </row>
    <row r="64">
      <c r="A64" s="281" t="s">
        <v>567</v>
      </c>
      <c r="B64" s="150"/>
      <c r="C64" s="150"/>
      <c r="D64" s="150"/>
      <c r="E64" s="150"/>
      <c r="F64" s="150"/>
      <c r="G64" s="150"/>
      <c r="H64" s="150"/>
      <c r="I64" s="151"/>
    </row>
    <row r="65" ht="23.25" customHeight="1">
      <c r="A65" s="282" t="s">
        <v>568</v>
      </c>
      <c r="B65" s="150"/>
      <c r="C65" s="150"/>
      <c r="D65" s="150"/>
      <c r="E65" s="150"/>
      <c r="F65" s="150"/>
      <c r="G65" s="150"/>
      <c r="H65" s="150"/>
      <c r="I65" s="151"/>
    </row>
    <row r="66" ht="29.25" customHeight="1">
      <c r="A66" s="281" t="s">
        <v>569</v>
      </c>
      <c r="B66" s="150"/>
      <c r="C66" s="150"/>
      <c r="D66" s="150"/>
      <c r="E66" s="150"/>
      <c r="F66" s="150"/>
      <c r="G66" s="150"/>
      <c r="H66" s="150"/>
      <c r="I66" s="151"/>
    </row>
    <row r="67" ht="35.25" customHeight="1">
      <c r="A67" s="281" t="s">
        <v>570</v>
      </c>
      <c r="B67" s="150"/>
      <c r="C67" s="150"/>
      <c r="D67" s="150"/>
      <c r="E67" s="150"/>
      <c r="F67" s="150"/>
      <c r="G67" s="150"/>
      <c r="H67" s="150"/>
      <c r="I67" s="151"/>
    </row>
    <row r="68" ht="26.25" customHeight="1">
      <c r="A68" s="283" t="s">
        <v>571</v>
      </c>
      <c r="B68" s="150"/>
      <c r="C68" s="150"/>
      <c r="D68" s="150"/>
      <c r="E68" s="150"/>
      <c r="F68" s="150"/>
      <c r="G68" s="150"/>
      <c r="H68" s="150"/>
      <c r="I68" s="151"/>
    </row>
    <row r="69" ht="45.0" customHeight="1">
      <c r="A69" s="281" t="s">
        <v>572</v>
      </c>
      <c r="B69" s="150"/>
      <c r="C69" s="150"/>
      <c r="D69" s="150"/>
      <c r="E69" s="150"/>
      <c r="F69" s="150"/>
      <c r="G69" s="150"/>
      <c r="H69" s="150"/>
      <c r="I69" s="151"/>
    </row>
    <row r="70">
      <c r="A70" s="284" t="s">
        <v>573</v>
      </c>
      <c r="B70" s="253"/>
      <c r="C70" s="267"/>
      <c r="D70" s="253"/>
      <c r="E70" s="253"/>
      <c r="F70" s="253"/>
      <c r="G70" s="253"/>
      <c r="H70" s="253"/>
      <c r="I70" s="253"/>
    </row>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9">
    <mergeCell ref="G4:G5"/>
    <mergeCell ref="H4:H5"/>
    <mergeCell ref="A1:I1"/>
    <mergeCell ref="A4:A5"/>
    <mergeCell ref="B4:B5"/>
    <mergeCell ref="C4:C5"/>
    <mergeCell ref="D4:D5"/>
    <mergeCell ref="E4:E5"/>
    <mergeCell ref="I4:I5"/>
    <mergeCell ref="A67:I67"/>
    <mergeCell ref="A68:I68"/>
    <mergeCell ref="A69:I69"/>
    <mergeCell ref="F4:F5"/>
    <mergeCell ref="B6:H6"/>
    <mergeCell ref="A60:I60"/>
    <mergeCell ref="A62:I62"/>
    <mergeCell ref="A64:I64"/>
    <mergeCell ref="A65:I65"/>
    <mergeCell ref="A66:I66"/>
  </mergeCells>
  <printOptions/>
  <pageMargins bottom="0.75" footer="0.0" header="0.0" left="0.7" right="0.7" top="0.75"/>
  <pageSetup paperSize="9" scale="72"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86.5"/>
    <col customWidth="1" min="2" max="9" width="15.5"/>
    <col customWidth="1" min="10" max="10" width="19.88"/>
    <col customWidth="1" min="11" max="11" width="21.0"/>
    <col customWidth="1" min="12" max="12" width="21.5"/>
    <col customWidth="1" min="13" max="13" width="21.38"/>
    <col customWidth="1" min="14" max="26" width="29.0"/>
  </cols>
  <sheetData>
    <row r="1">
      <c r="A1" s="285" t="s">
        <v>574</v>
      </c>
      <c r="B1" s="286"/>
      <c r="C1" s="286"/>
      <c r="D1" s="286"/>
      <c r="E1" s="286"/>
      <c r="F1" s="286"/>
      <c r="G1" s="286"/>
      <c r="H1" s="286"/>
      <c r="I1" s="286"/>
      <c r="J1" s="287"/>
      <c r="K1" s="287"/>
      <c r="L1" s="287"/>
      <c r="M1" s="253"/>
    </row>
    <row r="2" ht="22.5" customHeight="1">
      <c r="A2" s="288" t="s">
        <v>575</v>
      </c>
      <c r="B2" s="286"/>
      <c r="C2" s="286"/>
      <c r="D2" s="286"/>
      <c r="E2" s="286"/>
      <c r="F2" s="286"/>
      <c r="G2" s="286"/>
      <c r="H2" s="286"/>
      <c r="I2" s="286"/>
      <c r="J2" s="287"/>
      <c r="K2" s="287"/>
      <c r="L2" s="287"/>
      <c r="M2" s="253"/>
    </row>
    <row r="3" ht="22.5" customHeight="1">
      <c r="A3" s="289" t="s">
        <v>576</v>
      </c>
      <c r="B3" s="286"/>
      <c r="C3" s="286"/>
      <c r="D3" s="286"/>
      <c r="E3" s="286"/>
      <c r="F3" s="286"/>
      <c r="G3" s="286"/>
      <c r="H3" s="286"/>
      <c r="I3" s="286"/>
      <c r="J3" s="287"/>
      <c r="K3" s="287"/>
      <c r="L3" s="287"/>
      <c r="M3" s="253"/>
    </row>
    <row r="4" ht="27.0" customHeight="1">
      <c r="A4" s="290" t="s">
        <v>577</v>
      </c>
      <c r="B4" s="291"/>
      <c r="C4" s="292"/>
      <c r="D4" s="292"/>
      <c r="E4" s="293"/>
      <c r="F4" s="293"/>
      <c r="G4" s="292"/>
      <c r="H4" s="292"/>
      <c r="I4" s="292"/>
      <c r="J4" s="292"/>
      <c r="K4" s="292"/>
      <c r="L4" s="292"/>
      <c r="M4" s="292"/>
    </row>
    <row r="5" ht="27.0" customHeight="1">
      <c r="A5" s="294" t="s">
        <v>578</v>
      </c>
      <c r="B5" s="291"/>
      <c r="C5" s="292"/>
      <c r="D5" s="292"/>
      <c r="E5" s="293"/>
      <c r="F5" s="293"/>
      <c r="G5" s="292"/>
      <c r="H5" s="292"/>
      <c r="I5" s="292"/>
      <c r="J5" s="292"/>
      <c r="K5" s="292"/>
      <c r="L5" s="292"/>
      <c r="M5" s="292"/>
    </row>
    <row r="6" ht="20.25" customHeight="1">
      <c r="A6" s="295" t="s">
        <v>579</v>
      </c>
      <c r="B6" s="296"/>
      <c r="C6" s="296"/>
      <c r="D6" s="296"/>
      <c r="E6" s="292"/>
      <c r="F6" s="292"/>
      <c r="G6" s="292"/>
      <c r="H6" s="292"/>
      <c r="I6" s="292"/>
      <c r="J6" s="292"/>
      <c r="K6" s="292"/>
      <c r="L6" s="292"/>
      <c r="M6" s="292"/>
    </row>
    <row r="7" ht="20.25" customHeight="1">
      <c r="A7" s="297" t="s">
        <v>580</v>
      </c>
      <c r="B7" s="296"/>
      <c r="C7" s="296"/>
      <c r="D7" s="296"/>
      <c r="E7" s="292"/>
      <c r="F7" s="292"/>
      <c r="G7" s="292"/>
      <c r="H7" s="292"/>
      <c r="I7" s="292"/>
      <c r="J7" s="292"/>
      <c r="K7" s="292"/>
      <c r="L7" s="292"/>
      <c r="M7" s="292"/>
    </row>
    <row r="8" ht="27.0" customHeight="1">
      <c r="A8" s="290" t="s">
        <v>560</v>
      </c>
      <c r="B8" s="291"/>
      <c r="C8" s="292"/>
      <c r="D8" s="292"/>
      <c r="E8" s="293"/>
      <c r="F8" s="293"/>
      <c r="G8" s="292"/>
      <c r="H8" s="292"/>
      <c r="I8" s="292"/>
      <c r="J8" s="292"/>
      <c r="K8" s="292"/>
      <c r="L8" s="292"/>
      <c r="M8" s="292"/>
    </row>
    <row r="9" ht="81.0" customHeight="1">
      <c r="A9" s="298" t="s">
        <v>508</v>
      </c>
      <c r="B9" s="299" t="s">
        <v>581</v>
      </c>
      <c r="C9" s="299" t="s">
        <v>582</v>
      </c>
      <c r="D9" s="299" t="s">
        <v>583</v>
      </c>
      <c r="E9" s="299" t="s">
        <v>584</v>
      </c>
      <c r="F9" s="299" t="s">
        <v>585</v>
      </c>
      <c r="G9" s="299" t="s">
        <v>586</v>
      </c>
      <c r="H9" s="299" t="s">
        <v>587</v>
      </c>
      <c r="I9" s="299" t="s">
        <v>588</v>
      </c>
      <c r="J9" s="300" t="s">
        <v>589</v>
      </c>
      <c r="K9" s="301" t="s">
        <v>590</v>
      </c>
      <c r="L9" s="301" t="s">
        <v>591</v>
      </c>
      <c r="M9" s="301" t="s">
        <v>592</v>
      </c>
    </row>
    <row r="10" ht="24.75" customHeight="1">
      <c r="A10" s="302" t="s">
        <v>593</v>
      </c>
      <c r="B10" s="303">
        <v>845265.0</v>
      </c>
      <c r="C10" s="303">
        <v>1058782.0</v>
      </c>
      <c r="D10" s="303">
        <v>967869.0</v>
      </c>
      <c r="E10" s="303">
        <v>882294.0</v>
      </c>
      <c r="F10" s="303">
        <v>1054013.0</v>
      </c>
      <c r="G10" s="303">
        <v>1112540.0</v>
      </c>
      <c r="H10" s="303">
        <v>1130996.0</v>
      </c>
      <c r="I10" s="303">
        <v>1097525.0</v>
      </c>
      <c r="J10" s="303">
        <v>24.696160375740153</v>
      </c>
      <c r="K10" s="303">
        <v>5.0773435891429965</v>
      </c>
      <c r="L10" s="303">
        <v>16.85424370446827</v>
      </c>
      <c r="M10" s="303">
        <v>24.394476217678008</v>
      </c>
    </row>
    <row r="11" ht="24.0" customHeight="1">
      <c r="A11" s="304" t="s">
        <v>518</v>
      </c>
      <c r="B11" s="303">
        <v>414911.0</v>
      </c>
      <c r="C11" s="303">
        <v>494908.0</v>
      </c>
      <c r="D11" s="303">
        <v>437666.0</v>
      </c>
      <c r="E11" s="303">
        <v>427674.0</v>
      </c>
      <c r="F11" s="303">
        <v>521903.0</v>
      </c>
      <c r="G11" s="303">
        <v>539704.0</v>
      </c>
      <c r="H11" s="303">
        <v>527353.0</v>
      </c>
      <c r="I11" s="303">
        <v>514191.0</v>
      </c>
      <c r="J11" s="303">
        <v>25.786734986539283</v>
      </c>
      <c r="K11" s="303">
        <v>9.051379246243746</v>
      </c>
      <c r="L11" s="303">
        <v>20.492110422102698</v>
      </c>
      <c r="M11" s="303">
        <v>20.229660909945427</v>
      </c>
    </row>
    <row r="12" ht="19.5" customHeight="1">
      <c r="A12" s="292" t="s">
        <v>519</v>
      </c>
      <c r="B12" s="305">
        <v>153.0</v>
      </c>
      <c r="C12" s="305">
        <v>144.0</v>
      </c>
      <c r="D12" s="305">
        <v>145.0</v>
      </c>
      <c r="E12" s="305">
        <v>128.0</v>
      </c>
      <c r="F12" s="305">
        <v>181.0</v>
      </c>
      <c r="G12" s="305">
        <v>191.0</v>
      </c>
      <c r="H12" s="305">
        <v>180.0</v>
      </c>
      <c r="I12" s="305">
        <v>158.0</v>
      </c>
      <c r="J12" s="303">
        <v>18.30065359477124</v>
      </c>
      <c r="K12" s="303">
        <v>32.63888888888889</v>
      </c>
      <c r="L12" s="303">
        <v>24.137931034482758</v>
      </c>
      <c r="M12" s="303">
        <v>23.4375</v>
      </c>
    </row>
    <row r="13" ht="19.5" customHeight="1">
      <c r="A13" s="289" t="s">
        <v>594</v>
      </c>
      <c r="B13" s="305">
        <v>175.0</v>
      </c>
      <c r="C13" s="305">
        <v>217.0</v>
      </c>
      <c r="D13" s="305">
        <v>181.0</v>
      </c>
      <c r="E13" s="305">
        <v>182.0</v>
      </c>
      <c r="F13" s="305">
        <v>161.0</v>
      </c>
      <c r="G13" s="305">
        <v>184.0</v>
      </c>
      <c r="H13" s="305">
        <v>195.0</v>
      </c>
      <c r="I13" s="305">
        <v>163.0</v>
      </c>
      <c r="J13" s="303">
        <v>-8.0</v>
      </c>
      <c r="K13" s="303">
        <v>-15.207373271889402</v>
      </c>
      <c r="L13" s="303">
        <v>7.734806629834254</v>
      </c>
      <c r="M13" s="303">
        <v>-10.43956043956044</v>
      </c>
    </row>
    <row r="14" ht="19.5" customHeight="1">
      <c r="A14" s="306" t="s">
        <v>595</v>
      </c>
      <c r="B14" s="305">
        <v>111305.0</v>
      </c>
      <c r="C14" s="305">
        <v>142582.0</v>
      </c>
      <c r="D14" s="305">
        <v>112844.0</v>
      </c>
      <c r="E14" s="305">
        <v>99408.0</v>
      </c>
      <c r="F14" s="305">
        <v>139874.0</v>
      </c>
      <c r="G14" s="305">
        <v>148562.0</v>
      </c>
      <c r="H14" s="305">
        <v>143300.0</v>
      </c>
      <c r="I14" s="305">
        <v>134867.0</v>
      </c>
      <c r="J14" s="303">
        <v>25.667310543102285</v>
      </c>
      <c r="K14" s="303">
        <v>4.194077793830918</v>
      </c>
      <c r="L14" s="303">
        <v>26.989472191698272</v>
      </c>
      <c r="M14" s="303">
        <v>35.67016739095445</v>
      </c>
    </row>
    <row r="15" ht="19.5" customHeight="1">
      <c r="A15" s="292" t="s">
        <v>596</v>
      </c>
      <c r="B15" s="305">
        <v>161651.0</v>
      </c>
      <c r="C15" s="305">
        <v>189882.0</v>
      </c>
      <c r="D15" s="305">
        <v>168564.0</v>
      </c>
      <c r="E15" s="305">
        <v>157669.0</v>
      </c>
      <c r="F15" s="305">
        <v>198534.0</v>
      </c>
      <c r="G15" s="305">
        <v>209617.0</v>
      </c>
      <c r="H15" s="305">
        <v>206354.0</v>
      </c>
      <c r="I15" s="305">
        <v>198056.0</v>
      </c>
      <c r="J15" s="303">
        <v>22.816437881609144</v>
      </c>
      <c r="K15" s="303">
        <v>10.393296889647255</v>
      </c>
      <c r="L15" s="303">
        <v>22.41878455660758</v>
      </c>
      <c r="M15" s="303">
        <v>25.6150543226633</v>
      </c>
    </row>
    <row r="16" ht="19.5" customHeight="1">
      <c r="A16" s="289" t="s">
        <v>523</v>
      </c>
      <c r="B16" s="305">
        <v>141627.0</v>
      </c>
      <c r="C16" s="305">
        <v>162083.0</v>
      </c>
      <c r="D16" s="305">
        <v>155932.0</v>
      </c>
      <c r="E16" s="305">
        <v>170287.0</v>
      </c>
      <c r="F16" s="305">
        <v>183153.0</v>
      </c>
      <c r="G16" s="305">
        <v>181150.0</v>
      </c>
      <c r="H16" s="305">
        <v>177324.0</v>
      </c>
      <c r="I16" s="305">
        <v>180947.0</v>
      </c>
      <c r="J16" s="303">
        <v>29.320680378741343</v>
      </c>
      <c r="K16" s="303">
        <v>11.763725992238545</v>
      </c>
      <c r="L16" s="303">
        <v>13.718800502783266</v>
      </c>
      <c r="M16" s="303">
        <v>6.260019848843424</v>
      </c>
    </row>
    <row r="17" ht="26.25" customHeight="1">
      <c r="A17" s="304" t="s">
        <v>524</v>
      </c>
      <c r="B17" s="303">
        <v>31703.0</v>
      </c>
      <c r="C17" s="303">
        <v>40837.0</v>
      </c>
      <c r="D17" s="303">
        <v>37554.0</v>
      </c>
      <c r="E17" s="303">
        <v>37796.0</v>
      </c>
      <c r="F17" s="303">
        <v>48026.0</v>
      </c>
      <c r="G17" s="303">
        <v>47374.0</v>
      </c>
      <c r="H17" s="303">
        <v>50142.0</v>
      </c>
      <c r="I17" s="303">
        <v>49141.0</v>
      </c>
      <c r="J17" s="303">
        <v>51.48724095511466</v>
      </c>
      <c r="K17" s="303">
        <v>16.00754217988589</v>
      </c>
      <c r="L17" s="303">
        <v>33.51973158651542</v>
      </c>
      <c r="M17" s="303">
        <v>30.0164038522595</v>
      </c>
    </row>
    <row r="18" ht="19.5" customHeight="1">
      <c r="A18" s="292" t="s">
        <v>525</v>
      </c>
      <c r="B18" s="305">
        <v>11841.0</v>
      </c>
      <c r="C18" s="305">
        <v>15278.0</v>
      </c>
      <c r="D18" s="305">
        <v>14048.0</v>
      </c>
      <c r="E18" s="305">
        <v>14511.0</v>
      </c>
      <c r="F18" s="305">
        <v>17172.0</v>
      </c>
      <c r="G18" s="305">
        <v>17311.0</v>
      </c>
      <c r="H18" s="305">
        <v>18004.0</v>
      </c>
      <c r="I18" s="305">
        <v>17843.0</v>
      </c>
      <c r="J18" s="303">
        <v>45.02153534329871</v>
      </c>
      <c r="K18" s="303">
        <v>13.306715538683072</v>
      </c>
      <c r="L18" s="303">
        <v>28.160592255125284</v>
      </c>
      <c r="M18" s="303">
        <v>22.961890979257117</v>
      </c>
    </row>
    <row r="19" ht="19.5" customHeight="1">
      <c r="A19" s="292" t="s">
        <v>526</v>
      </c>
      <c r="B19" s="305">
        <v>19862.0</v>
      </c>
      <c r="C19" s="305">
        <v>25559.0</v>
      </c>
      <c r="D19" s="305">
        <v>23506.0</v>
      </c>
      <c r="E19" s="305">
        <v>23285.0</v>
      </c>
      <c r="F19" s="305">
        <v>30854.0</v>
      </c>
      <c r="G19" s="305">
        <v>30063.0</v>
      </c>
      <c r="H19" s="305">
        <v>32138.0</v>
      </c>
      <c r="I19" s="305">
        <v>31298.0</v>
      </c>
      <c r="J19" s="303">
        <v>55.341858825898704</v>
      </c>
      <c r="K19" s="303">
        <v>17.62197269063735</v>
      </c>
      <c r="L19" s="303">
        <v>36.7225389262316</v>
      </c>
      <c r="M19" s="303">
        <v>34.412712046381785</v>
      </c>
    </row>
    <row r="20" ht="23.25" customHeight="1">
      <c r="A20" s="304" t="s">
        <v>527</v>
      </c>
      <c r="B20" s="303">
        <v>11973.0</v>
      </c>
      <c r="C20" s="303">
        <v>18232.0</v>
      </c>
      <c r="D20" s="303">
        <v>16722.0</v>
      </c>
      <c r="E20" s="303">
        <v>12732.0</v>
      </c>
      <c r="F20" s="303">
        <v>15111.0</v>
      </c>
      <c r="G20" s="303">
        <v>16969.0</v>
      </c>
      <c r="H20" s="303">
        <v>17579.0</v>
      </c>
      <c r="I20" s="303">
        <v>16629.0</v>
      </c>
      <c r="J20" s="303">
        <v>26.20897018291155</v>
      </c>
      <c r="K20" s="303">
        <v>-6.927380430013164</v>
      </c>
      <c r="L20" s="303">
        <v>5.124985049635211</v>
      </c>
      <c r="M20" s="303">
        <v>30.607917059377943</v>
      </c>
    </row>
    <row r="21" ht="19.5" customHeight="1">
      <c r="A21" s="292" t="s">
        <v>528</v>
      </c>
      <c r="B21" s="305">
        <v>1230.0</v>
      </c>
      <c r="C21" s="305">
        <v>1490.0</v>
      </c>
      <c r="D21" s="305">
        <v>1624.0</v>
      </c>
      <c r="E21" s="305">
        <v>1272.0</v>
      </c>
      <c r="F21" s="305">
        <v>1311.0</v>
      </c>
      <c r="G21" s="305">
        <v>1405.0</v>
      </c>
      <c r="H21" s="305">
        <v>1608.0</v>
      </c>
      <c r="I21" s="305">
        <v>1773.0</v>
      </c>
      <c r="J21" s="303">
        <v>6.585365853658537</v>
      </c>
      <c r="K21" s="303">
        <v>-5.704697986577181</v>
      </c>
      <c r="L21" s="303">
        <v>-0.9852216748768473</v>
      </c>
      <c r="M21" s="303">
        <v>39.386792452830186</v>
      </c>
    </row>
    <row r="22" ht="19.5" customHeight="1">
      <c r="A22" s="292" t="s">
        <v>529</v>
      </c>
      <c r="B22" s="305">
        <v>10743.0</v>
      </c>
      <c r="C22" s="305">
        <v>16742.0</v>
      </c>
      <c r="D22" s="305">
        <v>15098.0</v>
      </c>
      <c r="E22" s="305">
        <v>11460.0</v>
      </c>
      <c r="F22" s="305">
        <v>13800.0</v>
      </c>
      <c r="G22" s="305">
        <v>15564.0</v>
      </c>
      <c r="H22" s="305">
        <v>15971.0</v>
      </c>
      <c r="I22" s="305">
        <v>14856.0</v>
      </c>
      <c r="J22" s="303">
        <v>28.45573862049707</v>
      </c>
      <c r="K22" s="303">
        <v>-7.036196392306773</v>
      </c>
      <c r="L22" s="303">
        <v>5.7822228109683405</v>
      </c>
      <c r="M22" s="303">
        <v>29.63350785340314</v>
      </c>
    </row>
    <row r="23" ht="19.5" customHeight="1">
      <c r="A23" s="304" t="s">
        <v>530</v>
      </c>
      <c r="B23" s="303">
        <v>279560.0</v>
      </c>
      <c r="C23" s="303">
        <v>370743.0</v>
      </c>
      <c r="D23" s="303">
        <v>354341.0</v>
      </c>
      <c r="E23" s="303">
        <v>296732.0</v>
      </c>
      <c r="F23" s="303">
        <v>335505.0</v>
      </c>
      <c r="G23" s="303">
        <v>374666.0</v>
      </c>
      <c r="H23" s="303">
        <v>401116.0</v>
      </c>
      <c r="I23" s="303">
        <v>388336.0</v>
      </c>
      <c r="J23" s="303">
        <v>20.01180426384318</v>
      </c>
      <c r="K23" s="303">
        <v>1.0581453999131474</v>
      </c>
      <c r="L23" s="303">
        <v>13.20056104148264</v>
      </c>
      <c r="M23" s="303">
        <v>30.870954261758083</v>
      </c>
    </row>
    <row r="24" ht="19.5" customHeight="1">
      <c r="A24" s="292" t="s">
        <v>531</v>
      </c>
      <c r="B24" s="305">
        <v>61401.0</v>
      </c>
      <c r="C24" s="305">
        <v>71360.0</v>
      </c>
      <c r="D24" s="305">
        <v>73505.0</v>
      </c>
      <c r="E24" s="305">
        <v>61355.0</v>
      </c>
      <c r="F24" s="305">
        <v>59045.0</v>
      </c>
      <c r="G24" s="305">
        <v>64623.0</v>
      </c>
      <c r="H24" s="305">
        <v>73153.0</v>
      </c>
      <c r="I24" s="305">
        <v>69462.0</v>
      </c>
      <c r="J24" s="303">
        <v>-3.837071057474634</v>
      </c>
      <c r="K24" s="303">
        <v>-9.440863228699552</v>
      </c>
      <c r="L24" s="303">
        <v>-0.47887898782395755</v>
      </c>
      <c r="M24" s="303">
        <v>13.213267052399969</v>
      </c>
    </row>
    <row r="25" ht="19.5" customHeight="1">
      <c r="A25" s="289" t="s">
        <v>597</v>
      </c>
      <c r="B25" s="307">
        <v>43510.0</v>
      </c>
      <c r="C25" s="307">
        <v>52612.0</v>
      </c>
      <c r="D25" s="307">
        <v>54635.0</v>
      </c>
      <c r="E25" s="307">
        <v>45488.0</v>
      </c>
      <c r="F25" s="307">
        <v>42521.0</v>
      </c>
      <c r="G25" s="307">
        <v>46397.0</v>
      </c>
      <c r="H25" s="307">
        <v>53375.0</v>
      </c>
      <c r="I25" s="307">
        <v>49767.0</v>
      </c>
      <c r="J25" s="303">
        <v>-2.273040680303379</v>
      </c>
      <c r="K25" s="303">
        <v>-11.812894396715578</v>
      </c>
      <c r="L25" s="303">
        <v>-2.3062139654067906</v>
      </c>
      <c r="M25" s="303">
        <v>9.406876538867394</v>
      </c>
    </row>
    <row r="26" ht="19.5" customHeight="1">
      <c r="A26" s="289" t="s">
        <v>598</v>
      </c>
      <c r="B26" s="307">
        <v>17891.0</v>
      </c>
      <c r="C26" s="307">
        <v>18748.0</v>
      </c>
      <c r="D26" s="307">
        <v>18870.0</v>
      </c>
      <c r="E26" s="307">
        <v>15867.0</v>
      </c>
      <c r="F26" s="307">
        <v>16524.0</v>
      </c>
      <c r="G26" s="307">
        <v>18226.0</v>
      </c>
      <c r="H26" s="307">
        <v>19778.0</v>
      </c>
      <c r="I26" s="307">
        <v>19695.0</v>
      </c>
      <c r="J26" s="303">
        <v>-7.640713207758091</v>
      </c>
      <c r="K26" s="303">
        <v>-2.7842969916791125</v>
      </c>
      <c r="L26" s="303">
        <v>4.811870694223636</v>
      </c>
      <c r="M26" s="303">
        <v>24.125543581017205</v>
      </c>
    </row>
    <row r="27" ht="19.5" customHeight="1">
      <c r="A27" s="292" t="s">
        <v>537</v>
      </c>
      <c r="B27" s="305">
        <v>71826.0</v>
      </c>
      <c r="C27" s="305">
        <v>90531.0</v>
      </c>
      <c r="D27" s="305">
        <v>93049.0</v>
      </c>
      <c r="E27" s="305">
        <v>81438.0</v>
      </c>
      <c r="F27" s="305">
        <v>79414.0</v>
      </c>
      <c r="G27" s="305">
        <v>88729.0</v>
      </c>
      <c r="H27" s="305">
        <v>98999.0</v>
      </c>
      <c r="I27" s="305">
        <v>93903.0</v>
      </c>
      <c r="J27" s="303">
        <v>10.564419569515216</v>
      </c>
      <c r="K27" s="303">
        <v>-1.9904783996642035</v>
      </c>
      <c r="L27" s="303">
        <v>6.394480327569345</v>
      </c>
      <c r="M27" s="303">
        <v>15.306122448979592</v>
      </c>
    </row>
    <row r="28" ht="19.5" customHeight="1">
      <c r="A28" s="289" t="s">
        <v>599</v>
      </c>
      <c r="B28" s="305">
        <v>20326.0</v>
      </c>
      <c r="C28" s="305">
        <v>24858.0</v>
      </c>
      <c r="D28" s="305">
        <v>25455.0</v>
      </c>
      <c r="E28" s="305">
        <v>23030.0</v>
      </c>
      <c r="F28" s="305">
        <v>23887.0</v>
      </c>
      <c r="G28" s="305">
        <v>27922.0</v>
      </c>
      <c r="H28" s="305">
        <v>30796.0</v>
      </c>
      <c r="I28" s="305">
        <v>30589.0</v>
      </c>
      <c r="J28" s="303">
        <v>17.51943323821706</v>
      </c>
      <c r="K28" s="303">
        <v>12.326011746721377</v>
      </c>
      <c r="L28" s="303">
        <v>20.98212531919073</v>
      </c>
      <c r="M28" s="303">
        <v>32.82240555796786</v>
      </c>
    </row>
    <row r="29" ht="19.5" customHeight="1">
      <c r="A29" s="289" t="s">
        <v>539</v>
      </c>
      <c r="B29" s="305">
        <v>39785.0</v>
      </c>
      <c r="C29" s="305">
        <v>53276.0</v>
      </c>
      <c r="D29" s="305">
        <v>53991.0</v>
      </c>
      <c r="E29" s="305">
        <v>46129.0</v>
      </c>
      <c r="F29" s="305">
        <v>45077.0</v>
      </c>
      <c r="G29" s="305">
        <v>49635.0</v>
      </c>
      <c r="H29" s="305">
        <v>54664.0</v>
      </c>
      <c r="I29" s="305">
        <v>50818.0</v>
      </c>
      <c r="J29" s="303">
        <v>13.301495538519543</v>
      </c>
      <c r="K29" s="303">
        <v>-6.834221788422553</v>
      </c>
      <c r="L29" s="303">
        <v>1.2465040469707915</v>
      </c>
      <c r="M29" s="303">
        <v>10.164972143337163</v>
      </c>
    </row>
    <row r="30" ht="19.5" customHeight="1">
      <c r="A30" s="289" t="s">
        <v>540</v>
      </c>
      <c r="B30" s="305">
        <v>11715.0</v>
      </c>
      <c r="C30" s="305">
        <v>12397.0</v>
      </c>
      <c r="D30" s="305">
        <v>13603.0</v>
      </c>
      <c r="E30" s="305">
        <v>12279.0</v>
      </c>
      <c r="F30" s="305">
        <v>10450.0</v>
      </c>
      <c r="G30" s="305">
        <v>11172.0</v>
      </c>
      <c r="H30" s="305">
        <v>13539.0</v>
      </c>
      <c r="I30" s="305">
        <v>12496.0</v>
      </c>
      <c r="J30" s="303">
        <v>-10.7981220657277</v>
      </c>
      <c r="K30" s="303">
        <v>-9.881422924901186</v>
      </c>
      <c r="L30" s="303">
        <v>-0.47048445195912664</v>
      </c>
      <c r="M30" s="303">
        <v>1.767244889648994</v>
      </c>
    </row>
    <row r="31" ht="19.5" customHeight="1">
      <c r="A31" s="292" t="s">
        <v>541</v>
      </c>
      <c r="B31" s="305">
        <v>7181.0</v>
      </c>
      <c r="C31" s="305">
        <v>15549.0</v>
      </c>
      <c r="D31" s="305">
        <v>16479.0</v>
      </c>
      <c r="E31" s="305">
        <v>10498.0</v>
      </c>
      <c r="F31" s="305">
        <v>16557.0</v>
      </c>
      <c r="G31" s="305">
        <v>20652.0</v>
      </c>
      <c r="H31" s="305">
        <v>26100.0</v>
      </c>
      <c r="I31" s="305">
        <v>24903.0</v>
      </c>
      <c r="J31" s="303">
        <v>130.56677342988442</v>
      </c>
      <c r="K31" s="303">
        <v>32.81883079297704</v>
      </c>
      <c r="L31" s="303">
        <v>58.38339705079192</v>
      </c>
      <c r="M31" s="303">
        <v>137.21661268813108</v>
      </c>
    </row>
    <row r="32" ht="19.5" customHeight="1">
      <c r="A32" s="292" t="s">
        <v>542</v>
      </c>
      <c r="B32" s="305">
        <v>18360.0</v>
      </c>
      <c r="C32" s="305">
        <v>27351.0</v>
      </c>
      <c r="D32" s="305">
        <v>19284.0</v>
      </c>
      <c r="E32" s="305">
        <v>12307.0</v>
      </c>
      <c r="F32" s="305">
        <v>20218.0</v>
      </c>
      <c r="G32" s="305">
        <v>22837.0</v>
      </c>
      <c r="H32" s="305">
        <v>19058.0</v>
      </c>
      <c r="I32" s="305">
        <v>15352.0</v>
      </c>
      <c r="J32" s="303">
        <v>10.119825708061002</v>
      </c>
      <c r="K32" s="303">
        <v>-16.503966948192023</v>
      </c>
      <c r="L32" s="303">
        <v>-1.1719560257208048</v>
      </c>
      <c r="M32" s="303">
        <v>24.74201673844154</v>
      </c>
    </row>
    <row r="33" ht="19.5" customHeight="1">
      <c r="A33" s="292" t="s">
        <v>543</v>
      </c>
      <c r="B33" s="305">
        <v>45119.0</v>
      </c>
      <c r="C33" s="305">
        <v>66259.0</v>
      </c>
      <c r="D33" s="305">
        <v>62618.0</v>
      </c>
      <c r="E33" s="305">
        <v>53987.0</v>
      </c>
      <c r="F33" s="305">
        <v>64132.0</v>
      </c>
      <c r="G33" s="305">
        <v>68110.0</v>
      </c>
      <c r="H33" s="305">
        <v>69823.0</v>
      </c>
      <c r="I33" s="305">
        <v>72934.0</v>
      </c>
      <c r="J33" s="303">
        <v>42.13967508145127</v>
      </c>
      <c r="K33" s="303">
        <v>2.7935827585686472</v>
      </c>
      <c r="L33" s="303">
        <v>11.506276150627615</v>
      </c>
      <c r="M33" s="303">
        <v>35.095485950321375</v>
      </c>
    </row>
    <row r="34" ht="19.5" customHeight="1">
      <c r="A34" s="292" t="s">
        <v>544</v>
      </c>
      <c r="B34" s="305">
        <v>75673.0</v>
      </c>
      <c r="C34" s="305">
        <v>99693.0</v>
      </c>
      <c r="D34" s="305">
        <v>89406.0</v>
      </c>
      <c r="E34" s="305">
        <v>77147.0</v>
      </c>
      <c r="F34" s="305">
        <v>96139.0</v>
      </c>
      <c r="G34" s="305">
        <v>109715.0</v>
      </c>
      <c r="H34" s="305">
        <v>113983.0</v>
      </c>
      <c r="I34" s="305">
        <v>111782.0</v>
      </c>
      <c r="J34" s="303">
        <v>27.045313387866216</v>
      </c>
      <c r="K34" s="303">
        <v>10.052862287221771</v>
      </c>
      <c r="L34" s="303">
        <v>27.489206540948036</v>
      </c>
      <c r="M34" s="303">
        <v>44.894811204583455</v>
      </c>
    </row>
    <row r="35" ht="23.25" customHeight="1">
      <c r="A35" s="308" t="s">
        <v>545</v>
      </c>
      <c r="B35" s="309">
        <v>107118.0</v>
      </c>
      <c r="C35" s="309">
        <v>134062.0</v>
      </c>
      <c r="D35" s="309">
        <v>121586.0</v>
      </c>
      <c r="E35" s="309">
        <v>107360.0</v>
      </c>
      <c r="F35" s="309">
        <v>133468.0</v>
      </c>
      <c r="G35" s="309">
        <v>133827.0</v>
      </c>
      <c r="H35" s="309">
        <v>134806.0</v>
      </c>
      <c r="I35" s="309">
        <v>129228.0</v>
      </c>
      <c r="J35" s="309">
        <v>24.599040310685414</v>
      </c>
      <c r="K35" s="309">
        <v>-0.17529202906118066</v>
      </c>
      <c r="L35" s="309">
        <v>10.872962347638708</v>
      </c>
      <c r="M35" s="309">
        <v>20.36885245901639</v>
      </c>
    </row>
    <row r="36" ht="26.25" customHeight="1">
      <c r="A36" s="310" t="s">
        <v>600</v>
      </c>
      <c r="B36" s="303">
        <v>212919.0</v>
      </c>
      <c r="C36" s="303">
        <v>233774.0</v>
      </c>
      <c r="D36" s="303">
        <v>203313.0</v>
      </c>
      <c r="E36" s="303">
        <v>199806.0</v>
      </c>
      <c r="F36" s="303">
        <v>245660.0</v>
      </c>
      <c r="G36" s="303">
        <v>249785.0</v>
      </c>
      <c r="H36" s="303">
        <v>225464.0</v>
      </c>
      <c r="I36" s="303">
        <v>219823.0</v>
      </c>
      <c r="J36" s="303">
        <v>15.377209173441544</v>
      </c>
      <c r="K36" s="303">
        <v>6.848922463575932</v>
      </c>
      <c r="L36" s="303">
        <v>10.89502392862237</v>
      </c>
      <c r="M36" s="303">
        <v>10.018217671141008</v>
      </c>
    </row>
    <row r="37" ht="24.0" customHeight="1">
      <c r="A37" s="304" t="s">
        <v>547</v>
      </c>
      <c r="B37" s="303">
        <v>57984.0</v>
      </c>
      <c r="C37" s="303">
        <v>49199.0</v>
      </c>
      <c r="D37" s="303">
        <v>51916.0</v>
      </c>
      <c r="E37" s="303">
        <v>51482.0</v>
      </c>
      <c r="F37" s="303">
        <v>46970.0</v>
      </c>
      <c r="G37" s="303">
        <v>42306.0</v>
      </c>
      <c r="H37" s="303">
        <v>43510.0</v>
      </c>
      <c r="I37" s="303">
        <v>44858.0</v>
      </c>
      <c r="J37" s="303">
        <v>-18.99489514348786</v>
      </c>
      <c r="K37" s="303">
        <v>-14.010447366816397</v>
      </c>
      <c r="L37" s="303">
        <v>-16.191540180291238</v>
      </c>
      <c r="M37" s="303">
        <v>-12.866632997941027</v>
      </c>
    </row>
    <row r="38" ht="20.25" customHeight="1">
      <c r="A38" s="292" t="s">
        <v>548</v>
      </c>
      <c r="B38" s="305">
        <v>10565.0</v>
      </c>
      <c r="C38" s="305">
        <v>10262.0</v>
      </c>
      <c r="D38" s="305">
        <v>11075.0</v>
      </c>
      <c r="E38" s="305">
        <v>10796.0</v>
      </c>
      <c r="F38" s="305">
        <v>10635.0</v>
      </c>
      <c r="G38" s="305">
        <v>9167.0</v>
      </c>
      <c r="H38" s="305">
        <v>9490.0</v>
      </c>
      <c r="I38" s="305">
        <v>10027.0</v>
      </c>
      <c r="J38" s="303">
        <v>0.6625650733554188</v>
      </c>
      <c r="K38" s="303">
        <v>-10.670434613135841</v>
      </c>
      <c r="L38" s="303">
        <v>-14.311512415349886</v>
      </c>
      <c r="M38" s="303">
        <v>-7.123008521674694</v>
      </c>
    </row>
    <row r="39" ht="20.25" customHeight="1">
      <c r="A39" s="292" t="s">
        <v>549</v>
      </c>
      <c r="B39" s="305">
        <v>47419.0</v>
      </c>
      <c r="C39" s="305">
        <v>38937.0</v>
      </c>
      <c r="D39" s="305">
        <v>40841.0</v>
      </c>
      <c r="E39" s="305">
        <v>40686.0</v>
      </c>
      <c r="F39" s="305">
        <v>36335.0</v>
      </c>
      <c r="G39" s="305">
        <v>33139.0</v>
      </c>
      <c r="H39" s="305">
        <v>34020.0</v>
      </c>
      <c r="I39" s="305">
        <v>34831.0</v>
      </c>
      <c r="J39" s="303">
        <v>-23.374596680655433</v>
      </c>
      <c r="K39" s="303">
        <v>-14.89072090813365</v>
      </c>
      <c r="L39" s="303">
        <v>-16.701354031487966</v>
      </c>
      <c r="M39" s="303">
        <v>-14.390699503514723</v>
      </c>
    </row>
    <row r="40" ht="27.0" customHeight="1">
      <c r="A40" s="304" t="s">
        <v>550</v>
      </c>
      <c r="B40" s="303">
        <v>10884.0</v>
      </c>
      <c r="C40" s="303">
        <v>12635.0</v>
      </c>
      <c r="D40" s="303">
        <v>11211.0</v>
      </c>
      <c r="E40" s="303">
        <v>9939.0</v>
      </c>
      <c r="F40" s="303">
        <v>11888.0</v>
      </c>
      <c r="G40" s="303">
        <v>12497.0</v>
      </c>
      <c r="H40" s="303">
        <v>12317.0</v>
      </c>
      <c r="I40" s="303">
        <v>12392.0</v>
      </c>
      <c r="J40" s="303">
        <v>9.22454979786843</v>
      </c>
      <c r="K40" s="303">
        <v>-1.0922041946972696</v>
      </c>
      <c r="L40" s="303">
        <v>9.865310855409867</v>
      </c>
      <c r="M40" s="303">
        <v>24.680551363316226</v>
      </c>
    </row>
    <row r="41" ht="30.75" customHeight="1">
      <c r="A41" s="304" t="s">
        <v>551</v>
      </c>
      <c r="B41" s="303">
        <v>116779.0</v>
      </c>
      <c r="C41" s="303">
        <v>143175.0</v>
      </c>
      <c r="D41" s="303">
        <v>112663.0</v>
      </c>
      <c r="E41" s="303">
        <v>110613.0</v>
      </c>
      <c r="F41" s="303">
        <v>157068.0</v>
      </c>
      <c r="G41" s="303">
        <v>167380.0</v>
      </c>
      <c r="H41" s="303">
        <v>142127.0</v>
      </c>
      <c r="I41" s="303">
        <v>133595.0</v>
      </c>
      <c r="J41" s="303">
        <v>34.5002097979945</v>
      </c>
      <c r="K41" s="303">
        <v>16.905884407193994</v>
      </c>
      <c r="L41" s="303">
        <v>26.15233040128525</v>
      </c>
      <c r="M41" s="303">
        <v>20.776943035628722</v>
      </c>
    </row>
    <row r="42" ht="30.0" customHeight="1">
      <c r="A42" s="308" t="s">
        <v>552</v>
      </c>
      <c r="B42" s="309">
        <v>27272.0</v>
      </c>
      <c r="C42" s="309">
        <v>28765.0</v>
      </c>
      <c r="D42" s="309">
        <v>27523.0</v>
      </c>
      <c r="E42" s="309">
        <v>27772.0</v>
      </c>
      <c r="F42" s="309">
        <v>29734.0</v>
      </c>
      <c r="G42" s="309">
        <v>27602.0</v>
      </c>
      <c r="H42" s="309">
        <v>27510.0</v>
      </c>
      <c r="I42" s="309">
        <v>28978.0</v>
      </c>
      <c r="J42" s="309">
        <v>9.02757406864183</v>
      </c>
      <c r="K42" s="309">
        <v>-4.043107943681557</v>
      </c>
      <c r="L42" s="309">
        <v>-0.04723322312247938</v>
      </c>
      <c r="M42" s="309">
        <v>4.34250324067406</v>
      </c>
    </row>
    <row r="43" ht="36.75" customHeight="1">
      <c r="A43" s="311" t="s">
        <v>601</v>
      </c>
      <c r="B43" s="312">
        <v>1058184.0</v>
      </c>
      <c r="C43" s="312">
        <v>1292556.0</v>
      </c>
      <c r="D43" s="312">
        <v>1171182.0</v>
      </c>
      <c r="E43" s="312">
        <v>1082100.0</v>
      </c>
      <c r="F43" s="312">
        <v>1299673.0</v>
      </c>
      <c r="G43" s="312">
        <v>1362325.0</v>
      </c>
      <c r="H43" s="312">
        <v>1356460.0</v>
      </c>
      <c r="I43" s="312">
        <v>1317348.0</v>
      </c>
      <c r="J43" s="312">
        <v>22.82107837578342</v>
      </c>
      <c r="K43" s="312">
        <v>5.397754526689753</v>
      </c>
      <c r="L43" s="312">
        <v>15.81974449743934</v>
      </c>
      <c r="M43" s="312">
        <v>21.739950097033546</v>
      </c>
    </row>
    <row r="44" ht="25.5" customHeight="1">
      <c r="A44" s="292" t="s">
        <v>602</v>
      </c>
      <c r="B44" s="305">
        <v>87920.0</v>
      </c>
      <c r="C44" s="305">
        <v>103097.0</v>
      </c>
      <c r="D44" s="305">
        <v>104779.0</v>
      </c>
      <c r="E44" s="305">
        <v>132693.0</v>
      </c>
      <c r="F44" s="305">
        <v>112292.0</v>
      </c>
      <c r="G44" s="305">
        <v>92073.0</v>
      </c>
      <c r="H44" s="305">
        <v>92033.0</v>
      </c>
      <c r="I44" s="305">
        <v>87246.0</v>
      </c>
      <c r="J44" s="303">
        <v>27.72065514103731</v>
      </c>
      <c r="K44" s="303">
        <v>-10.692842662735094</v>
      </c>
      <c r="L44" s="303">
        <v>-12.164651313717444</v>
      </c>
      <c r="M44" s="303">
        <v>-34.24973434921209</v>
      </c>
    </row>
    <row r="45" ht="25.5" customHeight="1">
      <c r="A45" s="313" t="s">
        <v>603</v>
      </c>
      <c r="B45" s="305">
        <v>68281.0</v>
      </c>
      <c r="C45" s="305">
        <v>70947.0</v>
      </c>
      <c r="D45" s="305">
        <v>77635.0</v>
      </c>
      <c r="E45" s="305">
        <v>84892.0</v>
      </c>
      <c r="F45" s="305">
        <v>79421.0</v>
      </c>
      <c r="G45" s="305">
        <v>77564.0</v>
      </c>
      <c r="H45" s="305">
        <v>87565.0</v>
      </c>
      <c r="I45" s="305">
        <v>90683.0</v>
      </c>
      <c r="J45" s="303">
        <v>16.314933876188107</v>
      </c>
      <c r="K45" s="303">
        <v>9.326680479794776</v>
      </c>
      <c r="L45" s="303">
        <v>12.790622786114511</v>
      </c>
      <c r="M45" s="303">
        <v>6.821608632144372</v>
      </c>
    </row>
    <row r="46" ht="25.5" customHeight="1">
      <c r="A46" s="313" t="s">
        <v>604</v>
      </c>
      <c r="B46" s="307">
        <v>31371.0</v>
      </c>
      <c r="C46" s="307">
        <v>22829.0</v>
      </c>
      <c r="D46" s="307">
        <v>26843.0</v>
      </c>
      <c r="E46" s="307">
        <v>17077.0</v>
      </c>
      <c r="F46" s="307">
        <v>86767.0</v>
      </c>
      <c r="G46" s="307">
        <v>25070.158886529854</v>
      </c>
      <c r="H46" s="307">
        <v>61413.0</v>
      </c>
      <c r="I46" s="307">
        <v>73035.0</v>
      </c>
      <c r="J46" s="307">
        <v>176.58346880877244</v>
      </c>
      <c r="K46" s="307">
        <v>9.817157503744598</v>
      </c>
      <c r="L46" s="307">
        <v>128.7859032149909</v>
      </c>
      <c r="M46" s="307">
        <v>327.68050594366696</v>
      </c>
    </row>
    <row r="47" ht="25.5" customHeight="1">
      <c r="A47" s="308" t="s">
        <v>605</v>
      </c>
      <c r="B47" s="309">
        <v>187572.0</v>
      </c>
      <c r="C47" s="309">
        <v>196873.0</v>
      </c>
      <c r="D47" s="309">
        <v>209257.0</v>
      </c>
      <c r="E47" s="309">
        <v>234662.0</v>
      </c>
      <c r="F47" s="309">
        <v>278480.0</v>
      </c>
      <c r="G47" s="309">
        <v>194707.15888652985</v>
      </c>
      <c r="H47" s="309">
        <v>241011.0</v>
      </c>
      <c r="I47" s="309">
        <v>250964.0</v>
      </c>
      <c r="J47" s="309">
        <v>48.465655854818415</v>
      </c>
      <c r="K47" s="309">
        <v>-1.100120947753194</v>
      </c>
      <c r="L47" s="309">
        <v>15.1746417085211</v>
      </c>
      <c r="M47" s="309">
        <v>6.9470131508297035</v>
      </c>
    </row>
    <row r="48" ht="29.25" customHeight="1">
      <c r="A48" s="314" t="s">
        <v>606</v>
      </c>
      <c r="B48" s="312">
        <v>1245756.0</v>
      </c>
      <c r="C48" s="312">
        <v>1489429.0</v>
      </c>
      <c r="D48" s="312">
        <v>1380439.0</v>
      </c>
      <c r="E48" s="312">
        <v>1316762.0</v>
      </c>
      <c r="F48" s="312">
        <v>1578153.0</v>
      </c>
      <c r="G48" s="312">
        <v>1557032.15888653</v>
      </c>
      <c r="H48" s="312">
        <v>1597471.0</v>
      </c>
      <c r="I48" s="312">
        <v>1568312.0</v>
      </c>
      <c r="J48" s="312">
        <v>26.682351921243004</v>
      </c>
      <c r="K48" s="312">
        <v>4.538864147705595</v>
      </c>
      <c r="L48" s="312">
        <v>15.721955117176492</v>
      </c>
      <c r="M48" s="312">
        <v>19.103680087973377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hyperlinks>
    <hyperlink display="Link to Notes page" location="null!A1" ref="A5"/>
    <hyperlink display="Link to contents page" location="null!A1" ref="A7"/>
  </hyperlinks>
  <printOptions/>
  <pageMargins bottom="0.75" footer="0.0" header="0.0" left="0.7" right="0.7" top="0.75"/>
  <pageSetup paperSize="9" scale="31"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104.38"/>
    <col customWidth="1" min="2" max="2" width="27.13"/>
    <col customWidth="1" min="3" max="3" width="26.75"/>
    <col customWidth="1" min="4" max="5" width="27.25"/>
    <col customWidth="1" min="6" max="6" width="27.13"/>
    <col customWidth="1" min="7" max="7" width="26.75"/>
    <col customWidth="1" min="8" max="9" width="27.25"/>
    <col customWidth="1" min="10" max="13" width="28.0"/>
    <col customWidth="1" min="14" max="26" width="29.88"/>
  </cols>
  <sheetData>
    <row r="1">
      <c r="A1" s="315" t="s">
        <v>607</v>
      </c>
      <c r="B1" s="288"/>
      <c r="C1" s="288"/>
      <c r="D1" s="288"/>
      <c r="E1" s="288"/>
      <c r="F1" s="288"/>
      <c r="G1" s="288"/>
      <c r="H1" s="288"/>
      <c r="I1" s="288"/>
      <c r="J1" s="288"/>
      <c r="K1" s="288"/>
      <c r="L1" s="292"/>
      <c r="M1" s="292"/>
    </row>
    <row r="2" ht="19.5" customHeight="1">
      <c r="A2" s="288" t="s">
        <v>608</v>
      </c>
      <c r="B2" s="288"/>
      <c r="C2" s="288"/>
      <c r="D2" s="288"/>
      <c r="E2" s="288"/>
      <c r="F2" s="288"/>
      <c r="G2" s="288"/>
      <c r="H2" s="288"/>
      <c r="I2" s="288"/>
      <c r="J2" s="288"/>
      <c r="K2" s="288"/>
      <c r="L2" s="292"/>
      <c r="M2" s="292"/>
    </row>
    <row r="3" ht="15.75" customHeight="1">
      <c r="A3" s="295" t="s">
        <v>609</v>
      </c>
      <c r="B3" s="292"/>
      <c r="C3" s="292"/>
      <c r="D3" s="292"/>
      <c r="E3" s="292"/>
      <c r="F3" s="292"/>
      <c r="G3" s="292"/>
      <c r="H3" s="292"/>
      <c r="I3" s="292"/>
      <c r="J3" s="292"/>
      <c r="K3" s="292"/>
      <c r="L3" s="292"/>
      <c r="M3" s="292"/>
    </row>
    <row r="4" ht="15.75" customHeight="1">
      <c r="A4" s="292" t="s">
        <v>577</v>
      </c>
      <c r="B4" s="292"/>
      <c r="C4" s="292"/>
      <c r="D4" s="293"/>
      <c r="E4" s="293"/>
      <c r="F4" s="292"/>
      <c r="G4" s="292"/>
      <c r="H4" s="292"/>
      <c r="I4" s="292"/>
      <c r="J4" s="292"/>
      <c r="K4" s="292"/>
      <c r="L4" s="292"/>
      <c r="M4" s="292"/>
    </row>
    <row r="5" ht="15.75" customHeight="1">
      <c r="A5" s="316" t="s">
        <v>578</v>
      </c>
      <c r="B5" s="292"/>
      <c r="C5" s="292"/>
      <c r="D5" s="293"/>
      <c r="E5" s="293"/>
      <c r="F5" s="292"/>
      <c r="G5" s="292"/>
      <c r="H5" s="292"/>
      <c r="I5" s="292"/>
      <c r="J5" s="292"/>
      <c r="K5" s="292"/>
      <c r="L5" s="292"/>
      <c r="M5" s="292"/>
    </row>
    <row r="6" ht="15.75" customHeight="1">
      <c r="A6" s="316" t="s">
        <v>580</v>
      </c>
      <c r="B6" s="292"/>
      <c r="C6" s="292"/>
      <c r="D6" s="293"/>
      <c r="E6" s="293"/>
      <c r="F6" s="292"/>
      <c r="G6" s="292"/>
      <c r="H6" s="292"/>
      <c r="I6" s="292"/>
      <c r="J6" s="292"/>
      <c r="K6" s="292"/>
      <c r="L6" s="292"/>
      <c r="M6" s="292"/>
    </row>
    <row r="7" ht="27.0" customHeight="1">
      <c r="A7" s="292" t="s">
        <v>610</v>
      </c>
      <c r="B7" s="292"/>
      <c r="C7" s="292"/>
      <c r="D7" s="293"/>
      <c r="E7" s="293"/>
      <c r="F7" s="292"/>
      <c r="G7" s="292"/>
      <c r="H7" s="292"/>
      <c r="I7" s="292"/>
      <c r="J7" s="292"/>
      <c r="K7" s="292"/>
      <c r="L7" s="292"/>
      <c r="M7" s="292"/>
    </row>
    <row r="8" ht="48.0" customHeight="1">
      <c r="A8" s="317" t="s">
        <v>611</v>
      </c>
      <c r="B8" s="318" t="s">
        <v>612</v>
      </c>
      <c r="C8" s="318" t="s">
        <v>613</v>
      </c>
      <c r="D8" s="318" t="s">
        <v>614</v>
      </c>
      <c r="E8" s="318" t="s">
        <v>615</v>
      </c>
      <c r="F8" s="318" t="s">
        <v>616</v>
      </c>
      <c r="G8" s="318" t="s">
        <v>617</v>
      </c>
      <c r="H8" s="318" t="s">
        <v>618</v>
      </c>
      <c r="I8" s="318" t="s">
        <v>619</v>
      </c>
      <c r="J8" s="318" t="s">
        <v>620</v>
      </c>
      <c r="K8" s="318" t="s">
        <v>621</v>
      </c>
      <c r="L8" s="318" t="s">
        <v>622</v>
      </c>
      <c r="M8" s="318" t="s">
        <v>623</v>
      </c>
    </row>
    <row r="9" ht="19.5" customHeight="1">
      <c r="A9" s="319" t="s">
        <v>593</v>
      </c>
      <c r="B9" s="303">
        <v>1174990.0</v>
      </c>
      <c r="C9" s="303">
        <v>1177255.0</v>
      </c>
      <c r="D9" s="303">
        <v>1137048.0</v>
      </c>
      <c r="E9" s="303">
        <v>1142837.0</v>
      </c>
      <c r="F9" s="303">
        <v>1172854.0</v>
      </c>
      <c r="G9" s="303">
        <v>1164327.0</v>
      </c>
      <c r="H9" s="303">
        <v>1129999.0</v>
      </c>
      <c r="I9" s="303">
        <v>1092163.0</v>
      </c>
      <c r="J9" s="303">
        <v>-0.18178878118111644</v>
      </c>
      <c r="K9" s="303">
        <v>-1.0981478099477173</v>
      </c>
      <c r="L9" s="303">
        <v>-0.619938648148539</v>
      </c>
      <c r="M9" s="303">
        <v>-4.434053150186772</v>
      </c>
    </row>
    <row r="10" ht="24.0" customHeight="1">
      <c r="A10" s="304" t="s">
        <v>518</v>
      </c>
      <c r="B10" s="303">
        <v>544593.0</v>
      </c>
      <c r="C10" s="303">
        <v>548144.0</v>
      </c>
      <c r="D10" s="303">
        <v>508251.0</v>
      </c>
      <c r="E10" s="303">
        <v>508050.0</v>
      </c>
      <c r="F10" s="303">
        <v>533132.0</v>
      </c>
      <c r="G10" s="303">
        <v>512543.0</v>
      </c>
      <c r="H10" s="303">
        <v>490118.0</v>
      </c>
      <c r="I10" s="303">
        <v>478597.0</v>
      </c>
      <c r="J10" s="303">
        <v>-2.1045074027760178</v>
      </c>
      <c r="K10" s="303">
        <v>-6.4948261770629605</v>
      </c>
      <c r="L10" s="303">
        <v>-3.567725395523078</v>
      </c>
      <c r="M10" s="303">
        <v>-5.7972640488140925</v>
      </c>
    </row>
    <row r="11" ht="15.75" customHeight="1">
      <c r="A11" s="292" t="s">
        <v>519</v>
      </c>
      <c r="B11" s="305">
        <v>146.0</v>
      </c>
      <c r="C11" s="305">
        <v>170.0</v>
      </c>
      <c r="D11" s="305">
        <v>148.0</v>
      </c>
      <c r="E11" s="305">
        <v>117.0</v>
      </c>
      <c r="F11" s="305">
        <v>149.0</v>
      </c>
      <c r="G11" s="305">
        <v>164.0</v>
      </c>
      <c r="H11" s="305">
        <v>140.0</v>
      </c>
      <c r="I11" s="305">
        <v>130.0</v>
      </c>
      <c r="J11" s="303">
        <v>2.054794520547945</v>
      </c>
      <c r="K11" s="303">
        <v>-3.5294117647058822</v>
      </c>
      <c r="L11" s="303">
        <v>-5.405405405405405</v>
      </c>
      <c r="M11" s="303">
        <v>11.11111111111111</v>
      </c>
    </row>
    <row r="12" ht="15.75" customHeight="1">
      <c r="A12" s="289" t="s">
        <v>594</v>
      </c>
      <c r="B12" s="305">
        <v>237.0</v>
      </c>
      <c r="C12" s="305">
        <v>258.0</v>
      </c>
      <c r="D12" s="305">
        <v>295.0</v>
      </c>
      <c r="E12" s="305">
        <v>281.0</v>
      </c>
      <c r="F12" s="305">
        <v>367.0</v>
      </c>
      <c r="G12" s="305">
        <v>371.0</v>
      </c>
      <c r="H12" s="305">
        <v>421.0</v>
      </c>
      <c r="I12" s="305">
        <v>427.0</v>
      </c>
      <c r="J12" s="303">
        <v>54.85232067510548</v>
      </c>
      <c r="K12" s="303">
        <v>43.798449612403104</v>
      </c>
      <c r="L12" s="303">
        <v>42.71186440677966</v>
      </c>
      <c r="M12" s="303">
        <v>51.95729537366548</v>
      </c>
    </row>
    <row r="13" ht="15.75" customHeight="1">
      <c r="A13" s="306" t="s">
        <v>624</v>
      </c>
      <c r="B13" s="305">
        <v>151133.0</v>
      </c>
      <c r="C13" s="305">
        <v>151907.0</v>
      </c>
      <c r="D13" s="305">
        <v>137835.0</v>
      </c>
      <c r="E13" s="305">
        <v>133360.0</v>
      </c>
      <c r="F13" s="305">
        <v>150270.0</v>
      </c>
      <c r="G13" s="305">
        <v>144997.0</v>
      </c>
      <c r="H13" s="305">
        <v>134401.0</v>
      </c>
      <c r="I13" s="305">
        <v>127062.0</v>
      </c>
      <c r="J13" s="303">
        <v>-0.5710202272170869</v>
      </c>
      <c r="K13" s="303">
        <v>-4.548835800851838</v>
      </c>
      <c r="L13" s="303">
        <v>-2.4913846265462327</v>
      </c>
      <c r="M13" s="303">
        <v>-4.722555488902219</v>
      </c>
    </row>
    <row r="14" ht="15.75" customHeight="1">
      <c r="A14" s="292" t="s">
        <v>625</v>
      </c>
      <c r="B14" s="305">
        <v>213342.0</v>
      </c>
      <c r="C14" s="305">
        <v>215359.0</v>
      </c>
      <c r="D14" s="305">
        <v>202089.0</v>
      </c>
      <c r="E14" s="305">
        <v>196708.0</v>
      </c>
      <c r="F14" s="305">
        <v>211611.0</v>
      </c>
      <c r="G14" s="305">
        <v>207512.0</v>
      </c>
      <c r="H14" s="305">
        <v>202344.0</v>
      </c>
      <c r="I14" s="305">
        <v>196419.0</v>
      </c>
      <c r="J14" s="303">
        <v>-0.8113732879601767</v>
      </c>
      <c r="K14" s="303">
        <v>-3.643683338054133</v>
      </c>
      <c r="L14" s="303">
        <v>0.12618202871012277</v>
      </c>
      <c r="M14" s="303">
        <v>-0.1469182748032617</v>
      </c>
    </row>
    <row r="15" ht="15.75" customHeight="1">
      <c r="A15" s="289" t="s">
        <v>523</v>
      </c>
      <c r="B15" s="305">
        <v>179735.0</v>
      </c>
      <c r="C15" s="305">
        <v>180450.0</v>
      </c>
      <c r="D15" s="305">
        <v>167884.0</v>
      </c>
      <c r="E15" s="305">
        <v>177584.0</v>
      </c>
      <c r="F15" s="305">
        <v>170735.0</v>
      </c>
      <c r="G15" s="305">
        <v>159499.0</v>
      </c>
      <c r="H15" s="305">
        <v>152812.0</v>
      </c>
      <c r="I15" s="305">
        <v>154559.0</v>
      </c>
      <c r="J15" s="303">
        <v>-5.007371964280747</v>
      </c>
      <c r="K15" s="303">
        <v>-11.610418398448322</v>
      </c>
      <c r="L15" s="303">
        <v>-8.97762740940173</v>
      </c>
      <c r="M15" s="303">
        <v>-12.965695107667358</v>
      </c>
    </row>
    <row r="16" ht="17.25" customHeight="1">
      <c r="A16" s="304" t="s">
        <v>524</v>
      </c>
      <c r="B16" s="303">
        <v>50503.0</v>
      </c>
      <c r="C16" s="303">
        <v>49104.0</v>
      </c>
      <c r="D16" s="303">
        <v>46235.0</v>
      </c>
      <c r="E16" s="303">
        <v>48636.0</v>
      </c>
      <c r="F16" s="303">
        <v>48351.0</v>
      </c>
      <c r="G16" s="303">
        <v>47205.0</v>
      </c>
      <c r="H16" s="303">
        <v>45963.0</v>
      </c>
      <c r="I16" s="303">
        <v>47374.0</v>
      </c>
      <c r="J16" s="303">
        <v>-4.261133001999881</v>
      </c>
      <c r="K16" s="303">
        <v>-3.8673020527859236</v>
      </c>
      <c r="L16" s="303">
        <v>-0.5882989077538661</v>
      </c>
      <c r="M16" s="303">
        <v>-2.594785755407517</v>
      </c>
    </row>
    <row r="17" ht="15.75" customHeight="1">
      <c r="A17" s="292" t="s">
        <v>525</v>
      </c>
      <c r="B17" s="305">
        <v>17545.0</v>
      </c>
      <c r="C17" s="305">
        <v>17279.0</v>
      </c>
      <c r="D17" s="305">
        <v>16462.0</v>
      </c>
      <c r="E17" s="305">
        <v>17476.0</v>
      </c>
      <c r="F17" s="305">
        <v>16686.0</v>
      </c>
      <c r="G17" s="305">
        <v>17096.0</v>
      </c>
      <c r="H17" s="305">
        <v>16764.0</v>
      </c>
      <c r="I17" s="305">
        <v>17382.0</v>
      </c>
      <c r="J17" s="303">
        <v>-4.8959817611855225</v>
      </c>
      <c r="K17" s="303">
        <v>-1.059089067654378</v>
      </c>
      <c r="L17" s="303">
        <v>1.8345280038877414</v>
      </c>
      <c r="M17" s="303">
        <v>-0.5378805218585488</v>
      </c>
    </row>
    <row r="18" ht="15.75" customHeight="1">
      <c r="A18" s="292" t="s">
        <v>526</v>
      </c>
      <c r="B18" s="305">
        <v>32958.0</v>
      </c>
      <c r="C18" s="305">
        <v>31825.0</v>
      </c>
      <c r="D18" s="305">
        <v>29773.0</v>
      </c>
      <c r="E18" s="305">
        <v>31160.0</v>
      </c>
      <c r="F18" s="305">
        <v>31665.0</v>
      </c>
      <c r="G18" s="305">
        <v>30109.0</v>
      </c>
      <c r="H18" s="305">
        <v>29199.0</v>
      </c>
      <c r="I18" s="305">
        <v>29992.0</v>
      </c>
      <c r="J18" s="303">
        <v>-3.9231749499362825</v>
      </c>
      <c r="K18" s="303">
        <v>-5.391987431264729</v>
      </c>
      <c r="L18" s="303">
        <v>-1.9279212709501898</v>
      </c>
      <c r="M18" s="303">
        <v>-3.748395378690629</v>
      </c>
    </row>
    <row r="19" ht="21.0" customHeight="1">
      <c r="A19" s="304" t="s">
        <v>527</v>
      </c>
      <c r="B19" s="303">
        <v>18127.0</v>
      </c>
      <c r="C19" s="303">
        <v>18298.0</v>
      </c>
      <c r="D19" s="303">
        <v>18785.0</v>
      </c>
      <c r="E19" s="303">
        <v>19802.0</v>
      </c>
      <c r="F19" s="303">
        <v>20228.0</v>
      </c>
      <c r="G19" s="303">
        <v>20065.0</v>
      </c>
      <c r="H19" s="303">
        <v>20737.0</v>
      </c>
      <c r="I19" s="303">
        <v>19989.0</v>
      </c>
      <c r="J19" s="303">
        <v>11.590445192254647</v>
      </c>
      <c r="K19" s="303">
        <v>9.656793092141218</v>
      </c>
      <c r="L19" s="303">
        <v>10.391269630023956</v>
      </c>
      <c r="M19" s="303">
        <v>0.9443490556509443</v>
      </c>
    </row>
    <row r="20" ht="15.75" customHeight="1">
      <c r="A20" s="292" t="s">
        <v>528</v>
      </c>
      <c r="B20" s="305">
        <v>1650.0</v>
      </c>
      <c r="C20" s="305">
        <v>1686.0</v>
      </c>
      <c r="D20" s="305">
        <v>1905.0</v>
      </c>
      <c r="E20" s="305">
        <v>2148.0</v>
      </c>
      <c r="F20" s="305">
        <v>2149.0</v>
      </c>
      <c r="G20" s="305">
        <v>2440.0</v>
      </c>
      <c r="H20" s="305">
        <v>2805.0</v>
      </c>
      <c r="I20" s="305">
        <v>2948.0</v>
      </c>
      <c r="J20" s="303">
        <v>30.242424242424242</v>
      </c>
      <c r="K20" s="303">
        <v>44.72123368920522</v>
      </c>
      <c r="L20" s="303">
        <v>47.24409448818898</v>
      </c>
      <c r="M20" s="303">
        <v>37.243947858473</v>
      </c>
    </row>
    <row r="21" ht="15.75" customHeight="1">
      <c r="A21" s="292" t="s">
        <v>529</v>
      </c>
      <c r="B21" s="305">
        <v>16477.0</v>
      </c>
      <c r="C21" s="305">
        <v>16612.0</v>
      </c>
      <c r="D21" s="305">
        <v>16880.0</v>
      </c>
      <c r="E21" s="305">
        <v>17654.0</v>
      </c>
      <c r="F21" s="305">
        <v>18079.0</v>
      </c>
      <c r="G21" s="305">
        <v>17625.0</v>
      </c>
      <c r="H21" s="305">
        <v>17932.0</v>
      </c>
      <c r="I21" s="305">
        <v>17041.0</v>
      </c>
      <c r="J21" s="303">
        <v>9.722643685136857</v>
      </c>
      <c r="K21" s="303">
        <v>6.098001444738744</v>
      </c>
      <c r="L21" s="303">
        <v>6.232227488151659</v>
      </c>
      <c r="M21" s="303">
        <v>-3.4723008949813075</v>
      </c>
    </row>
    <row r="22" ht="30.0" customHeight="1">
      <c r="A22" s="304" t="s">
        <v>530</v>
      </c>
      <c r="B22" s="303">
        <v>421045.0</v>
      </c>
      <c r="C22" s="303">
        <v>424290.0</v>
      </c>
      <c r="D22" s="303">
        <v>436708.0</v>
      </c>
      <c r="E22" s="303">
        <v>441039.0</v>
      </c>
      <c r="F22" s="303">
        <v>437559.0</v>
      </c>
      <c r="G22" s="303">
        <v>455749.0</v>
      </c>
      <c r="H22" s="303">
        <v>452777.0</v>
      </c>
      <c r="I22" s="303">
        <v>432220.0</v>
      </c>
      <c r="J22" s="303">
        <v>3.922146088897861</v>
      </c>
      <c r="K22" s="303">
        <v>7.414504230596998</v>
      </c>
      <c r="L22" s="303">
        <v>3.679575368438407</v>
      </c>
      <c r="M22" s="303">
        <v>-1.9995964075739332</v>
      </c>
    </row>
    <row r="23" ht="15.75" customHeight="1">
      <c r="A23" s="292" t="s">
        <v>531</v>
      </c>
      <c r="B23" s="305">
        <v>68107.0</v>
      </c>
      <c r="C23" s="305">
        <v>66384.0</v>
      </c>
      <c r="D23" s="305">
        <v>71004.0</v>
      </c>
      <c r="E23" s="305">
        <v>70145.0</v>
      </c>
      <c r="F23" s="305">
        <v>64428.0</v>
      </c>
      <c r="G23" s="305">
        <v>66932.0</v>
      </c>
      <c r="H23" s="305">
        <v>69413.0</v>
      </c>
      <c r="I23" s="305">
        <v>65716.0</v>
      </c>
      <c r="J23" s="303">
        <v>-5.401794235541134</v>
      </c>
      <c r="K23" s="303">
        <v>0.8255001205109666</v>
      </c>
      <c r="L23" s="303">
        <v>-2.2407188327418175</v>
      </c>
      <c r="M23" s="303">
        <v>-6.314063725140779</v>
      </c>
    </row>
    <row r="24" ht="15.75" customHeight="1">
      <c r="A24" s="289" t="s">
        <v>626</v>
      </c>
      <c r="B24" s="307">
        <v>46600.0</v>
      </c>
      <c r="C24" s="307">
        <v>45712.0</v>
      </c>
      <c r="D24" s="307">
        <v>50288.0</v>
      </c>
      <c r="E24" s="307">
        <v>48286.0</v>
      </c>
      <c r="F24" s="307">
        <v>43216.0</v>
      </c>
      <c r="G24" s="307">
        <v>45444.0</v>
      </c>
      <c r="H24" s="307">
        <v>48758.0</v>
      </c>
      <c r="I24" s="307">
        <v>45816.0</v>
      </c>
      <c r="J24" s="303">
        <v>-7.261802575107295</v>
      </c>
      <c r="K24" s="303">
        <v>-0.5862793139656983</v>
      </c>
      <c r="L24" s="303">
        <v>-3.0424753420299075</v>
      </c>
      <c r="M24" s="303">
        <v>-5.115354347015698</v>
      </c>
    </row>
    <row r="25" ht="15.75" customHeight="1">
      <c r="A25" s="289" t="s">
        <v>627</v>
      </c>
      <c r="B25" s="307">
        <v>21507.0</v>
      </c>
      <c r="C25" s="307">
        <v>20672.0</v>
      </c>
      <c r="D25" s="307">
        <v>20716.0</v>
      </c>
      <c r="E25" s="307">
        <v>21859.0</v>
      </c>
      <c r="F25" s="307">
        <v>21212.0</v>
      </c>
      <c r="G25" s="307">
        <v>21488.0</v>
      </c>
      <c r="H25" s="307">
        <v>20655.0</v>
      </c>
      <c r="I25" s="307">
        <v>19900.0</v>
      </c>
      <c r="J25" s="303">
        <v>-1.3716464406937277</v>
      </c>
      <c r="K25" s="303">
        <v>3.9473684210526314</v>
      </c>
      <c r="L25" s="303">
        <v>-0.2944583896505117</v>
      </c>
      <c r="M25" s="303">
        <v>-8.961983622306601</v>
      </c>
    </row>
    <row r="26" ht="15.75" customHeight="1">
      <c r="A26" s="292" t="s">
        <v>537</v>
      </c>
      <c r="B26" s="305">
        <v>98049.0</v>
      </c>
      <c r="C26" s="305">
        <v>100193.0</v>
      </c>
      <c r="D26" s="305">
        <v>105215.0</v>
      </c>
      <c r="E26" s="305">
        <v>102287.0</v>
      </c>
      <c r="F26" s="305">
        <v>93158.0</v>
      </c>
      <c r="G26" s="305">
        <v>96367.0</v>
      </c>
      <c r="H26" s="305">
        <v>97791.0</v>
      </c>
      <c r="I26" s="305">
        <v>92784.0</v>
      </c>
      <c r="J26" s="303">
        <v>-4.988322165447888</v>
      </c>
      <c r="K26" s="303">
        <v>-3.8186300440150514</v>
      </c>
      <c r="L26" s="303">
        <v>-7.056028132870789</v>
      </c>
      <c r="M26" s="303">
        <v>-9.290525677749862</v>
      </c>
    </row>
    <row r="27" ht="15.75" customHeight="1">
      <c r="A27" s="292" t="s">
        <v>541</v>
      </c>
      <c r="B27" s="305">
        <v>26086.0</v>
      </c>
      <c r="C27" s="305">
        <v>24703.0</v>
      </c>
      <c r="D27" s="305">
        <v>31166.0</v>
      </c>
      <c r="E27" s="305">
        <v>30270.0</v>
      </c>
      <c r="F27" s="305">
        <v>30183.0</v>
      </c>
      <c r="G27" s="305">
        <v>28222.0</v>
      </c>
      <c r="H27" s="305">
        <v>36644.0</v>
      </c>
      <c r="I27" s="305">
        <v>36404.0</v>
      </c>
      <c r="J27" s="303">
        <v>15.705742543893276</v>
      </c>
      <c r="K27" s="303">
        <v>14.245233372464883</v>
      </c>
      <c r="L27" s="303">
        <v>17.576846563562857</v>
      </c>
      <c r="M27" s="303">
        <v>20.26428807400066</v>
      </c>
    </row>
    <row r="28" ht="15.75" customHeight="1">
      <c r="A28" s="292" t="s">
        <v>542</v>
      </c>
      <c r="B28" s="305">
        <v>20997.0</v>
      </c>
      <c r="C28" s="305">
        <v>23204.0</v>
      </c>
      <c r="D28" s="305">
        <v>18344.0</v>
      </c>
      <c r="E28" s="305">
        <v>14625.0</v>
      </c>
      <c r="F28" s="305">
        <v>17975.0</v>
      </c>
      <c r="G28" s="305">
        <v>19932.0</v>
      </c>
      <c r="H28" s="305">
        <v>16053.0</v>
      </c>
      <c r="I28" s="305">
        <v>13000.0</v>
      </c>
      <c r="J28" s="303">
        <v>-14.392532266514262</v>
      </c>
      <c r="K28" s="303">
        <v>-14.1010170660231</v>
      </c>
      <c r="L28" s="303">
        <v>-12.489097252507632</v>
      </c>
      <c r="M28" s="303">
        <v>-11.11111111111111</v>
      </c>
    </row>
    <row r="29" ht="15.75" customHeight="1">
      <c r="A29" s="292" t="s">
        <v>543</v>
      </c>
      <c r="B29" s="305">
        <v>82393.0</v>
      </c>
      <c r="C29" s="305">
        <v>79454.0</v>
      </c>
      <c r="D29" s="305">
        <v>80351.0</v>
      </c>
      <c r="E29" s="305">
        <v>100230.0</v>
      </c>
      <c r="F29" s="305">
        <v>105168.0</v>
      </c>
      <c r="G29" s="305">
        <v>116459.0</v>
      </c>
      <c r="H29" s="305">
        <v>107923.0</v>
      </c>
      <c r="I29" s="305">
        <v>114445.0</v>
      </c>
      <c r="J29" s="303">
        <v>27.64191132741859</v>
      </c>
      <c r="K29" s="303">
        <v>46.57411835779193</v>
      </c>
      <c r="L29" s="303">
        <v>34.31444537093502</v>
      </c>
      <c r="M29" s="303">
        <v>14.182380524792976</v>
      </c>
    </row>
    <row r="30" ht="15.75" customHeight="1">
      <c r="A30" s="292" t="s">
        <v>544</v>
      </c>
      <c r="B30" s="305">
        <v>125413.0</v>
      </c>
      <c r="C30" s="305">
        <v>130352.0</v>
      </c>
      <c r="D30" s="305">
        <v>130628.0</v>
      </c>
      <c r="E30" s="305">
        <v>123482.0</v>
      </c>
      <c r="F30" s="305">
        <v>126647.0</v>
      </c>
      <c r="G30" s="305">
        <v>127837.0</v>
      </c>
      <c r="H30" s="305">
        <v>124953.0</v>
      </c>
      <c r="I30" s="305">
        <v>109871.0</v>
      </c>
      <c r="J30" s="303">
        <v>0.9839490323969604</v>
      </c>
      <c r="K30" s="303">
        <v>-1.9293911869399778</v>
      </c>
      <c r="L30" s="303">
        <v>-4.344397832011514</v>
      </c>
      <c r="M30" s="303">
        <v>-11.022659172996875</v>
      </c>
    </row>
    <row r="31" ht="25.5" customHeight="1">
      <c r="A31" s="308" t="s">
        <v>545</v>
      </c>
      <c r="B31" s="309">
        <v>140722.0</v>
      </c>
      <c r="C31" s="309">
        <v>137419.0</v>
      </c>
      <c r="D31" s="309">
        <v>127069.0</v>
      </c>
      <c r="E31" s="309">
        <v>125310.0</v>
      </c>
      <c r="F31" s="309">
        <v>133584.0</v>
      </c>
      <c r="G31" s="309">
        <v>128765.0</v>
      </c>
      <c r="H31" s="309">
        <v>120404.0</v>
      </c>
      <c r="I31" s="309">
        <v>113983.0</v>
      </c>
      <c r="J31" s="303">
        <v>-5.072412273844885</v>
      </c>
      <c r="K31" s="303">
        <v>-6.297527998311733</v>
      </c>
      <c r="L31" s="303">
        <v>-5.245181751646743</v>
      </c>
      <c r="M31" s="303">
        <v>-9.039182826590057</v>
      </c>
    </row>
    <row r="32" ht="27.0" customHeight="1">
      <c r="A32" s="304" t="s">
        <v>600</v>
      </c>
      <c r="B32" s="303">
        <v>245610.0</v>
      </c>
      <c r="C32" s="303">
        <v>256161.0</v>
      </c>
      <c r="D32" s="303">
        <v>222043.0</v>
      </c>
      <c r="E32" s="303">
        <v>222623.0</v>
      </c>
      <c r="F32" s="303">
        <v>233094.0</v>
      </c>
      <c r="G32" s="303">
        <v>219625.0</v>
      </c>
      <c r="H32" s="303">
        <v>196945.0</v>
      </c>
      <c r="I32" s="303">
        <v>193040.0</v>
      </c>
      <c r="J32" s="320">
        <v>-5.095883718089654</v>
      </c>
      <c r="K32" s="320">
        <v>-14.26290496992126</v>
      </c>
      <c r="L32" s="320">
        <v>-11.303216043739276</v>
      </c>
      <c r="M32" s="320">
        <v>-13.288384398736877</v>
      </c>
    </row>
    <row r="33" ht="21.0" customHeight="1">
      <c r="A33" s="304" t="s">
        <v>547</v>
      </c>
      <c r="B33" s="303">
        <v>43774.0</v>
      </c>
      <c r="C33" s="303">
        <v>45334.0</v>
      </c>
      <c r="D33" s="303">
        <v>45035.0</v>
      </c>
      <c r="E33" s="303">
        <v>45324.0</v>
      </c>
      <c r="F33" s="303">
        <v>45264.0</v>
      </c>
      <c r="G33" s="303">
        <v>46768.0</v>
      </c>
      <c r="H33" s="303">
        <v>44376.0</v>
      </c>
      <c r="I33" s="303">
        <v>45013.0</v>
      </c>
      <c r="J33" s="303">
        <v>3.403847032485037</v>
      </c>
      <c r="K33" s="303">
        <v>3.163188776635638</v>
      </c>
      <c r="L33" s="303">
        <v>-1.4633063173087597</v>
      </c>
      <c r="M33" s="303">
        <v>-0.6861706821992763</v>
      </c>
    </row>
    <row r="34" ht="15.75" customHeight="1">
      <c r="A34" s="292" t="s">
        <v>548</v>
      </c>
      <c r="B34" s="305">
        <v>9671.0</v>
      </c>
      <c r="C34" s="305">
        <v>10352.0</v>
      </c>
      <c r="D34" s="305">
        <v>11496.0</v>
      </c>
      <c r="E34" s="305">
        <v>12235.0</v>
      </c>
      <c r="F34" s="305">
        <v>13392.0</v>
      </c>
      <c r="G34" s="305">
        <v>13525.0</v>
      </c>
      <c r="H34" s="305">
        <v>12725.0</v>
      </c>
      <c r="I34" s="305">
        <v>13048.0</v>
      </c>
      <c r="J34" s="303">
        <v>38.47585565091511</v>
      </c>
      <c r="K34" s="303">
        <v>30.651081916537866</v>
      </c>
      <c r="L34" s="303">
        <v>10.690675017397355</v>
      </c>
      <c r="M34" s="303">
        <v>6.644871270944012</v>
      </c>
    </row>
    <row r="35" ht="15.75" customHeight="1">
      <c r="A35" s="292" t="s">
        <v>549</v>
      </c>
      <c r="B35" s="305">
        <v>34103.0</v>
      </c>
      <c r="C35" s="305">
        <v>34982.0</v>
      </c>
      <c r="D35" s="305">
        <v>33539.0</v>
      </c>
      <c r="E35" s="305">
        <v>33089.0</v>
      </c>
      <c r="F35" s="305">
        <v>31872.0</v>
      </c>
      <c r="G35" s="305">
        <v>33243.0</v>
      </c>
      <c r="H35" s="305">
        <v>31651.0</v>
      </c>
      <c r="I35" s="305">
        <v>31965.0</v>
      </c>
      <c r="J35" s="303">
        <v>-6.54194645632349</v>
      </c>
      <c r="K35" s="303">
        <v>-4.971128008690184</v>
      </c>
      <c r="L35" s="303">
        <v>-5.629267420018486</v>
      </c>
      <c r="M35" s="303">
        <v>-3.3968992716612774</v>
      </c>
    </row>
    <row r="36" ht="15.75" customHeight="1">
      <c r="A36" s="304" t="s">
        <v>550</v>
      </c>
      <c r="B36" s="303">
        <v>14567.0</v>
      </c>
      <c r="C36" s="303">
        <v>15240.0</v>
      </c>
      <c r="D36" s="303">
        <v>13352.0</v>
      </c>
      <c r="E36" s="303">
        <v>14303.0</v>
      </c>
      <c r="F36" s="303">
        <v>15202.0</v>
      </c>
      <c r="G36" s="303">
        <v>15342.0</v>
      </c>
      <c r="H36" s="303">
        <v>13504.0</v>
      </c>
      <c r="I36" s="303">
        <v>14082.0</v>
      </c>
      <c r="J36" s="303">
        <v>4.359167982426031</v>
      </c>
      <c r="K36" s="303">
        <v>0.6692913385826772</v>
      </c>
      <c r="L36" s="303">
        <v>1.1384062312762133</v>
      </c>
      <c r="M36" s="303">
        <v>-1.5451303922254074</v>
      </c>
    </row>
    <row r="37" ht="21.75" customHeight="1">
      <c r="A37" s="304" t="s">
        <v>551</v>
      </c>
      <c r="B37" s="303">
        <v>158012.0</v>
      </c>
      <c r="C37" s="303">
        <v>165435.0</v>
      </c>
      <c r="D37" s="303">
        <v>135298.0</v>
      </c>
      <c r="E37" s="303">
        <v>131972.0</v>
      </c>
      <c r="F37" s="303">
        <v>142324.0</v>
      </c>
      <c r="G37" s="303">
        <v>129197.0</v>
      </c>
      <c r="H37" s="303">
        <v>111924.0</v>
      </c>
      <c r="I37" s="303">
        <v>105144.0</v>
      </c>
      <c r="J37" s="303">
        <v>-9.928359871402172</v>
      </c>
      <c r="K37" s="303">
        <v>-21.90467555233173</v>
      </c>
      <c r="L37" s="303">
        <v>-17.275939038271076</v>
      </c>
      <c r="M37" s="303">
        <v>-20.328554541872517</v>
      </c>
    </row>
    <row r="38" ht="25.5" customHeight="1">
      <c r="A38" s="308" t="s">
        <v>552</v>
      </c>
      <c r="B38" s="309">
        <v>29257.0</v>
      </c>
      <c r="C38" s="309">
        <v>30152.0</v>
      </c>
      <c r="D38" s="309">
        <v>28358.0</v>
      </c>
      <c r="E38" s="309">
        <v>31024.0</v>
      </c>
      <c r="F38" s="309">
        <v>30304.0</v>
      </c>
      <c r="G38" s="309">
        <v>28318.0</v>
      </c>
      <c r="H38" s="309">
        <v>27141.0</v>
      </c>
      <c r="I38" s="309">
        <v>28801.0</v>
      </c>
      <c r="J38" s="309">
        <v>3.5786307550329832</v>
      </c>
      <c r="K38" s="309">
        <v>-6.082515256036084</v>
      </c>
      <c r="L38" s="309">
        <v>-4.291557937795331</v>
      </c>
      <c r="M38" s="309">
        <v>-7.1654203197524495</v>
      </c>
    </row>
    <row r="39" ht="24.75" customHeight="1">
      <c r="A39" s="321" t="s">
        <v>601</v>
      </c>
      <c r="B39" s="312">
        <v>1420600.0</v>
      </c>
      <c r="C39" s="312">
        <v>1433416.0</v>
      </c>
      <c r="D39" s="312">
        <v>1359091.0</v>
      </c>
      <c r="E39" s="312">
        <v>1365460.0</v>
      </c>
      <c r="F39" s="312">
        <v>1405948.0</v>
      </c>
      <c r="G39" s="312">
        <v>1383952.0</v>
      </c>
      <c r="H39" s="312">
        <v>1326944.0</v>
      </c>
      <c r="I39" s="312">
        <v>1285203.0</v>
      </c>
      <c r="J39" s="309">
        <v>-1.0313951851330425</v>
      </c>
      <c r="K39" s="309">
        <v>-3.4507777225871625</v>
      </c>
      <c r="L39" s="312">
        <v>-2.365330945462813</v>
      </c>
      <c r="M39" s="312">
        <v>-5.8776529521187</v>
      </c>
    </row>
    <row r="40" ht="22.5" customHeight="1">
      <c r="A40" s="292" t="s">
        <v>628</v>
      </c>
      <c r="B40" s="305">
        <v>85038.0</v>
      </c>
      <c r="C40" s="305">
        <v>81563.0</v>
      </c>
      <c r="D40" s="305">
        <v>79980.0</v>
      </c>
      <c r="E40" s="305">
        <v>80092.0</v>
      </c>
      <c r="F40" s="305">
        <v>81765.0</v>
      </c>
      <c r="G40" s="305">
        <v>93586.0</v>
      </c>
      <c r="H40" s="305">
        <v>88266.0</v>
      </c>
      <c r="I40" s="305">
        <v>89224.0</v>
      </c>
      <c r="J40" s="303">
        <v>-3.8488675650885487</v>
      </c>
      <c r="K40" s="303">
        <v>14.740752547110821</v>
      </c>
      <c r="L40" s="303">
        <v>10.360090022505625</v>
      </c>
      <c r="M40" s="303">
        <v>11.401887828996655</v>
      </c>
    </row>
    <row r="41" ht="15.75" customHeight="1">
      <c r="A41" s="313" t="s">
        <v>629</v>
      </c>
      <c r="B41" s="305">
        <v>85605.0</v>
      </c>
      <c r="C41" s="305">
        <v>100982.0</v>
      </c>
      <c r="D41" s="305">
        <v>96612.0</v>
      </c>
      <c r="E41" s="305">
        <v>88141.0</v>
      </c>
      <c r="F41" s="305">
        <v>81062.0</v>
      </c>
      <c r="G41" s="305">
        <v>82762.0</v>
      </c>
      <c r="H41" s="305">
        <v>86983.0</v>
      </c>
      <c r="I41" s="305">
        <v>97530.0</v>
      </c>
      <c r="J41" s="303">
        <v>-5.3069330062496345</v>
      </c>
      <c r="K41" s="303">
        <v>-18.04281951238835</v>
      </c>
      <c r="L41" s="303">
        <v>-9.966670806939097</v>
      </c>
      <c r="M41" s="303">
        <v>10.652250371563744</v>
      </c>
    </row>
    <row r="42" ht="15.75" customHeight="1">
      <c r="A42" s="313" t="s">
        <v>630</v>
      </c>
      <c r="B42" s="305">
        <v>112518.0</v>
      </c>
      <c r="C42" s="305">
        <v>105725.0</v>
      </c>
      <c r="D42" s="305">
        <v>128818.0</v>
      </c>
      <c r="E42" s="305">
        <v>113476.0</v>
      </c>
      <c r="F42" s="305">
        <v>117875.0</v>
      </c>
      <c r="G42" s="305">
        <v>129427.0</v>
      </c>
      <c r="H42" s="305">
        <v>154797.0</v>
      </c>
      <c r="I42" s="305">
        <v>152194.0</v>
      </c>
      <c r="J42" s="303">
        <v>4.761016015215343</v>
      </c>
      <c r="K42" s="303">
        <v>22.418538661622133</v>
      </c>
      <c r="L42" s="303">
        <v>20.16721265661631</v>
      </c>
      <c r="M42" s="303">
        <v>34.11999013007156</v>
      </c>
    </row>
    <row r="43" ht="21.0" customHeight="1">
      <c r="A43" s="308" t="s">
        <v>631</v>
      </c>
      <c r="B43" s="309">
        <v>283161.0</v>
      </c>
      <c r="C43" s="309">
        <v>288270.0</v>
      </c>
      <c r="D43" s="309">
        <v>305410.0</v>
      </c>
      <c r="E43" s="309">
        <v>281709.0</v>
      </c>
      <c r="F43" s="309">
        <v>280702.0</v>
      </c>
      <c r="G43" s="309">
        <v>305775.0</v>
      </c>
      <c r="H43" s="309">
        <v>330046.0</v>
      </c>
      <c r="I43" s="309">
        <v>338948.0</v>
      </c>
      <c r="J43" s="309">
        <v>-0.8684105508880108</v>
      </c>
      <c r="K43" s="309">
        <v>6.072432094911021</v>
      </c>
      <c r="L43" s="309">
        <v>8.066533512327691</v>
      </c>
      <c r="M43" s="309">
        <v>20.318484677450847</v>
      </c>
    </row>
    <row r="44" ht="24.75" customHeight="1">
      <c r="A44" s="322" t="s">
        <v>632</v>
      </c>
      <c r="B44" s="320">
        <v>1703761.0</v>
      </c>
      <c r="C44" s="320">
        <v>1721686.0</v>
      </c>
      <c r="D44" s="320">
        <v>1664501.0</v>
      </c>
      <c r="E44" s="320">
        <v>1647169.0</v>
      </c>
      <c r="F44" s="320">
        <v>1686650.0</v>
      </c>
      <c r="G44" s="320">
        <v>1689727.0</v>
      </c>
      <c r="H44" s="320">
        <v>1656990.0</v>
      </c>
      <c r="I44" s="320">
        <v>1624151.0</v>
      </c>
      <c r="J44" s="320">
        <v>-1.0043075290489687</v>
      </c>
      <c r="K44" s="320">
        <v>-1.8562618270695121</v>
      </c>
      <c r="L44" s="303">
        <v>-0.4512463495065488</v>
      </c>
      <c r="M44" s="303">
        <v>-1.3974279506231602</v>
      </c>
    </row>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hyperlinks>
    <hyperlink display="Link to Notes page" location="null!A1" ref="A5"/>
    <hyperlink display="Link to contents page" location="null!A1" ref="A6"/>
  </hyperlink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323"/>
      <c r="B1" s="324" t="s">
        <v>428</v>
      </c>
      <c r="C1" s="324" t="s">
        <v>633</v>
      </c>
      <c r="D1" s="324" t="s">
        <v>634</v>
      </c>
      <c r="E1" s="324" t="s">
        <v>635</v>
      </c>
      <c r="F1" s="324" t="s">
        <v>636</v>
      </c>
      <c r="G1" s="324" t="s">
        <v>637</v>
      </c>
      <c r="H1" s="324" t="s">
        <v>638</v>
      </c>
      <c r="I1" s="8" t="s">
        <v>639</v>
      </c>
      <c r="J1" s="8" t="s">
        <v>640</v>
      </c>
    </row>
    <row r="2">
      <c r="A2" s="325">
        <v>0.0</v>
      </c>
      <c r="B2" s="326" t="s">
        <v>641</v>
      </c>
      <c r="C2" s="326" t="s">
        <v>545</v>
      </c>
      <c r="D2" s="326" t="s">
        <v>642</v>
      </c>
      <c r="E2" s="326" t="s">
        <v>643</v>
      </c>
      <c r="F2" s="326" t="s">
        <v>644</v>
      </c>
      <c r="G2" s="326">
        <v>192.0</v>
      </c>
      <c r="H2" s="326">
        <v>173248.6009</v>
      </c>
      <c r="I2" s="60">
        <f t="shared" ref="I2:I4900" si="1">VALUE(RIGHT(B2,4))</f>
        <v>2014</v>
      </c>
      <c r="J2" s="60">
        <f t="shared" ref="J2:J4900" si="2">MID(B2,4,2)/3</f>
        <v>2</v>
      </c>
    </row>
    <row r="3">
      <c r="A3" s="325">
        <v>1.0</v>
      </c>
      <c r="B3" s="326" t="s">
        <v>641</v>
      </c>
      <c r="C3" s="326" t="s">
        <v>545</v>
      </c>
      <c r="D3" s="326" t="s">
        <v>642</v>
      </c>
      <c r="E3" s="326" t="s">
        <v>645</v>
      </c>
      <c r="F3" s="326" t="s">
        <v>646</v>
      </c>
      <c r="G3" s="326">
        <v>195.0</v>
      </c>
      <c r="H3" s="326">
        <v>38959.19399</v>
      </c>
      <c r="I3" s="60">
        <f t="shared" si="1"/>
        <v>2014</v>
      </c>
      <c r="J3" s="60">
        <f t="shared" si="2"/>
        <v>2</v>
      </c>
    </row>
    <row r="4">
      <c r="A4" s="325">
        <v>2.0</v>
      </c>
      <c r="B4" s="326" t="s">
        <v>641</v>
      </c>
      <c r="C4" s="326" t="s">
        <v>545</v>
      </c>
      <c r="D4" s="326" t="s">
        <v>647</v>
      </c>
      <c r="E4" s="326" t="s">
        <v>648</v>
      </c>
      <c r="F4" s="326" t="s">
        <v>649</v>
      </c>
      <c r="G4" s="326">
        <v>1694.0</v>
      </c>
      <c r="H4" s="326">
        <v>15522.34723</v>
      </c>
      <c r="I4" s="60">
        <f t="shared" si="1"/>
        <v>2014</v>
      </c>
      <c r="J4" s="60">
        <f t="shared" si="2"/>
        <v>2</v>
      </c>
    </row>
    <row r="5">
      <c r="A5" s="325">
        <v>3.0</v>
      </c>
      <c r="B5" s="326" t="s">
        <v>641</v>
      </c>
      <c r="C5" s="326" t="s">
        <v>545</v>
      </c>
      <c r="D5" s="326" t="s">
        <v>647</v>
      </c>
      <c r="E5" s="326" t="s">
        <v>650</v>
      </c>
      <c r="F5" s="326" t="s">
        <v>651</v>
      </c>
      <c r="G5" s="326">
        <v>3381.0</v>
      </c>
      <c r="H5" s="326">
        <v>30980.55254</v>
      </c>
      <c r="I5" s="60">
        <f t="shared" si="1"/>
        <v>2014</v>
      </c>
      <c r="J5" s="60">
        <f t="shared" si="2"/>
        <v>2</v>
      </c>
    </row>
    <row r="6">
      <c r="A6" s="325">
        <v>4.0</v>
      </c>
      <c r="B6" s="326" t="s">
        <v>641</v>
      </c>
      <c r="C6" s="326" t="s">
        <v>545</v>
      </c>
      <c r="D6" s="326" t="s">
        <v>647</v>
      </c>
      <c r="E6" s="326" t="s">
        <v>652</v>
      </c>
      <c r="F6" s="326" t="s">
        <v>653</v>
      </c>
      <c r="G6" s="326">
        <v>3524.0</v>
      </c>
      <c r="H6" s="326">
        <v>32290.88055</v>
      </c>
      <c r="I6" s="60">
        <f t="shared" si="1"/>
        <v>2014</v>
      </c>
      <c r="J6" s="60">
        <f t="shared" si="2"/>
        <v>2</v>
      </c>
    </row>
    <row r="7">
      <c r="A7" s="325">
        <v>5.0</v>
      </c>
      <c r="B7" s="326" t="s">
        <v>641</v>
      </c>
      <c r="C7" s="326" t="s">
        <v>545</v>
      </c>
      <c r="D7" s="326" t="s">
        <v>647</v>
      </c>
      <c r="E7" s="326" t="s">
        <v>654</v>
      </c>
      <c r="F7" s="326" t="s">
        <v>655</v>
      </c>
      <c r="G7" s="326">
        <v>2619.0</v>
      </c>
      <c r="H7" s="326">
        <v>23998.24522</v>
      </c>
      <c r="I7" s="60">
        <f t="shared" si="1"/>
        <v>2014</v>
      </c>
      <c r="J7" s="60">
        <f t="shared" si="2"/>
        <v>2</v>
      </c>
    </row>
    <row r="8">
      <c r="A8" s="325">
        <v>6.0</v>
      </c>
      <c r="B8" s="326" t="s">
        <v>641</v>
      </c>
      <c r="C8" s="326" t="s">
        <v>545</v>
      </c>
      <c r="D8" s="326" t="s">
        <v>647</v>
      </c>
      <c r="E8" s="326" t="s">
        <v>656</v>
      </c>
      <c r="F8" s="326" t="s">
        <v>657</v>
      </c>
      <c r="G8" s="326">
        <v>89.0</v>
      </c>
      <c r="H8" s="326">
        <v>1165.601628</v>
      </c>
      <c r="I8" s="60">
        <f t="shared" si="1"/>
        <v>2014</v>
      </c>
      <c r="J8" s="60">
        <f t="shared" si="2"/>
        <v>2</v>
      </c>
    </row>
    <row r="9">
      <c r="A9" s="325">
        <v>7.0</v>
      </c>
      <c r="B9" s="326" t="s">
        <v>641</v>
      </c>
      <c r="C9" s="326" t="s">
        <v>547</v>
      </c>
      <c r="D9" s="326" t="s">
        <v>658</v>
      </c>
      <c r="E9" s="326" t="s">
        <v>659</v>
      </c>
      <c r="F9" s="326" t="s">
        <v>660</v>
      </c>
      <c r="G9" s="326">
        <v>127.0</v>
      </c>
      <c r="H9" s="326">
        <v>1464.715789</v>
      </c>
      <c r="I9" s="60">
        <f t="shared" si="1"/>
        <v>2014</v>
      </c>
      <c r="J9" s="60">
        <f t="shared" si="2"/>
        <v>2</v>
      </c>
    </row>
    <row r="10">
      <c r="A10" s="325">
        <v>8.0</v>
      </c>
      <c r="B10" s="326" t="s">
        <v>641</v>
      </c>
      <c r="C10" s="326" t="s">
        <v>547</v>
      </c>
      <c r="D10" s="326" t="s">
        <v>658</v>
      </c>
      <c r="E10" s="326" t="s">
        <v>661</v>
      </c>
      <c r="F10" s="326" t="s">
        <v>662</v>
      </c>
      <c r="G10" s="326">
        <v>7468.0</v>
      </c>
      <c r="H10" s="326">
        <v>11325.22905</v>
      </c>
      <c r="I10" s="60">
        <f t="shared" si="1"/>
        <v>2014</v>
      </c>
      <c r="J10" s="60">
        <f t="shared" si="2"/>
        <v>2</v>
      </c>
    </row>
    <row r="11">
      <c r="A11" s="325">
        <v>9.0</v>
      </c>
      <c r="B11" s="326" t="s">
        <v>641</v>
      </c>
      <c r="C11" s="326" t="s">
        <v>547</v>
      </c>
      <c r="D11" s="326" t="s">
        <v>658</v>
      </c>
      <c r="E11" s="326" t="s">
        <v>663</v>
      </c>
      <c r="F11" s="326" t="s">
        <v>664</v>
      </c>
      <c r="G11" s="326">
        <v>4071.0</v>
      </c>
      <c r="H11" s="326">
        <v>36633.48448</v>
      </c>
      <c r="I11" s="60">
        <f t="shared" si="1"/>
        <v>2014</v>
      </c>
      <c r="J11" s="60">
        <f t="shared" si="2"/>
        <v>2</v>
      </c>
    </row>
    <row r="12">
      <c r="A12" s="325">
        <v>10.0</v>
      </c>
      <c r="B12" s="326" t="s">
        <v>641</v>
      </c>
      <c r="C12" s="326" t="s">
        <v>547</v>
      </c>
      <c r="D12" s="326" t="s">
        <v>665</v>
      </c>
      <c r="E12" s="326" t="s">
        <v>666</v>
      </c>
      <c r="F12" s="326" t="s">
        <v>667</v>
      </c>
      <c r="G12" s="326">
        <v>4974.0</v>
      </c>
      <c r="H12" s="326">
        <v>3316056.347</v>
      </c>
      <c r="I12" s="60">
        <f t="shared" si="1"/>
        <v>2014</v>
      </c>
      <c r="J12" s="60">
        <f t="shared" si="2"/>
        <v>2</v>
      </c>
    </row>
    <row r="13">
      <c r="A13" s="325">
        <v>11.0</v>
      </c>
      <c r="B13" s="326" t="s">
        <v>641</v>
      </c>
      <c r="C13" s="326" t="s">
        <v>668</v>
      </c>
      <c r="D13" s="326" t="s">
        <v>668</v>
      </c>
      <c r="E13" s="326" t="s">
        <v>669</v>
      </c>
      <c r="F13" s="326">
        <v>52.0</v>
      </c>
      <c r="G13" s="326">
        <v>1.0</v>
      </c>
      <c r="H13" s="326">
        <v>191.8339291</v>
      </c>
      <c r="I13" s="60">
        <f t="shared" si="1"/>
        <v>2014</v>
      </c>
      <c r="J13" s="60">
        <f t="shared" si="2"/>
        <v>2</v>
      </c>
    </row>
    <row r="14">
      <c r="A14" s="325">
        <v>12.0</v>
      </c>
      <c r="B14" s="326" t="s">
        <v>641</v>
      </c>
      <c r="C14" s="326" t="s">
        <v>668</v>
      </c>
      <c r="D14" s="326" t="s">
        <v>668</v>
      </c>
      <c r="E14" s="326" t="s">
        <v>670</v>
      </c>
      <c r="F14" s="326" t="s">
        <v>671</v>
      </c>
      <c r="G14" s="326">
        <v>5.0</v>
      </c>
      <c r="H14" s="326">
        <v>1712.844263</v>
      </c>
      <c r="I14" s="60">
        <f t="shared" si="1"/>
        <v>2014</v>
      </c>
      <c r="J14" s="60">
        <f t="shared" si="2"/>
        <v>2</v>
      </c>
    </row>
    <row r="15">
      <c r="A15" s="325">
        <v>13.0</v>
      </c>
      <c r="B15" s="326" t="s">
        <v>641</v>
      </c>
      <c r="C15" s="326" t="s">
        <v>668</v>
      </c>
      <c r="D15" s="326" t="s">
        <v>668</v>
      </c>
      <c r="E15" s="326" t="s">
        <v>672</v>
      </c>
      <c r="F15" s="326" t="s">
        <v>673</v>
      </c>
      <c r="G15" s="326">
        <v>17.0</v>
      </c>
      <c r="H15" s="326">
        <v>2137.838784</v>
      </c>
      <c r="I15" s="60">
        <f t="shared" si="1"/>
        <v>2014</v>
      </c>
      <c r="J15" s="60">
        <f t="shared" si="2"/>
        <v>2</v>
      </c>
    </row>
    <row r="16">
      <c r="A16" s="325">
        <v>14.0</v>
      </c>
      <c r="B16" s="326" t="s">
        <v>641</v>
      </c>
      <c r="C16" s="326" t="s">
        <v>668</v>
      </c>
      <c r="D16" s="326" t="s">
        <v>668</v>
      </c>
      <c r="E16" s="326" t="s">
        <v>674</v>
      </c>
      <c r="F16" s="326" t="s">
        <v>675</v>
      </c>
      <c r="G16" s="326">
        <v>37.0</v>
      </c>
      <c r="H16" s="326">
        <v>11884.77459</v>
      </c>
      <c r="I16" s="60">
        <f t="shared" si="1"/>
        <v>2014</v>
      </c>
      <c r="J16" s="60">
        <f t="shared" si="2"/>
        <v>2</v>
      </c>
    </row>
    <row r="17">
      <c r="A17" s="325">
        <v>15.0</v>
      </c>
      <c r="B17" s="326" t="s">
        <v>641</v>
      </c>
      <c r="C17" s="326" t="s">
        <v>668</v>
      </c>
      <c r="D17" s="326" t="s">
        <v>668</v>
      </c>
      <c r="E17" s="326" t="s">
        <v>676</v>
      </c>
      <c r="F17" s="326" t="s">
        <v>677</v>
      </c>
      <c r="G17" s="326">
        <v>10.0</v>
      </c>
      <c r="H17" s="326">
        <v>2970.204841</v>
      </c>
      <c r="I17" s="60">
        <f t="shared" si="1"/>
        <v>2014</v>
      </c>
      <c r="J17" s="60">
        <f t="shared" si="2"/>
        <v>2</v>
      </c>
    </row>
    <row r="18">
      <c r="A18" s="325">
        <v>16.0</v>
      </c>
      <c r="B18" s="326" t="s">
        <v>641</v>
      </c>
      <c r="C18" s="326" t="s">
        <v>678</v>
      </c>
      <c r="D18" s="326" t="s">
        <v>679</v>
      </c>
      <c r="E18" s="326" t="s">
        <v>680</v>
      </c>
      <c r="F18" s="326">
        <v>80.0</v>
      </c>
      <c r="G18" s="326">
        <v>81.0</v>
      </c>
      <c r="H18" s="326">
        <v>12716.03465</v>
      </c>
      <c r="I18" s="60">
        <f t="shared" si="1"/>
        <v>2014</v>
      </c>
      <c r="J18" s="60">
        <f t="shared" si="2"/>
        <v>2</v>
      </c>
    </row>
    <row r="19">
      <c r="A19" s="325">
        <v>17.0</v>
      </c>
      <c r="B19" s="326" t="s">
        <v>641</v>
      </c>
      <c r="C19" s="326" t="s">
        <v>678</v>
      </c>
      <c r="D19" s="326" t="s">
        <v>679</v>
      </c>
      <c r="E19" s="326" t="s">
        <v>681</v>
      </c>
      <c r="F19" s="326">
        <v>83.0</v>
      </c>
      <c r="G19" s="326">
        <v>1.0</v>
      </c>
      <c r="H19" s="326">
        <v>4.252966804</v>
      </c>
      <c r="I19" s="60">
        <f t="shared" si="1"/>
        <v>2014</v>
      </c>
      <c r="J19" s="60">
        <f t="shared" si="2"/>
        <v>2</v>
      </c>
    </row>
    <row r="20">
      <c r="A20" s="325">
        <v>18.0</v>
      </c>
      <c r="B20" s="326" t="s">
        <v>641</v>
      </c>
      <c r="C20" s="326" t="s">
        <v>678</v>
      </c>
      <c r="D20" s="326" t="s">
        <v>679</v>
      </c>
      <c r="E20" s="326" t="s">
        <v>682</v>
      </c>
      <c r="F20" s="326">
        <v>26.0</v>
      </c>
      <c r="G20" s="326">
        <v>5.0</v>
      </c>
      <c r="H20" s="326">
        <v>1354.536517</v>
      </c>
      <c r="I20" s="60">
        <f t="shared" si="1"/>
        <v>2014</v>
      </c>
      <c r="J20" s="60">
        <f t="shared" si="2"/>
        <v>2</v>
      </c>
    </row>
    <row r="21">
      <c r="A21" s="325">
        <v>19.0</v>
      </c>
      <c r="B21" s="326" t="s">
        <v>641</v>
      </c>
      <c r="C21" s="326" t="s">
        <v>678</v>
      </c>
      <c r="D21" s="326" t="s">
        <v>679</v>
      </c>
      <c r="E21" s="326" t="s">
        <v>683</v>
      </c>
      <c r="F21" s="326">
        <v>802.0</v>
      </c>
      <c r="G21" s="326">
        <v>618.0</v>
      </c>
      <c r="H21" s="326">
        <v>83512.47043</v>
      </c>
      <c r="I21" s="60">
        <f t="shared" si="1"/>
        <v>2014</v>
      </c>
      <c r="J21" s="60">
        <f t="shared" si="2"/>
        <v>2</v>
      </c>
    </row>
    <row r="22">
      <c r="A22" s="325">
        <v>20.0</v>
      </c>
      <c r="B22" s="326" t="s">
        <v>641</v>
      </c>
      <c r="C22" s="326" t="s">
        <v>678</v>
      </c>
      <c r="D22" s="326" t="s">
        <v>679</v>
      </c>
      <c r="E22" s="326" t="s">
        <v>684</v>
      </c>
      <c r="F22" s="326">
        <v>95.0</v>
      </c>
      <c r="G22" s="326">
        <v>63.0</v>
      </c>
      <c r="H22" s="326">
        <v>1019.047352</v>
      </c>
      <c r="I22" s="60">
        <f t="shared" si="1"/>
        <v>2014</v>
      </c>
      <c r="J22" s="60">
        <f t="shared" si="2"/>
        <v>2</v>
      </c>
    </row>
    <row r="23">
      <c r="A23" s="325">
        <v>21.0</v>
      </c>
      <c r="B23" s="326" t="s">
        <v>641</v>
      </c>
      <c r="C23" s="326" t="s">
        <v>678</v>
      </c>
      <c r="D23" s="326" t="s">
        <v>679</v>
      </c>
      <c r="E23" s="326" t="s">
        <v>685</v>
      </c>
      <c r="F23" s="326">
        <v>24.0</v>
      </c>
      <c r="G23" s="326">
        <v>16.0</v>
      </c>
      <c r="H23" s="326">
        <v>5552.213387</v>
      </c>
      <c r="I23" s="60">
        <f t="shared" si="1"/>
        <v>2014</v>
      </c>
      <c r="J23" s="60">
        <f t="shared" si="2"/>
        <v>2</v>
      </c>
    </row>
    <row r="24">
      <c r="A24" s="325">
        <v>22.0</v>
      </c>
      <c r="B24" s="326" t="s">
        <v>641</v>
      </c>
      <c r="C24" s="326" t="s">
        <v>678</v>
      </c>
      <c r="D24" s="326" t="s">
        <v>679</v>
      </c>
      <c r="E24" s="326" t="s">
        <v>686</v>
      </c>
      <c r="F24" s="326">
        <v>60.0</v>
      </c>
      <c r="G24" s="326">
        <v>34.0</v>
      </c>
      <c r="H24" s="326">
        <v>626.3777881</v>
      </c>
      <c r="I24" s="60">
        <f t="shared" si="1"/>
        <v>2014</v>
      </c>
      <c r="J24" s="60">
        <f t="shared" si="2"/>
        <v>2</v>
      </c>
    </row>
    <row r="25">
      <c r="A25" s="325">
        <v>23.0</v>
      </c>
      <c r="B25" s="326" t="s">
        <v>641</v>
      </c>
      <c r="C25" s="326" t="s">
        <v>678</v>
      </c>
      <c r="D25" s="326" t="s">
        <v>679</v>
      </c>
      <c r="E25" s="326" t="s">
        <v>687</v>
      </c>
      <c r="F25" s="326">
        <v>814.0</v>
      </c>
      <c r="G25" s="326">
        <v>53.0</v>
      </c>
      <c r="H25" s="326">
        <v>373.2506796</v>
      </c>
      <c r="I25" s="60">
        <f t="shared" si="1"/>
        <v>2014</v>
      </c>
      <c r="J25" s="60">
        <f t="shared" si="2"/>
        <v>2</v>
      </c>
    </row>
    <row r="26">
      <c r="A26" s="325">
        <v>24.0</v>
      </c>
      <c r="B26" s="326" t="s">
        <v>641</v>
      </c>
      <c r="C26" s="326" t="s">
        <v>678</v>
      </c>
      <c r="D26" s="326" t="s">
        <v>679</v>
      </c>
      <c r="E26" s="326" t="s">
        <v>688</v>
      </c>
      <c r="F26" s="326">
        <v>33.0</v>
      </c>
      <c r="G26" s="326">
        <v>528.0</v>
      </c>
      <c r="H26" s="326">
        <v>19515.91357</v>
      </c>
      <c r="I26" s="60">
        <f t="shared" si="1"/>
        <v>2014</v>
      </c>
      <c r="J26" s="60">
        <f t="shared" si="2"/>
        <v>2</v>
      </c>
    </row>
    <row r="27">
      <c r="A27" s="325">
        <v>25.0</v>
      </c>
      <c r="B27" s="326" t="s">
        <v>641</v>
      </c>
      <c r="C27" s="326" t="s">
        <v>678</v>
      </c>
      <c r="D27" s="326" t="s">
        <v>679</v>
      </c>
      <c r="E27" s="326" t="s">
        <v>689</v>
      </c>
      <c r="F27" s="326">
        <v>54.0</v>
      </c>
      <c r="G27" s="326">
        <v>1275.0</v>
      </c>
      <c r="H27" s="326">
        <v>89064.84896</v>
      </c>
      <c r="I27" s="60">
        <f t="shared" si="1"/>
        <v>2014</v>
      </c>
      <c r="J27" s="60">
        <f t="shared" si="2"/>
        <v>2</v>
      </c>
    </row>
    <row r="28">
      <c r="A28" s="325">
        <v>26.0</v>
      </c>
      <c r="B28" s="326" t="s">
        <v>641</v>
      </c>
      <c r="C28" s="326" t="s">
        <v>678</v>
      </c>
      <c r="D28" s="326" t="s">
        <v>679</v>
      </c>
      <c r="E28" s="326" t="s">
        <v>690</v>
      </c>
      <c r="F28" s="326" t="s">
        <v>691</v>
      </c>
      <c r="G28" s="326">
        <v>8.0</v>
      </c>
      <c r="H28" s="326">
        <v>1153.764843</v>
      </c>
      <c r="I28" s="60">
        <f t="shared" si="1"/>
        <v>2014</v>
      </c>
      <c r="J28" s="60">
        <f t="shared" si="2"/>
        <v>2</v>
      </c>
    </row>
    <row r="29">
      <c r="A29" s="325">
        <v>27.0</v>
      </c>
      <c r="B29" s="326" t="s">
        <v>641</v>
      </c>
      <c r="C29" s="326" t="s">
        <v>678</v>
      </c>
      <c r="D29" s="326" t="s">
        <v>679</v>
      </c>
      <c r="E29" s="326" t="s">
        <v>692</v>
      </c>
      <c r="F29" s="326" t="s">
        <v>693</v>
      </c>
      <c r="G29" s="326">
        <v>148.0</v>
      </c>
      <c r="H29" s="326">
        <v>21344.6496</v>
      </c>
      <c r="I29" s="60">
        <f t="shared" si="1"/>
        <v>2014</v>
      </c>
      <c r="J29" s="60">
        <f t="shared" si="2"/>
        <v>2</v>
      </c>
    </row>
    <row r="30">
      <c r="A30" s="325">
        <v>28.0</v>
      </c>
      <c r="B30" s="326" t="s">
        <v>641</v>
      </c>
      <c r="C30" s="326" t="s">
        <v>678</v>
      </c>
      <c r="D30" s="326" t="s">
        <v>679</v>
      </c>
      <c r="E30" s="326" t="s">
        <v>694</v>
      </c>
      <c r="F30" s="326">
        <v>86.0</v>
      </c>
      <c r="G30" s="326">
        <v>646.0</v>
      </c>
      <c r="H30" s="326">
        <v>79040.33277</v>
      </c>
      <c r="I30" s="60">
        <f t="shared" si="1"/>
        <v>2014</v>
      </c>
      <c r="J30" s="60">
        <f t="shared" si="2"/>
        <v>2</v>
      </c>
    </row>
    <row r="31">
      <c r="A31" s="325">
        <v>29.0</v>
      </c>
      <c r="B31" s="326" t="s">
        <v>641</v>
      </c>
      <c r="C31" s="326" t="s">
        <v>678</v>
      </c>
      <c r="D31" s="326" t="s">
        <v>679</v>
      </c>
      <c r="E31" s="326" t="s">
        <v>695</v>
      </c>
      <c r="F31" s="326">
        <v>69.0</v>
      </c>
      <c r="G31" s="326">
        <v>162.0</v>
      </c>
      <c r="H31" s="326">
        <v>43954.75272</v>
      </c>
      <c r="I31" s="60">
        <f t="shared" si="1"/>
        <v>2014</v>
      </c>
      <c r="J31" s="60">
        <f t="shared" si="2"/>
        <v>2</v>
      </c>
    </row>
    <row r="32">
      <c r="A32" s="325">
        <v>30.0</v>
      </c>
      <c r="B32" s="326" t="s">
        <v>641</v>
      </c>
      <c r="C32" s="326" t="s">
        <v>678</v>
      </c>
      <c r="D32" s="326" t="s">
        <v>679</v>
      </c>
      <c r="E32" s="326" t="s">
        <v>696</v>
      </c>
      <c r="F32" s="326">
        <v>61.0</v>
      </c>
      <c r="G32" s="326">
        <v>139.0</v>
      </c>
      <c r="H32" s="326">
        <v>20542.25932</v>
      </c>
      <c r="I32" s="60">
        <f t="shared" si="1"/>
        <v>2014</v>
      </c>
      <c r="J32" s="60">
        <f t="shared" si="2"/>
        <v>2</v>
      </c>
    </row>
    <row r="33">
      <c r="A33" s="325">
        <v>31.0</v>
      </c>
      <c r="B33" s="326" t="s">
        <v>641</v>
      </c>
      <c r="C33" s="326" t="s">
        <v>678</v>
      </c>
      <c r="D33" s="326" t="s">
        <v>679</v>
      </c>
      <c r="E33" s="326" t="s">
        <v>697</v>
      </c>
      <c r="F33" s="326">
        <v>99.0</v>
      </c>
      <c r="G33" s="326">
        <v>213.0</v>
      </c>
      <c r="H33" s="326">
        <v>39577.08276</v>
      </c>
      <c r="I33" s="60">
        <f t="shared" si="1"/>
        <v>2014</v>
      </c>
      <c r="J33" s="60">
        <f t="shared" si="2"/>
        <v>2</v>
      </c>
    </row>
    <row r="34">
      <c r="A34" s="325">
        <v>32.0</v>
      </c>
      <c r="B34" s="326" t="s">
        <v>641</v>
      </c>
      <c r="C34" s="326" t="s">
        <v>678</v>
      </c>
      <c r="D34" s="326" t="s">
        <v>679</v>
      </c>
      <c r="E34" s="326" t="s">
        <v>698</v>
      </c>
      <c r="F34" s="326">
        <v>67.0</v>
      </c>
      <c r="G34" s="326">
        <v>9.0</v>
      </c>
      <c r="H34" s="326">
        <v>1046.82136</v>
      </c>
      <c r="I34" s="60">
        <f t="shared" si="1"/>
        <v>2014</v>
      </c>
      <c r="J34" s="60">
        <f t="shared" si="2"/>
        <v>2</v>
      </c>
    </row>
    <row r="35">
      <c r="A35" s="325">
        <v>33.0</v>
      </c>
      <c r="B35" s="326" t="s">
        <v>641</v>
      </c>
      <c r="C35" s="326" t="s">
        <v>678</v>
      </c>
      <c r="D35" s="326" t="s">
        <v>679</v>
      </c>
      <c r="E35" s="326" t="s">
        <v>699</v>
      </c>
      <c r="F35" s="326">
        <v>79.0</v>
      </c>
      <c r="G35" s="326">
        <v>681.0</v>
      </c>
      <c r="H35" s="326">
        <v>125483.1052</v>
      </c>
      <c r="I35" s="60">
        <f t="shared" si="1"/>
        <v>2014</v>
      </c>
      <c r="J35" s="60">
        <f t="shared" si="2"/>
        <v>2</v>
      </c>
    </row>
    <row r="36">
      <c r="A36" s="325">
        <v>34.0</v>
      </c>
      <c r="B36" s="326" t="s">
        <v>641</v>
      </c>
      <c r="C36" s="326" t="s">
        <v>678</v>
      </c>
      <c r="D36" s="326" t="s">
        <v>679</v>
      </c>
      <c r="E36" s="326" t="s">
        <v>700</v>
      </c>
      <c r="F36" s="326" t="s">
        <v>701</v>
      </c>
      <c r="G36" s="326">
        <v>45.0</v>
      </c>
      <c r="H36" s="326">
        <v>6498.078206</v>
      </c>
      <c r="I36" s="60">
        <f t="shared" si="1"/>
        <v>2014</v>
      </c>
      <c r="J36" s="60">
        <f t="shared" si="2"/>
        <v>2</v>
      </c>
    </row>
    <row r="37">
      <c r="A37" s="325">
        <v>35.0</v>
      </c>
      <c r="B37" s="326" t="s">
        <v>641</v>
      </c>
      <c r="C37" s="326" t="s">
        <v>678</v>
      </c>
      <c r="D37" s="326" t="s">
        <v>679</v>
      </c>
      <c r="E37" s="326" t="s">
        <v>702</v>
      </c>
      <c r="F37" s="326" t="s">
        <v>703</v>
      </c>
      <c r="G37" s="326">
        <v>165.0</v>
      </c>
      <c r="H37" s="326">
        <v>30499.30904</v>
      </c>
      <c r="I37" s="60">
        <f t="shared" si="1"/>
        <v>2014</v>
      </c>
      <c r="J37" s="60">
        <f t="shared" si="2"/>
        <v>2</v>
      </c>
    </row>
    <row r="38">
      <c r="A38" s="325">
        <v>36.0</v>
      </c>
      <c r="B38" s="326" t="s">
        <v>641</v>
      </c>
      <c r="C38" s="326" t="s">
        <v>678</v>
      </c>
      <c r="D38" s="326" t="s">
        <v>679</v>
      </c>
      <c r="E38" s="326" t="s">
        <v>704</v>
      </c>
      <c r="F38" s="326">
        <v>38.0</v>
      </c>
      <c r="G38" s="326">
        <v>215.0</v>
      </c>
      <c r="H38" s="326">
        <v>59817.23307</v>
      </c>
      <c r="I38" s="60">
        <f t="shared" si="1"/>
        <v>2014</v>
      </c>
      <c r="J38" s="60">
        <f t="shared" si="2"/>
        <v>2</v>
      </c>
    </row>
    <row r="39">
      <c r="A39" s="325">
        <v>37.0</v>
      </c>
      <c r="B39" s="326" t="s">
        <v>641</v>
      </c>
      <c r="C39" s="326" t="s">
        <v>678</v>
      </c>
      <c r="D39" s="326" t="s">
        <v>679</v>
      </c>
      <c r="E39" s="326" t="s">
        <v>705</v>
      </c>
      <c r="F39" s="326">
        <v>27.0</v>
      </c>
      <c r="G39" s="326">
        <v>45.0</v>
      </c>
      <c r="H39" s="326">
        <v>125.3438426</v>
      </c>
      <c r="I39" s="60">
        <f t="shared" si="1"/>
        <v>2014</v>
      </c>
      <c r="J39" s="60">
        <f t="shared" si="2"/>
        <v>2</v>
      </c>
    </row>
    <row r="40">
      <c r="A40" s="325">
        <v>38.0</v>
      </c>
      <c r="B40" s="326" t="s">
        <v>641</v>
      </c>
      <c r="C40" s="326" t="s">
        <v>678</v>
      </c>
      <c r="D40" s="326" t="s">
        <v>679</v>
      </c>
      <c r="E40" s="326" t="s">
        <v>706</v>
      </c>
      <c r="F40" s="326">
        <v>59.0</v>
      </c>
      <c r="G40" s="326">
        <v>335.0</v>
      </c>
      <c r="H40" s="326">
        <v>19769.64727</v>
      </c>
      <c r="I40" s="60">
        <f t="shared" si="1"/>
        <v>2014</v>
      </c>
      <c r="J40" s="60">
        <f t="shared" si="2"/>
        <v>2</v>
      </c>
    </row>
    <row r="41">
      <c r="A41" s="325">
        <v>39.0</v>
      </c>
      <c r="B41" s="326" t="s">
        <v>641</v>
      </c>
      <c r="C41" s="326" t="s">
        <v>550</v>
      </c>
      <c r="D41" s="326" t="s">
        <v>550</v>
      </c>
      <c r="E41" s="326" t="s">
        <v>707</v>
      </c>
      <c r="F41" s="326">
        <v>81.0</v>
      </c>
      <c r="G41" s="326">
        <v>21.0</v>
      </c>
      <c r="H41" s="326">
        <v>35925.19613</v>
      </c>
      <c r="I41" s="60">
        <f t="shared" si="1"/>
        <v>2014</v>
      </c>
      <c r="J41" s="60">
        <f t="shared" si="2"/>
        <v>2</v>
      </c>
    </row>
    <row r="42">
      <c r="A42" s="325">
        <v>40.0</v>
      </c>
      <c r="B42" s="326" t="s">
        <v>641</v>
      </c>
      <c r="C42" s="326" t="s">
        <v>550</v>
      </c>
      <c r="D42" s="326" t="s">
        <v>550</v>
      </c>
      <c r="E42" s="326" t="s">
        <v>708</v>
      </c>
      <c r="F42" s="326" t="s">
        <v>709</v>
      </c>
      <c r="G42" s="326">
        <v>1710.0</v>
      </c>
      <c r="H42" s="326">
        <v>121590.1245</v>
      </c>
      <c r="I42" s="60">
        <f t="shared" si="1"/>
        <v>2014</v>
      </c>
      <c r="J42" s="60">
        <f t="shared" si="2"/>
        <v>2</v>
      </c>
    </row>
    <row r="43">
      <c r="A43" s="325">
        <v>41.0</v>
      </c>
      <c r="B43" s="326" t="s">
        <v>641</v>
      </c>
      <c r="C43" s="326" t="s">
        <v>550</v>
      </c>
      <c r="D43" s="326" t="s">
        <v>550</v>
      </c>
      <c r="E43" s="326" t="s">
        <v>710</v>
      </c>
      <c r="F43" s="326" t="s">
        <v>711</v>
      </c>
      <c r="G43" s="326">
        <v>419.0</v>
      </c>
      <c r="H43" s="326">
        <v>232351.3297</v>
      </c>
      <c r="I43" s="60">
        <f t="shared" si="1"/>
        <v>2014</v>
      </c>
      <c r="J43" s="60">
        <f t="shared" si="2"/>
        <v>2</v>
      </c>
    </row>
    <row r="44">
      <c r="A44" s="325">
        <v>42.0</v>
      </c>
      <c r="B44" s="326" t="s">
        <v>641</v>
      </c>
      <c r="C44" s="326" t="s">
        <v>550</v>
      </c>
      <c r="D44" s="326" t="s">
        <v>550</v>
      </c>
      <c r="E44" s="326" t="s">
        <v>712</v>
      </c>
      <c r="F44" s="326" t="s">
        <v>713</v>
      </c>
      <c r="G44" s="326">
        <v>125.0</v>
      </c>
      <c r="H44" s="326">
        <v>87875.15246</v>
      </c>
      <c r="I44" s="60">
        <f t="shared" si="1"/>
        <v>2014</v>
      </c>
      <c r="J44" s="60">
        <f t="shared" si="2"/>
        <v>2</v>
      </c>
    </row>
    <row r="45">
      <c r="A45" s="325">
        <v>43.0</v>
      </c>
      <c r="B45" s="326" t="s">
        <v>641</v>
      </c>
      <c r="C45" s="326" t="s">
        <v>550</v>
      </c>
      <c r="D45" s="326" t="s">
        <v>550</v>
      </c>
      <c r="E45" s="326" t="s">
        <v>714</v>
      </c>
      <c r="F45" s="326" t="s">
        <v>715</v>
      </c>
      <c r="G45" s="326">
        <v>1164.0</v>
      </c>
      <c r="H45" s="326">
        <v>71476.38737</v>
      </c>
      <c r="I45" s="60">
        <f t="shared" si="1"/>
        <v>2014</v>
      </c>
      <c r="J45" s="60">
        <f t="shared" si="2"/>
        <v>2</v>
      </c>
    </row>
    <row r="46">
      <c r="A46" s="325">
        <v>44.0</v>
      </c>
      <c r="B46" s="326" t="s">
        <v>641</v>
      </c>
      <c r="C46" s="326" t="s">
        <v>551</v>
      </c>
      <c r="D46" s="326" t="s">
        <v>551</v>
      </c>
      <c r="E46" s="326" t="s">
        <v>716</v>
      </c>
      <c r="F46" s="326">
        <v>66.0</v>
      </c>
      <c r="G46" s="326">
        <v>4664.0</v>
      </c>
      <c r="H46" s="326">
        <v>323172.757</v>
      </c>
      <c r="I46" s="60">
        <f t="shared" si="1"/>
        <v>2014</v>
      </c>
      <c r="J46" s="60">
        <f t="shared" si="2"/>
        <v>2</v>
      </c>
    </row>
    <row r="47">
      <c r="A47" s="325">
        <v>45.0</v>
      </c>
      <c r="B47" s="326" t="s">
        <v>641</v>
      </c>
      <c r="C47" s="326" t="s">
        <v>551</v>
      </c>
      <c r="D47" s="326" t="s">
        <v>551</v>
      </c>
      <c r="E47" s="326" t="s">
        <v>717</v>
      </c>
      <c r="F47" s="326" t="s">
        <v>718</v>
      </c>
      <c r="G47" s="326">
        <v>5646.0</v>
      </c>
      <c r="H47" s="326">
        <v>42774.99597</v>
      </c>
      <c r="I47" s="60">
        <f t="shared" si="1"/>
        <v>2014</v>
      </c>
      <c r="J47" s="60">
        <f t="shared" si="2"/>
        <v>2</v>
      </c>
    </row>
    <row r="48">
      <c r="A48" s="325">
        <v>46.0</v>
      </c>
      <c r="B48" s="326" t="s">
        <v>641</v>
      </c>
      <c r="C48" s="326" t="s">
        <v>551</v>
      </c>
      <c r="D48" s="326" t="s">
        <v>551</v>
      </c>
      <c r="E48" s="326" t="s">
        <v>719</v>
      </c>
      <c r="F48" s="326" t="s">
        <v>720</v>
      </c>
      <c r="G48" s="326">
        <v>1853.0</v>
      </c>
      <c r="H48" s="326">
        <v>25433.58666</v>
      </c>
      <c r="I48" s="60">
        <f t="shared" si="1"/>
        <v>2014</v>
      </c>
      <c r="J48" s="60">
        <f t="shared" si="2"/>
        <v>2</v>
      </c>
    </row>
    <row r="49">
      <c r="A49" s="325">
        <v>47.0</v>
      </c>
      <c r="B49" s="326" t="s">
        <v>641</v>
      </c>
      <c r="C49" s="326" t="s">
        <v>551</v>
      </c>
      <c r="D49" s="326" t="s">
        <v>551</v>
      </c>
      <c r="E49" s="326" t="s">
        <v>721</v>
      </c>
      <c r="F49" s="326" t="s">
        <v>722</v>
      </c>
      <c r="G49" s="326">
        <v>78.0</v>
      </c>
      <c r="H49" s="326">
        <v>29126.23078</v>
      </c>
      <c r="I49" s="60">
        <f t="shared" si="1"/>
        <v>2014</v>
      </c>
      <c r="J49" s="60">
        <f t="shared" si="2"/>
        <v>2</v>
      </c>
    </row>
    <row r="50">
      <c r="A50" s="325">
        <v>48.0</v>
      </c>
      <c r="B50" s="326" t="s">
        <v>641</v>
      </c>
      <c r="C50" s="326" t="s">
        <v>723</v>
      </c>
      <c r="D50" s="326" t="s">
        <v>723</v>
      </c>
      <c r="E50" s="326" t="s">
        <v>724</v>
      </c>
      <c r="F50" s="326" t="s">
        <v>725</v>
      </c>
      <c r="G50" s="326">
        <v>418.0</v>
      </c>
      <c r="H50" s="326">
        <v>415304.5566</v>
      </c>
      <c r="I50" s="60">
        <f t="shared" si="1"/>
        <v>2014</v>
      </c>
      <c r="J50" s="60">
        <f t="shared" si="2"/>
        <v>2</v>
      </c>
    </row>
    <row r="51">
      <c r="A51" s="325">
        <v>49.0</v>
      </c>
      <c r="B51" s="326" t="s">
        <v>641</v>
      </c>
      <c r="C51" s="326" t="s">
        <v>723</v>
      </c>
      <c r="D51" s="326" t="s">
        <v>723</v>
      </c>
      <c r="E51" s="326" t="s">
        <v>726</v>
      </c>
      <c r="F51" s="326" t="s">
        <v>727</v>
      </c>
      <c r="G51" s="326">
        <v>2151.0</v>
      </c>
      <c r="H51" s="326">
        <v>2137129.429</v>
      </c>
      <c r="I51" s="60">
        <f t="shared" si="1"/>
        <v>2014</v>
      </c>
      <c r="J51" s="60">
        <f t="shared" si="2"/>
        <v>2</v>
      </c>
    </row>
    <row r="52">
      <c r="A52" s="325">
        <v>50.0</v>
      </c>
      <c r="B52" s="326" t="s">
        <v>641</v>
      </c>
      <c r="C52" s="326" t="s">
        <v>524</v>
      </c>
      <c r="D52" s="326" t="s">
        <v>728</v>
      </c>
      <c r="E52" s="326" t="s">
        <v>729</v>
      </c>
      <c r="F52" s="326">
        <v>71.0</v>
      </c>
      <c r="G52" s="326">
        <v>26.0</v>
      </c>
      <c r="H52" s="326">
        <v>24943.62752</v>
      </c>
      <c r="I52" s="60">
        <f t="shared" si="1"/>
        <v>2014</v>
      </c>
      <c r="J52" s="60">
        <f t="shared" si="2"/>
        <v>2</v>
      </c>
    </row>
    <row r="53">
      <c r="A53" s="325">
        <v>51.0</v>
      </c>
      <c r="B53" s="326" t="s">
        <v>641</v>
      </c>
      <c r="C53" s="326" t="s">
        <v>524</v>
      </c>
      <c r="D53" s="326" t="s">
        <v>728</v>
      </c>
      <c r="E53" s="326" t="s">
        <v>730</v>
      </c>
      <c r="F53" s="326">
        <v>73.0</v>
      </c>
      <c r="G53" s="326">
        <v>8.0</v>
      </c>
      <c r="H53" s="326">
        <v>1969.955946</v>
      </c>
      <c r="I53" s="60">
        <f t="shared" si="1"/>
        <v>2014</v>
      </c>
      <c r="J53" s="60">
        <f t="shared" si="2"/>
        <v>2</v>
      </c>
    </row>
    <row r="54">
      <c r="A54" s="325">
        <v>52.0</v>
      </c>
      <c r="B54" s="326" t="s">
        <v>641</v>
      </c>
      <c r="C54" s="326" t="s">
        <v>524</v>
      </c>
      <c r="D54" s="326" t="s">
        <v>728</v>
      </c>
      <c r="E54" s="326" t="s">
        <v>731</v>
      </c>
      <c r="F54" s="326" t="s">
        <v>732</v>
      </c>
      <c r="G54" s="326">
        <v>6.0</v>
      </c>
      <c r="H54" s="326">
        <v>5449.810937</v>
      </c>
      <c r="I54" s="60">
        <f t="shared" si="1"/>
        <v>2014</v>
      </c>
      <c r="J54" s="60">
        <f t="shared" si="2"/>
        <v>2</v>
      </c>
    </row>
    <row r="55">
      <c r="A55" s="325">
        <v>53.0</v>
      </c>
      <c r="B55" s="326" t="s">
        <v>641</v>
      </c>
      <c r="C55" s="326" t="s">
        <v>524</v>
      </c>
      <c r="D55" s="326" t="s">
        <v>728</v>
      </c>
      <c r="E55" s="326" t="s">
        <v>733</v>
      </c>
      <c r="F55" s="326" t="s">
        <v>734</v>
      </c>
      <c r="G55" s="326">
        <v>399.0</v>
      </c>
      <c r="H55" s="326">
        <v>18567.35464</v>
      </c>
      <c r="I55" s="60">
        <f t="shared" si="1"/>
        <v>2014</v>
      </c>
      <c r="J55" s="60">
        <f t="shared" si="2"/>
        <v>2</v>
      </c>
    </row>
    <row r="56">
      <c r="A56" s="325">
        <v>54.0</v>
      </c>
      <c r="B56" s="326" t="s">
        <v>641</v>
      </c>
      <c r="C56" s="326" t="s">
        <v>524</v>
      </c>
      <c r="D56" s="326" t="s">
        <v>728</v>
      </c>
      <c r="E56" s="326" t="s">
        <v>735</v>
      </c>
      <c r="F56" s="326">
        <v>23.0</v>
      </c>
      <c r="G56" s="326">
        <v>58.0</v>
      </c>
      <c r="H56" s="326">
        <v>75874.46819</v>
      </c>
      <c r="I56" s="60">
        <f t="shared" si="1"/>
        <v>2014</v>
      </c>
      <c r="J56" s="60">
        <f t="shared" si="2"/>
        <v>2</v>
      </c>
    </row>
    <row r="57">
      <c r="A57" s="325">
        <v>55.0</v>
      </c>
      <c r="B57" s="326" t="s">
        <v>641</v>
      </c>
      <c r="C57" s="326" t="s">
        <v>524</v>
      </c>
      <c r="D57" s="326" t="s">
        <v>728</v>
      </c>
      <c r="E57" s="326" t="s">
        <v>736</v>
      </c>
      <c r="F57" s="326" t="s">
        <v>737</v>
      </c>
      <c r="G57" s="326">
        <v>14.0</v>
      </c>
      <c r="H57" s="326">
        <v>19053.74582</v>
      </c>
      <c r="I57" s="60">
        <f t="shared" si="1"/>
        <v>2014</v>
      </c>
      <c r="J57" s="60">
        <f t="shared" si="2"/>
        <v>2</v>
      </c>
    </row>
    <row r="58">
      <c r="A58" s="325">
        <v>56.0</v>
      </c>
      <c r="B58" s="326" t="s">
        <v>641</v>
      </c>
      <c r="C58" s="326" t="s">
        <v>524</v>
      </c>
      <c r="D58" s="326" t="s">
        <v>728</v>
      </c>
      <c r="E58" s="326" t="s">
        <v>738</v>
      </c>
      <c r="F58" s="326">
        <v>70.0</v>
      </c>
      <c r="G58" s="326">
        <v>7.0</v>
      </c>
      <c r="H58" s="326">
        <v>9124.107937</v>
      </c>
      <c r="I58" s="60">
        <f t="shared" si="1"/>
        <v>2014</v>
      </c>
      <c r="J58" s="60">
        <f t="shared" si="2"/>
        <v>2</v>
      </c>
    </row>
    <row r="59">
      <c r="A59" s="325">
        <v>57.0</v>
      </c>
      <c r="B59" s="326" t="s">
        <v>641</v>
      </c>
      <c r="C59" s="326" t="s">
        <v>524</v>
      </c>
      <c r="D59" s="326" t="s">
        <v>728</v>
      </c>
      <c r="E59" s="326" t="s">
        <v>739</v>
      </c>
      <c r="F59" s="326">
        <v>21.0</v>
      </c>
      <c r="G59" s="326">
        <v>356.0</v>
      </c>
      <c r="H59" s="326">
        <v>376845.8854</v>
      </c>
      <c r="I59" s="60">
        <f t="shared" si="1"/>
        <v>2014</v>
      </c>
      <c r="J59" s="60">
        <f t="shared" si="2"/>
        <v>2</v>
      </c>
    </row>
    <row r="60">
      <c r="A60" s="325">
        <v>58.0</v>
      </c>
      <c r="B60" s="326" t="s">
        <v>641</v>
      </c>
      <c r="C60" s="326" t="s">
        <v>524</v>
      </c>
      <c r="D60" s="326" t="s">
        <v>728</v>
      </c>
      <c r="E60" s="326" t="s">
        <v>740</v>
      </c>
      <c r="F60" s="326" t="s">
        <v>741</v>
      </c>
      <c r="G60" s="326">
        <v>296.0</v>
      </c>
      <c r="H60" s="326">
        <v>227768.0503</v>
      </c>
      <c r="I60" s="60">
        <f t="shared" si="1"/>
        <v>2014</v>
      </c>
      <c r="J60" s="60">
        <f t="shared" si="2"/>
        <v>2</v>
      </c>
    </row>
    <row r="61">
      <c r="A61" s="325">
        <v>59.0</v>
      </c>
      <c r="B61" s="326" t="s">
        <v>641</v>
      </c>
      <c r="C61" s="326" t="s">
        <v>524</v>
      </c>
      <c r="D61" s="326" t="s">
        <v>728</v>
      </c>
      <c r="E61" s="326" t="s">
        <v>742</v>
      </c>
      <c r="F61" s="326" t="s">
        <v>743</v>
      </c>
      <c r="G61" s="326">
        <v>1089.0</v>
      </c>
      <c r="H61" s="326">
        <v>542131.3221</v>
      </c>
      <c r="I61" s="60">
        <f t="shared" si="1"/>
        <v>2014</v>
      </c>
      <c r="J61" s="60">
        <f t="shared" si="2"/>
        <v>2</v>
      </c>
    </row>
    <row r="62">
      <c r="A62" s="325">
        <v>60.0</v>
      </c>
      <c r="B62" s="326" t="s">
        <v>641</v>
      </c>
      <c r="C62" s="326" t="s">
        <v>524</v>
      </c>
      <c r="D62" s="326" t="s">
        <v>728</v>
      </c>
      <c r="E62" s="326" t="s">
        <v>744</v>
      </c>
      <c r="F62" s="326" t="s">
        <v>745</v>
      </c>
      <c r="G62" s="326">
        <v>367.0</v>
      </c>
      <c r="H62" s="326">
        <v>475191.4187</v>
      </c>
      <c r="I62" s="60">
        <f t="shared" si="1"/>
        <v>2014</v>
      </c>
      <c r="J62" s="60">
        <f t="shared" si="2"/>
        <v>2</v>
      </c>
    </row>
    <row r="63">
      <c r="A63" s="325">
        <v>61.0</v>
      </c>
      <c r="B63" s="326" t="s">
        <v>641</v>
      </c>
      <c r="C63" s="326" t="s">
        <v>524</v>
      </c>
      <c r="D63" s="326" t="s">
        <v>728</v>
      </c>
      <c r="E63" s="326" t="s">
        <v>746</v>
      </c>
      <c r="F63" s="326" t="s">
        <v>747</v>
      </c>
      <c r="G63" s="326">
        <v>80.0</v>
      </c>
      <c r="H63" s="326">
        <v>72692.2605</v>
      </c>
      <c r="I63" s="60">
        <f t="shared" si="1"/>
        <v>2014</v>
      </c>
      <c r="J63" s="60">
        <f t="shared" si="2"/>
        <v>2</v>
      </c>
    </row>
    <row r="64">
      <c r="A64" s="325">
        <v>62.0</v>
      </c>
      <c r="B64" s="326" t="s">
        <v>641</v>
      </c>
      <c r="C64" s="326" t="s">
        <v>524</v>
      </c>
      <c r="D64" s="326" t="s">
        <v>728</v>
      </c>
      <c r="E64" s="326" t="s">
        <v>748</v>
      </c>
      <c r="F64" s="326" t="s">
        <v>749</v>
      </c>
      <c r="G64" s="326">
        <v>114.0</v>
      </c>
      <c r="H64" s="326">
        <v>111485.7783</v>
      </c>
      <c r="I64" s="60">
        <f t="shared" si="1"/>
        <v>2014</v>
      </c>
      <c r="J64" s="60">
        <f t="shared" si="2"/>
        <v>2</v>
      </c>
    </row>
    <row r="65">
      <c r="A65" s="325">
        <v>63.0</v>
      </c>
      <c r="B65" s="326" t="s">
        <v>641</v>
      </c>
      <c r="C65" s="326" t="s">
        <v>524</v>
      </c>
      <c r="D65" s="326" t="s">
        <v>728</v>
      </c>
      <c r="E65" s="326" t="s">
        <v>750</v>
      </c>
      <c r="F65" s="326" t="s">
        <v>751</v>
      </c>
      <c r="G65" s="326">
        <v>45.0</v>
      </c>
      <c r="H65" s="326">
        <v>14227.46823</v>
      </c>
      <c r="I65" s="60">
        <f t="shared" si="1"/>
        <v>2014</v>
      </c>
      <c r="J65" s="60">
        <f t="shared" si="2"/>
        <v>2</v>
      </c>
    </row>
    <row r="66">
      <c r="A66" s="325">
        <v>64.0</v>
      </c>
      <c r="B66" s="326" t="s">
        <v>641</v>
      </c>
      <c r="C66" s="326" t="s">
        <v>524</v>
      </c>
      <c r="D66" s="326" t="s">
        <v>728</v>
      </c>
      <c r="E66" s="326" t="s">
        <v>752</v>
      </c>
      <c r="F66" s="326">
        <v>72.0</v>
      </c>
      <c r="G66" s="326">
        <v>9.0</v>
      </c>
      <c r="H66" s="326">
        <v>16846.55625</v>
      </c>
      <c r="I66" s="60">
        <f t="shared" si="1"/>
        <v>2014</v>
      </c>
      <c r="J66" s="60">
        <f t="shared" si="2"/>
        <v>2</v>
      </c>
    </row>
    <row r="67">
      <c r="A67" s="325">
        <v>65.0</v>
      </c>
      <c r="B67" s="326" t="s">
        <v>641</v>
      </c>
      <c r="C67" s="326" t="s">
        <v>524</v>
      </c>
      <c r="D67" s="326" t="s">
        <v>753</v>
      </c>
      <c r="E67" s="326" t="s">
        <v>754</v>
      </c>
      <c r="F67" s="326" t="s">
        <v>755</v>
      </c>
      <c r="G67" s="326">
        <v>454.0</v>
      </c>
      <c r="H67" s="326">
        <v>1436204.333</v>
      </c>
      <c r="I67" s="60">
        <f t="shared" si="1"/>
        <v>2014</v>
      </c>
      <c r="J67" s="60">
        <f t="shared" si="2"/>
        <v>2</v>
      </c>
    </row>
    <row r="68">
      <c r="A68" s="325">
        <v>66.0</v>
      </c>
      <c r="B68" s="326" t="s">
        <v>641</v>
      </c>
      <c r="C68" s="326" t="s">
        <v>524</v>
      </c>
      <c r="D68" s="326" t="s">
        <v>753</v>
      </c>
      <c r="E68" s="326" t="s">
        <v>756</v>
      </c>
      <c r="F68" s="326" t="s">
        <v>757</v>
      </c>
      <c r="G68" s="326">
        <v>243.0</v>
      </c>
      <c r="H68" s="326">
        <v>739542.373</v>
      </c>
      <c r="I68" s="60">
        <f t="shared" si="1"/>
        <v>2014</v>
      </c>
      <c r="J68" s="60">
        <f t="shared" si="2"/>
        <v>2</v>
      </c>
    </row>
    <row r="69">
      <c r="A69" s="325">
        <v>67.0</v>
      </c>
      <c r="B69" s="326" t="s">
        <v>641</v>
      </c>
      <c r="C69" s="326" t="s">
        <v>524</v>
      </c>
      <c r="D69" s="326" t="s">
        <v>753</v>
      </c>
      <c r="E69" s="326" t="s">
        <v>758</v>
      </c>
      <c r="F69" s="326" t="s">
        <v>759</v>
      </c>
      <c r="G69" s="326">
        <v>189.0</v>
      </c>
      <c r="H69" s="326">
        <v>723083.6385</v>
      </c>
      <c r="I69" s="60">
        <f t="shared" si="1"/>
        <v>2014</v>
      </c>
      <c r="J69" s="60">
        <f t="shared" si="2"/>
        <v>2</v>
      </c>
    </row>
    <row r="70">
      <c r="A70" s="325">
        <v>68.0</v>
      </c>
      <c r="B70" s="326" t="s">
        <v>641</v>
      </c>
      <c r="C70" s="326" t="s">
        <v>524</v>
      </c>
      <c r="D70" s="326" t="s">
        <v>753</v>
      </c>
      <c r="E70" s="326" t="s">
        <v>760</v>
      </c>
      <c r="F70" s="326" t="s">
        <v>761</v>
      </c>
      <c r="G70" s="326">
        <v>4.0</v>
      </c>
      <c r="H70" s="326">
        <v>13578.92653</v>
      </c>
      <c r="I70" s="60">
        <f t="shared" si="1"/>
        <v>2014</v>
      </c>
      <c r="J70" s="60">
        <f t="shared" si="2"/>
        <v>2</v>
      </c>
    </row>
    <row r="71">
      <c r="A71" s="325">
        <v>69.0</v>
      </c>
      <c r="B71" s="326" t="s">
        <v>641</v>
      </c>
      <c r="C71" s="326" t="s">
        <v>524</v>
      </c>
      <c r="D71" s="326" t="s">
        <v>753</v>
      </c>
      <c r="E71" s="326" t="s">
        <v>762</v>
      </c>
      <c r="F71" s="326" t="s">
        <v>763</v>
      </c>
      <c r="G71" s="326">
        <v>87.0</v>
      </c>
      <c r="H71" s="326">
        <v>188401.8817</v>
      </c>
      <c r="I71" s="60">
        <f t="shared" si="1"/>
        <v>2014</v>
      </c>
      <c r="J71" s="60">
        <f t="shared" si="2"/>
        <v>2</v>
      </c>
    </row>
    <row r="72">
      <c r="A72" s="325">
        <v>70.0</v>
      </c>
      <c r="B72" s="326" t="s">
        <v>641</v>
      </c>
      <c r="C72" s="326" t="s">
        <v>524</v>
      </c>
      <c r="D72" s="326" t="s">
        <v>753</v>
      </c>
      <c r="E72" s="326" t="s">
        <v>764</v>
      </c>
      <c r="F72" s="326" t="s">
        <v>765</v>
      </c>
      <c r="G72" s="326">
        <v>23.0</v>
      </c>
      <c r="H72" s="326">
        <v>88839.14163</v>
      </c>
      <c r="I72" s="60">
        <f t="shared" si="1"/>
        <v>2014</v>
      </c>
      <c r="J72" s="60">
        <f t="shared" si="2"/>
        <v>2</v>
      </c>
    </row>
    <row r="73">
      <c r="A73" s="325">
        <v>71.0</v>
      </c>
      <c r="B73" s="326" t="s">
        <v>641</v>
      </c>
      <c r="C73" s="326" t="s">
        <v>530</v>
      </c>
      <c r="D73" s="326" t="s">
        <v>766</v>
      </c>
      <c r="E73" s="326" t="s">
        <v>767</v>
      </c>
      <c r="F73" s="326">
        <v>44.0</v>
      </c>
      <c r="G73" s="326">
        <v>880.0</v>
      </c>
      <c r="H73" s="326">
        <v>16324.2356</v>
      </c>
      <c r="I73" s="60">
        <f t="shared" si="1"/>
        <v>2014</v>
      </c>
      <c r="J73" s="60">
        <f t="shared" si="2"/>
        <v>2</v>
      </c>
    </row>
    <row r="74">
      <c r="A74" s="325">
        <v>72.0</v>
      </c>
      <c r="B74" s="326" t="s">
        <v>641</v>
      </c>
      <c r="C74" s="326" t="s">
        <v>530</v>
      </c>
      <c r="D74" s="326" t="s">
        <v>768</v>
      </c>
      <c r="E74" s="326" t="s">
        <v>769</v>
      </c>
      <c r="F74" s="326">
        <v>29.0</v>
      </c>
      <c r="G74" s="326">
        <v>100.0</v>
      </c>
      <c r="H74" s="326">
        <v>245904.3109</v>
      </c>
      <c r="I74" s="60">
        <f t="shared" si="1"/>
        <v>2014</v>
      </c>
      <c r="J74" s="60">
        <f t="shared" si="2"/>
        <v>2</v>
      </c>
    </row>
    <row r="75">
      <c r="A75" s="325">
        <v>73.0</v>
      </c>
      <c r="B75" s="326" t="s">
        <v>641</v>
      </c>
      <c r="C75" s="326" t="s">
        <v>530</v>
      </c>
      <c r="D75" s="326" t="s">
        <v>768</v>
      </c>
      <c r="E75" s="326" t="s">
        <v>770</v>
      </c>
      <c r="F75" s="326" t="s">
        <v>771</v>
      </c>
      <c r="G75" s="326">
        <v>403.0</v>
      </c>
      <c r="H75" s="326">
        <v>227298.5524</v>
      </c>
      <c r="I75" s="60">
        <f t="shared" si="1"/>
        <v>2014</v>
      </c>
      <c r="J75" s="60">
        <f t="shared" si="2"/>
        <v>2</v>
      </c>
    </row>
    <row r="76">
      <c r="A76" s="325">
        <v>74.0</v>
      </c>
      <c r="B76" s="326" t="s">
        <v>641</v>
      </c>
      <c r="C76" s="326" t="s">
        <v>530</v>
      </c>
      <c r="D76" s="326" t="s">
        <v>768</v>
      </c>
      <c r="E76" s="326" t="s">
        <v>772</v>
      </c>
      <c r="F76" s="326" t="s">
        <v>773</v>
      </c>
      <c r="G76" s="326">
        <v>4.0</v>
      </c>
      <c r="H76" s="326">
        <v>2256.065036</v>
      </c>
      <c r="I76" s="60">
        <f t="shared" si="1"/>
        <v>2014</v>
      </c>
      <c r="J76" s="60">
        <f t="shared" si="2"/>
        <v>2</v>
      </c>
    </row>
    <row r="77">
      <c r="A77" s="325">
        <v>75.0</v>
      </c>
      <c r="B77" s="326" t="s">
        <v>641</v>
      </c>
      <c r="C77" s="326" t="s">
        <v>530</v>
      </c>
      <c r="D77" s="326" t="s">
        <v>768</v>
      </c>
      <c r="E77" s="326" t="s">
        <v>774</v>
      </c>
      <c r="F77" s="326" t="s">
        <v>775</v>
      </c>
      <c r="G77" s="326">
        <v>8238.0</v>
      </c>
      <c r="H77" s="326">
        <v>4646365.942</v>
      </c>
      <c r="I77" s="60">
        <f t="shared" si="1"/>
        <v>2014</v>
      </c>
      <c r="J77" s="60">
        <f t="shared" si="2"/>
        <v>2</v>
      </c>
    </row>
    <row r="78">
      <c r="A78" s="325">
        <v>76.0</v>
      </c>
      <c r="B78" s="326" t="s">
        <v>641</v>
      </c>
      <c r="C78" s="326" t="s">
        <v>530</v>
      </c>
      <c r="D78" s="326" t="s">
        <v>768</v>
      </c>
      <c r="E78" s="326" t="s">
        <v>776</v>
      </c>
      <c r="F78" s="326" t="s">
        <v>777</v>
      </c>
      <c r="G78" s="326">
        <v>111.0</v>
      </c>
      <c r="H78" s="326">
        <v>62605.80476</v>
      </c>
      <c r="I78" s="60">
        <f t="shared" si="1"/>
        <v>2014</v>
      </c>
      <c r="J78" s="60">
        <f t="shared" si="2"/>
        <v>2</v>
      </c>
    </row>
    <row r="79">
      <c r="A79" s="325">
        <v>77.0</v>
      </c>
      <c r="B79" s="326" t="s">
        <v>641</v>
      </c>
      <c r="C79" s="326" t="s">
        <v>530</v>
      </c>
      <c r="D79" s="326" t="s">
        <v>778</v>
      </c>
      <c r="E79" s="326" t="s">
        <v>779</v>
      </c>
      <c r="F79" s="326">
        <v>31.0</v>
      </c>
      <c r="G79" s="326">
        <v>9.0</v>
      </c>
      <c r="H79" s="326">
        <v>16708.29911</v>
      </c>
      <c r="I79" s="60">
        <f t="shared" si="1"/>
        <v>2014</v>
      </c>
      <c r="J79" s="60">
        <f t="shared" si="2"/>
        <v>2</v>
      </c>
    </row>
    <row r="80">
      <c r="A80" s="325">
        <v>78.0</v>
      </c>
      <c r="B80" s="326" t="s">
        <v>641</v>
      </c>
      <c r="C80" s="326" t="s">
        <v>530</v>
      </c>
      <c r="D80" s="326" t="s">
        <v>778</v>
      </c>
      <c r="E80" s="326" t="s">
        <v>780</v>
      </c>
      <c r="F80" s="326" t="s">
        <v>781</v>
      </c>
      <c r="G80" s="326">
        <v>257.0</v>
      </c>
      <c r="H80" s="326">
        <v>38671.59505</v>
      </c>
      <c r="I80" s="60">
        <f t="shared" si="1"/>
        <v>2014</v>
      </c>
      <c r="J80" s="60">
        <f t="shared" si="2"/>
        <v>2</v>
      </c>
    </row>
    <row r="81">
      <c r="A81" s="325">
        <v>79.0</v>
      </c>
      <c r="B81" s="326" t="s">
        <v>641</v>
      </c>
      <c r="C81" s="326" t="s">
        <v>530</v>
      </c>
      <c r="D81" s="326" t="s">
        <v>778</v>
      </c>
      <c r="E81" s="326" t="s">
        <v>782</v>
      </c>
      <c r="F81" s="326" t="s">
        <v>783</v>
      </c>
      <c r="G81" s="326">
        <v>6200.0</v>
      </c>
      <c r="H81" s="326">
        <v>932933.4215</v>
      </c>
      <c r="I81" s="60">
        <f t="shared" si="1"/>
        <v>2014</v>
      </c>
      <c r="J81" s="60">
        <f t="shared" si="2"/>
        <v>2</v>
      </c>
    </row>
    <row r="82">
      <c r="A82" s="325">
        <v>80.0</v>
      </c>
      <c r="B82" s="326" t="s">
        <v>641</v>
      </c>
      <c r="C82" s="326" t="s">
        <v>530</v>
      </c>
      <c r="D82" s="326" t="s">
        <v>784</v>
      </c>
      <c r="E82" s="326" t="s">
        <v>785</v>
      </c>
      <c r="F82" s="326">
        <v>35.0</v>
      </c>
      <c r="G82" s="326">
        <v>82.0</v>
      </c>
      <c r="H82" s="326">
        <v>63490.89649</v>
      </c>
      <c r="I82" s="60">
        <f t="shared" si="1"/>
        <v>2014</v>
      </c>
      <c r="J82" s="60">
        <f t="shared" si="2"/>
        <v>2</v>
      </c>
    </row>
    <row r="83">
      <c r="A83" s="325">
        <v>81.0</v>
      </c>
      <c r="B83" s="326" t="s">
        <v>641</v>
      </c>
      <c r="C83" s="326" t="s">
        <v>530</v>
      </c>
      <c r="D83" s="326" t="s">
        <v>784</v>
      </c>
      <c r="E83" s="326" t="s">
        <v>786</v>
      </c>
      <c r="F83" s="326">
        <v>43.0</v>
      </c>
      <c r="G83" s="326">
        <v>274.0</v>
      </c>
      <c r="H83" s="326">
        <v>1804.840742</v>
      </c>
      <c r="I83" s="60">
        <f t="shared" si="1"/>
        <v>2014</v>
      </c>
      <c r="J83" s="60">
        <f t="shared" si="2"/>
        <v>2</v>
      </c>
    </row>
    <row r="84">
      <c r="A84" s="325">
        <v>82.0</v>
      </c>
      <c r="B84" s="326" t="s">
        <v>641</v>
      </c>
      <c r="C84" s="326" t="s">
        <v>530</v>
      </c>
      <c r="D84" s="326" t="s">
        <v>784</v>
      </c>
      <c r="E84" s="326" t="s">
        <v>787</v>
      </c>
      <c r="F84" s="326" t="s">
        <v>788</v>
      </c>
      <c r="G84" s="326">
        <v>783.0</v>
      </c>
      <c r="H84" s="326">
        <v>5842.996848</v>
      </c>
      <c r="I84" s="60">
        <f t="shared" si="1"/>
        <v>2014</v>
      </c>
      <c r="J84" s="60">
        <f t="shared" si="2"/>
        <v>2</v>
      </c>
    </row>
    <row r="85">
      <c r="A85" s="325">
        <v>83.0</v>
      </c>
      <c r="B85" s="326" t="s">
        <v>641</v>
      </c>
      <c r="C85" s="326" t="s">
        <v>530</v>
      </c>
      <c r="D85" s="326" t="s">
        <v>784</v>
      </c>
      <c r="E85" s="326" t="s">
        <v>789</v>
      </c>
      <c r="F85" s="326">
        <v>49.0</v>
      </c>
      <c r="G85" s="326">
        <v>3304.0</v>
      </c>
      <c r="H85" s="326">
        <v>140668.3511</v>
      </c>
      <c r="I85" s="60">
        <f t="shared" si="1"/>
        <v>2014</v>
      </c>
      <c r="J85" s="60">
        <f t="shared" si="2"/>
        <v>2</v>
      </c>
    </row>
    <row r="86">
      <c r="A86" s="325">
        <v>84.0</v>
      </c>
      <c r="B86" s="326" t="s">
        <v>641</v>
      </c>
      <c r="C86" s="326" t="s">
        <v>530</v>
      </c>
      <c r="D86" s="326" t="s">
        <v>784</v>
      </c>
      <c r="E86" s="326" t="s">
        <v>790</v>
      </c>
      <c r="F86" s="326">
        <v>41.0</v>
      </c>
      <c r="G86" s="326">
        <v>598.0</v>
      </c>
      <c r="H86" s="326">
        <v>28058.36778</v>
      </c>
      <c r="I86" s="60">
        <f t="shared" si="1"/>
        <v>2014</v>
      </c>
      <c r="J86" s="60">
        <f t="shared" si="2"/>
        <v>2</v>
      </c>
    </row>
    <row r="87">
      <c r="A87" s="325">
        <v>85.0</v>
      </c>
      <c r="B87" s="326" t="s">
        <v>641</v>
      </c>
      <c r="C87" s="326" t="s">
        <v>530</v>
      </c>
      <c r="D87" s="326" t="s">
        <v>784</v>
      </c>
      <c r="E87" s="326" t="s">
        <v>791</v>
      </c>
      <c r="F87" s="326">
        <v>47.0</v>
      </c>
      <c r="G87" s="326">
        <v>112.0</v>
      </c>
      <c r="H87" s="326">
        <v>10711.06592</v>
      </c>
      <c r="I87" s="60">
        <f t="shared" si="1"/>
        <v>2014</v>
      </c>
      <c r="J87" s="60">
        <f t="shared" si="2"/>
        <v>2</v>
      </c>
    </row>
    <row r="88">
      <c r="A88" s="325">
        <v>86.0</v>
      </c>
      <c r="B88" s="326" t="s">
        <v>641</v>
      </c>
      <c r="C88" s="326" t="s">
        <v>530</v>
      </c>
      <c r="D88" s="326" t="s">
        <v>784</v>
      </c>
      <c r="E88" s="326" t="s">
        <v>792</v>
      </c>
      <c r="F88" s="326">
        <v>40.0</v>
      </c>
      <c r="G88" s="326">
        <v>1269.0</v>
      </c>
      <c r="H88" s="326">
        <v>66034.26963</v>
      </c>
      <c r="I88" s="60">
        <f t="shared" si="1"/>
        <v>2014</v>
      </c>
      <c r="J88" s="60">
        <f t="shared" si="2"/>
        <v>2</v>
      </c>
    </row>
    <row r="89">
      <c r="A89" s="325">
        <v>87.0</v>
      </c>
      <c r="B89" s="326" t="s">
        <v>641</v>
      </c>
      <c r="C89" s="326" t="s">
        <v>530</v>
      </c>
      <c r="D89" s="326" t="s">
        <v>784</v>
      </c>
      <c r="E89" s="326" t="s">
        <v>793</v>
      </c>
      <c r="F89" s="326">
        <v>42.0</v>
      </c>
      <c r="G89" s="326">
        <v>32.0</v>
      </c>
      <c r="H89" s="326">
        <v>2515.698564</v>
      </c>
      <c r="I89" s="60">
        <f t="shared" si="1"/>
        <v>2014</v>
      </c>
      <c r="J89" s="60">
        <f t="shared" si="2"/>
        <v>2</v>
      </c>
    </row>
    <row r="90">
      <c r="A90" s="325">
        <v>88.0</v>
      </c>
      <c r="B90" s="326" t="s">
        <v>641</v>
      </c>
      <c r="C90" s="326" t="s">
        <v>530</v>
      </c>
      <c r="D90" s="326" t="s">
        <v>794</v>
      </c>
      <c r="E90" s="326" t="s">
        <v>794</v>
      </c>
      <c r="F90" s="326">
        <v>46.0</v>
      </c>
      <c r="G90" s="326">
        <v>28714.0</v>
      </c>
      <c r="H90" s="326">
        <v>375752.5244</v>
      </c>
      <c r="I90" s="60">
        <f t="shared" si="1"/>
        <v>2014</v>
      </c>
      <c r="J90" s="60">
        <f t="shared" si="2"/>
        <v>2</v>
      </c>
    </row>
    <row r="91">
      <c r="A91" s="325">
        <v>89.0</v>
      </c>
      <c r="B91" s="326" t="s">
        <v>641</v>
      </c>
      <c r="C91" s="326" t="s">
        <v>530</v>
      </c>
      <c r="D91" s="326" t="s">
        <v>795</v>
      </c>
      <c r="E91" s="326" t="s">
        <v>796</v>
      </c>
      <c r="F91" s="326">
        <v>45.0</v>
      </c>
      <c r="G91" s="326">
        <v>2026.0</v>
      </c>
      <c r="H91" s="326">
        <v>70106.02629</v>
      </c>
      <c r="I91" s="60">
        <f t="shared" si="1"/>
        <v>2014</v>
      </c>
      <c r="J91" s="60">
        <f t="shared" si="2"/>
        <v>2</v>
      </c>
    </row>
    <row r="92">
      <c r="A92" s="325">
        <v>90.0</v>
      </c>
      <c r="B92" s="326" t="s">
        <v>641</v>
      </c>
      <c r="C92" s="326" t="s">
        <v>530</v>
      </c>
      <c r="D92" s="326" t="s">
        <v>797</v>
      </c>
      <c r="E92" s="326" t="s">
        <v>797</v>
      </c>
      <c r="F92" s="326">
        <v>39.0</v>
      </c>
      <c r="G92" s="326">
        <v>708.0</v>
      </c>
      <c r="H92" s="326">
        <v>61603.86075</v>
      </c>
      <c r="I92" s="60">
        <f t="shared" si="1"/>
        <v>2014</v>
      </c>
      <c r="J92" s="60">
        <f t="shared" si="2"/>
        <v>2</v>
      </c>
    </row>
    <row r="93">
      <c r="A93" s="325">
        <v>91.0</v>
      </c>
      <c r="B93" s="326" t="s">
        <v>641</v>
      </c>
      <c r="C93" s="326" t="s">
        <v>530</v>
      </c>
      <c r="D93" s="326" t="s">
        <v>798</v>
      </c>
      <c r="E93" s="326" t="s">
        <v>799</v>
      </c>
      <c r="F93" s="326">
        <v>37.2</v>
      </c>
      <c r="G93" s="326">
        <v>671.0</v>
      </c>
      <c r="H93" s="326">
        <v>36957.81709</v>
      </c>
      <c r="I93" s="60">
        <f t="shared" si="1"/>
        <v>2014</v>
      </c>
      <c r="J93" s="60">
        <f t="shared" si="2"/>
        <v>2</v>
      </c>
    </row>
    <row r="94">
      <c r="A94" s="325">
        <v>92.0</v>
      </c>
      <c r="B94" s="326" t="s">
        <v>641</v>
      </c>
      <c r="C94" s="326" t="s">
        <v>530</v>
      </c>
      <c r="D94" s="326" t="s">
        <v>798</v>
      </c>
      <c r="E94" s="326" t="s">
        <v>800</v>
      </c>
      <c r="F94" s="326">
        <v>48.0</v>
      </c>
      <c r="G94" s="326">
        <v>1479.0</v>
      </c>
      <c r="H94" s="326">
        <v>210947.3202</v>
      </c>
      <c r="I94" s="60">
        <f t="shared" si="1"/>
        <v>2014</v>
      </c>
      <c r="J94" s="60">
        <f t="shared" si="2"/>
        <v>2</v>
      </c>
    </row>
    <row r="95">
      <c r="A95" s="325">
        <v>93.0</v>
      </c>
      <c r="B95" s="326" t="s">
        <v>641</v>
      </c>
      <c r="C95" s="326" t="s">
        <v>530</v>
      </c>
      <c r="D95" s="326" t="s">
        <v>801</v>
      </c>
      <c r="E95" s="326" t="s">
        <v>802</v>
      </c>
      <c r="F95" s="326">
        <v>126.0</v>
      </c>
      <c r="G95" s="326">
        <v>406.0</v>
      </c>
      <c r="H95" s="326">
        <v>3729.481589</v>
      </c>
      <c r="I95" s="60">
        <f t="shared" si="1"/>
        <v>2014</v>
      </c>
      <c r="J95" s="60">
        <f t="shared" si="2"/>
        <v>2</v>
      </c>
    </row>
    <row r="96">
      <c r="A96" s="325">
        <v>94.0</v>
      </c>
      <c r="B96" s="326" t="s">
        <v>641</v>
      </c>
      <c r="C96" s="326" t="s">
        <v>518</v>
      </c>
      <c r="D96" s="326" t="s">
        <v>803</v>
      </c>
      <c r="E96" s="326" t="s">
        <v>803</v>
      </c>
      <c r="F96" s="326" t="s">
        <v>804</v>
      </c>
      <c r="G96" s="326">
        <v>88.0</v>
      </c>
      <c r="H96" s="326">
        <v>689196.9533</v>
      </c>
      <c r="I96" s="60">
        <f t="shared" si="1"/>
        <v>2014</v>
      </c>
      <c r="J96" s="60">
        <f t="shared" si="2"/>
        <v>2</v>
      </c>
    </row>
    <row r="97">
      <c r="A97" s="325">
        <v>95.0</v>
      </c>
      <c r="B97" s="326" t="s">
        <v>641</v>
      </c>
      <c r="C97" s="326" t="s">
        <v>518</v>
      </c>
      <c r="D97" s="326" t="s">
        <v>805</v>
      </c>
      <c r="E97" s="326" t="s">
        <v>806</v>
      </c>
      <c r="F97" s="326" t="s">
        <v>807</v>
      </c>
      <c r="G97" s="326">
        <v>6.0</v>
      </c>
      <c r="H97" s="326">
        <v>867.9472098</v>
      </c>
      <c r="I97" s="60">
        <f t="shared" si="1"/>
        <v>2014</v>
      </c>
      <c r="J97" s="60">
        <f t="shared" si="2"/>
        <v>2</v>
      </c>
    </row>
    <row r="98">
      <c r="A98" s="325">
        <v>96.0</v>
      </c>
      <c r="B98" s="326" t="s">
        <v>641</v>
      </c>
      <c r="C98" s="326" t="s">
        <v>518</v>
      </c>
      <c r="D98" s="326" t="s">
        <v>805</v>
      </c>
      <c r="E98" s="326" t="s">
        <v>808</v>
      </c>
      <c r="F98" s="326" t="s">
        <v>809</v>
      </c>
      <c r="G98" s="326">
        <v>20713.0</v>
      </c>
      <c r="H98" s="326">
        <v>4206152.105</v>
      </c>
      <c r="I98" s="60">
        <f t="shared" si="1"/>
        <v>2014</v>
      </c>
      <c r="J98" s="60">
        <f t="shared" si="2"/>
        <v>2</v>
      </c>
    </row>
    <row r="99">
      <c r="A99" s="325">
        <v>97.0</v>
      </c>
      <c r="B99" s="326" t="s">
        <v>641</v>
      </c>
      <c r="C99" s="326" t="s">
        <v>518</v>
      </c>
      <c r="D99" s="326" t="s">
        <v>805</v>
      </c>
      <c r="E99" s="326" t="s">
        <v>810</v>
      </c>
      <c r="F99" s="326" t="s">
        <v>811</v>
      </c>
      <c r="G99" s="326">
        <v>2060.0</v>
      </c>
      <c r="H99" s="326">
        <v>4300978.645</v>
      </c>
      <c r="I99" s="60">
        <f t="shared" si="1"/>
        <v>2014</v>
      </c>
      <c r="J99" s="60">
        <f t="shared" si="2"/>
        <v>2</v>
      </c>
    </row>
    <row r="100">
      <c r="A100" s="325">
        <v>98.0</v>
      </c>
      <c r="B100" s="326" t="s">
        <v>641</v>
      </c>
      <c r="C100" s="326" t="s">
        <v>518</v>
      </c>
      <c r="D100" s="326" t="s">
        <v>805</v>
      </c>
      <c r="E100" s="326" t="s">
        <v>812</v>
      </c>
      <c r="F100" s="326">
        <v>2.0</v>
      </c>
      <c r="G100" s="326">
        <v>86.0</v>
      </c>
      <c r="H100" s="326">
        <v>404835.7359</v>
      </c>
      <c r="I100" s="60">
        <f t="shared" si="1"/>
        <v>2014</v>
      </c>
      <c r="J100" s="60">
        <f t="shared" si="2"/>
        <v>2</v>
      </c>
    </row>
    <row r="101">
      <c r="A101" s="325">
        <v>99.0</v>
      </c>
      <c r="B101" s="326" t="s">
        <v>641</v>
      </c>
      <c r="C101" s="326" t="s">
        <v>518</v>
      </c>
      <c r="D101" s="326" t="s">
        <v>805</v>
      </c>
      <c r="E101" s="326" t="s">
        <v>813</v>
      </c>
      <c r="F101" s="326">
        <v>4.6</v>
      </c>
      <c r="G101" s="326">
        <v>1.0</v>
      </c>
      <c r="H101" s="326">
        <v>1590.059783</v>
      </c>
      <c r="I101" s="60">
        <f t="shared" si="1"/>
        <v>2014</v>
      </c>
      <c r="J101" s="60">
        <f t="shared" si="2"/>
        <v>2</v>
      </c>
    </row>
    <row r="102">
      <c r="A102" s="325">
        <v>100.0</v>
      </c>
      <c r="B102" s="326" t="s">
        <v>641</v>
      </c>
      <c r="C102" s="326" t="s">
        <v>518</v>
      </c>
      <c r="D102" s="326" t="s">
        <v>805</v>
      </c>
      <c r="E102" s="326" t="s">
        <v>814</v>
      </c>
      <c r="F102" s="326">
        <v>4.8</v>
      </c>
      <c r="G102" s="326">
        <v>35.0</v>
      </c>
      <c r="H102" s="326">
        <v>4016.808866</v>
      </c>
      <c r="I102" s="60">
        <f t="shared" si="1"/>
        <v>2014</v>
      </c>
      <c r="J102" s="60">
        <f t="shared" si="2"/>
        <v>2</v>
      </c>
    </row>
    <row r="103">
      <c r="A103" s="325">
        <v>101.0</v>
      </c>
      <c r="B103" s="326" t="s">
        <v>641</v>
      </c>
      <c r="C103" s="326" t="s">
        <v>518</v>
      </c>
      <c r="D103" s="326" t="s">
        <v>805</v>
      </c>
      <c r="E103" s="326" t="s">
        <v>815</v>
      </c>
      <c r="F103" s="326">
        <v>4.4</v>
      </c>
      <c r="G103" s="326">
        <v>98.0</v>
      </c>
      <c r="H103" s="326">
        <v>93196.25493</v>
      </c>
      <c r="I103" s="60">
        <f t="shared" si="1"/>
        <v>2014</v>
      </c>
      <c r="J103" s="60">
        <f t="shared" si="2"/>
        <v>2</v>
      </c>
    </row>
    <row r="104">
      <c r="A104" s="325">
        <v>102.0</v>
      </c>
      <c r="B104" s="326" t="s">
        <v>641</v>
      </c>
      <c r="C104" s="326" t="s">
        <v>518</v>
      </c>
      <c r="D104" s="326" t="s">
        <v>805</v>
      </c>
      <c r="E104" s="326" t="s">
        <v>816</v>
      </c>
      <c r="F104" s="326">
        <v>4.7</v>
      </c>
      <c r="G104" s="326">
        <v>2.0</v>
      </c>
      <c r="H104" s="326">
        <v>2392.661564</v>
      </c>
      <c r="I104" s="60">
        <f t="shared" si="1"/>
        <v>2014</v>
      </c>
      <c r="J104" s="60">
        <f t="shared" si="2"/>
        <v>2</v>
      </c>
    </row>
    <row r="105">
      <c r="A105" s="325">
        <v>103.0</v>
      </c>
      <c r="B105" s="326" t="s">
        <v>641</v>
      </c>
      <c r="C105" s="326" t="s">
        <v>518</v>
      </c>
      <c r="D105" s="326" t="s">
        <v>805</v>
      </c>
      <c r="E105" s="326" t="s">
        <v>817</v>
      </c>
      <c r="F105" s="326" t="s">
        <v>818</v>
      </c>
      <c r="G105" s="326">
        <v>61.0</v>
      </c>
      <c r="H105" s="326">
        <v>117319.9285</v>
      </c>
      <c r="I105" s="60">
        <f t="shared" si="1"/>
        <v>2014</v>
      </c>
      <c r="J105" s="60">
        <f t="shared" si="2"/>
        <v>2</v>
      </c>
    </row>
    <row r="106">
      <c r="A106" s="325">
        <v>104.0</v>
      </c>
      <c r="B106" s="326" t="s">
        <v>641</v>
      </c>
      <c r="C106" s="326" t="s">
        <v>518</v>
      </c>
      <c r="D106" s="326" t="s">
        <v>805</v>
      </c>
      <c r="E106" s="326" t="s">
        <v>819</v>
      </c>
      <c r="F106" s="326" t="s">
        <v>820</v>
      </c>
      <c r="G106" s="326">
        <v>1.0</v>
      </c>
      <c r="H106" s="326">
        <v>352.7431989</v>
      </c>
      <c r="I106" s="60">
        <f t="shared" si="1"/>
        <v>2014</v>
      </c>
      <c r="J106" s="60">
        <f t="shared" si="2"/>
        <v>2</v>
      </c>
    </row>
    <row r="107">
      <c r="A107" s="325">
        <v>105.0</v>
      </c>
      <c r="B107" s="326" t="s">
        <v>641</v>
      </c>
      <c r="C107" s="326" t="s">
        <v>518</v>
      </c>
      <c r="D107" s="326" t="s">
        <v>805</v>
      </c>
      <c r="E107" s="326" t="s">
        <v>821</v>
      </c>
      <c r="F107" s="326">
        <v>4.3</v>
      </c>
      <c r="G107" s="326">
        <v>2.0</v>
      </c>
      <c r="H107" s="326">
        <v>12167.64396</v>
      </c>
      <c r="I107" s="60">
        <f t="shared" si="1"/>
        <v>2014</v>
      </c>
      <c r="J107" s="60">
        <f t="shared" si="2"/>
        <v>2</v>
      </c>
    </row>
    <row r="108">
      <c r="A108" s="325">
        <v>106.0</v>
      </c>
      <c r="B108" s="326" t="s">
        <v>641</v>
      </c>
      <c r="C108" s="326" t="s">
        <v>518</v>
      </c>
      <c r="D108" s="326" t="s">
        <v>805</v>
      </c>
      <c r="E108" s="326" t="s">
        <v>822</v>
      </c>
      <c r="F108" s="326" t="s">
        <v>823</v>
      </c>
      <c r="G108" s="326">
        <v>225.0</v>
      </c>
      <c r="H108" s="326">
        <v>66835.33826</v>
      </c>
      <c r="I108" s="60">
        <f t="shared" si="1"/>
        <v>2014</v>
      </c>
      <c r="J108" s="60">
        <f t="shared" si="2"/>
        <v>2</v>
      </c>
    </row>
    <row r="109">
      <c r="A109" s="325">
        <v>107.0</v>
      </c>
      <c r="B109" s="326" t="s">
        <v>641</v>
      </c>
      <c r="C109" s="326" t="s">
        <v>518</v>
      </c>
      <c r="D109" s="326" t="s">
        <v>805</v>
      </c>
      <c r="E109" s="326" t="s">
        <v>824</v>
      </c>
      <c r="F109" s="326" t="s">
        <v>825</v>
      </c>
      <c r="G109" s="326">
        <v>1.0</v>
      </c>
      <c r="H109" s="326">
        <v>2122.341875</v>
      </c>
      <c r="I109" s="60">
        <f t="shared" si="1"/>
        <v>2014</v>
      </c>
      <c r="J109" s="60">
        <f t="shared" si="2"/>
        <v>2</v>
      </c>
    </row>
    <row r="110">
      <c r="A110" s="325">
        <v>108.0</v>
      </c>
      <c r="B110" s="326" t="s">
        <v>641</v>
      </c>
      <c r="C110" s="326" t="s">
        <v>518</v>
      </c>
      <c r="D110" s="326" t="s">
        <v>805</v>
      </c>
      <c r="E110" s="326" t="s">
        <v>826</v>
      </c>
      <c r="F110" s="326" t="s">
        <v>827</v>
      </c>
      <c r="G110" s="326">
        <v>1.0</v>
      </c>
      <c r="H110" s="326">
        <v>2087.853711</v>
      </c>
      <c r="I110" s="60">
        <f t="shared" si="1"/>
        <v>2014</v>
      </c>
      <c r="J110" s="60">
        <f t="shared" si="2"/>
        <v>2</v>
      </c>
    </row>
    <row r="111">
      <c r="A111" s="325">
        <v>109.0</v>
      </c>
      <c r="B111" s="326" t="s">
        <v>641</v>
      </c>
      <c r="C111" s="326" t="s">
        <v>518</v>
      </c>
      <c r="D111" s="326" t="s">
        <v>828</v>
      </c>
      <c r="E111" s="326" t="s">
        <v>829</v>
      </c>
      <c r="F111" s="326" t="s">
        <v>830</v>
      </c>
      <c r="G111" s="326">
        <v>10147.0</v>
      </c>
      <c r="H111" s="326">
        <v>131857.9121</v>
      </c>
      <c r="I111" s="60">
        <f t="shared" si="1"/>
        <v>2014</v>
      </c>
      <c r="J111" s="60">
        <f t="shared" si="2"/>
        <v>2</v>
      </c>
    </row>
    <row r="112">
      <c r="A112" s="325">
        <v>110.0</v>
      </c>
      <c r="B112" s="326" t="s">
        <v>641</v>
      </c>
      <c r="C112" s="326" t="s">
        <v>518</v>
      </c>
      <c r="D112" s="326" t="s">
        <v>828</v>
      </c>
      <c r="E112" s="326" t="s">
        <v>831</v>
      </c>
      <c r="F112" s="326">
        <v>104.0</v>
      </c>
      <c r="G112" s="326">
        <v>2562.0</v>
      </c>
      <c r="H112" s="326">
        <v>17251.69844</v>
      </c>
      <c r="I112" s="60">
        <f t="shared" si="1"/>
        <v>2014</v>
      </c>
      <c r="J112" s="60">
        <f t="shared" si="2"/>
        <v>2</v>
      </c>
    </row>
    <row r="113">
      <c r="A113" s="325">
        <v>111.0</v>
      </c>
      <c r="B113" s="326" t="s">
        <v>641</v>
      </c>
      <c r="C113" s="326" t="s">
        <v>518</v>
      </c>
      <c r="D113" s="326" t="s">
        <v>828</v>
      </c>
      <c r="E113" s="326" t="s">
        <v>832</v>
      </c>
      <c r="F113" s="326">
        <v>13.0</v>
      </c>
      <c r="G113" s="326">
        <v>60.0</v>
      </c>
      <c r="H113" s="326">
        <v>15793.25635</v>
      </c>
      <c r="I113" s="60">
        <f t="shared" si="1"/>
        <v>2014</v>
      </c>
      <c r="J113" s="60">
        <f t="shared" si="2"/>
        <v>2</v>
      </c>
    </row>
    <row r="114">
      <c r="A114" s="325">
        <v>112.0</v>
      </c>
      <c r="B114" s="326" t="s">
        <v>641</v>
      </c>
      <c r="C114" s="326" t="s">
        <v>518</v>
      </c>
      <c r="D114" s="326" t="s">
        <v>828</v>
      </c>
      <c r="E114" s="326" t="s">
        <v>833</v>
      </c>
      <c r="F114" s="326" t="s">
        <v>834</v>
      </c>
      <c r="G114" s="326">
        <v>3.0</v>
      </c>
      <c r="H114" s="326">
        <v>6283.278495</v>
      </c>
      <c r="I114" s="60">
        <f t="shared" si="1"/>
        <v>2014</v>
      </c>
      <c r="J114" s="60">
        <f t="shared" si="2"/>
        <v>2</v>
      </c>
    </row>
    <row r="115">
      <c r="A115" s="325">
        <v>113.0</v>
      </c>
      <c r="B115" s="326" t="s">
        <v>641</v>
      </c>
      <c r="C115" s="326" t="s">
        <v>518</v>
      </c>
      <c r="D115" s="326" t="s">
        <v>828</v>
      </c>
      <c r="E115" s="326" t="s">
        <v>835</v>
      </c>
      <c r="F115" s="326" t="s">
        <v>836</v>
      </c>
      <c r="G115" s="326">
        <v>314.0</v>
      </c>
      <c r="H115" s="326">
        <v>49661.48599</v>
      </c>
      <c r="I115" s="60">
        <f t="shared" si="1"/>
        <v>2014</v>
      </c>
      <c r="J115" s="60">
        <f t="shared" si="2"/>
        <v>2</v>
      </c>
    </row>
    <row r="116">
      <c r="A116" s="325">
        <v>114.0</v>
      </c>
      <c r="B116" s="326" t="s">
        <v>641</v>
      </c>
      <c r="C116" s="326" t="s">
        <v>518</v>
      </c>
      <c r="D116" s="326" t="s">
        <v>828</v>
      </c>
      <c r="E116" s="326" t="s">
        <v>837</v>
      </c>
      <c r="F116" s="326" t="s">
        <v>838</v>
      </c>
      <c r="G116" s="326">
        <v>4304.0</v>
      </c>
      <c r="H116" s="326">
        <v>170590.6648</v>
      </c>
      <c r="I116" s="60">
        <f t="shared" si="1"/>
        <v>2014</v>
      </c>
      <c r="J116" s="60">
        <f t="shared" si="2"/>
        <v>2</v>
      </c>
    </row>
    <row r="117">
      <c r="A117" s="325">
        <v>115.0</v>
      </c>
      <c r="B117" s="326" t="s">
        <v>641</v>
      </c>
      <c r="C117" s="326" t="s">
        <v>518</v>
      </c>
      <c r="D117" s="326" t="s">
        <v>828</v>
      </c>
      <c r="E117" s="326" t="s">
        <v>839</v>
      </c>
      <c r="F117" s="326">
        <v>36.0</v>
      </c>
      <c r="G117" s="326">
        <v>162.0</v>
      </c>
      <c r="H117" s="326">
        <v>243839.0785</v>
      </c>
      <c r="I117" s="60">
        <f t="shared" si="1"/>
        <v>2014</v>
      </c>
      <c r="J117" s="60">
        <f t="shared" si="2"/>
        <v>2</v>
      </c>
    </row>
    <row r="118">
      <c r="A118" s="325">
        <v>116.0</v>
      </c>
      <c r="B118" s="326" t="s">
        <v>641</v>
      </c>
      <c r="C118" s="326" t="s">
        <v>518</v>
      </c>
      <c r="D118" s="326" t="s">
        <v>828</v>
      </c>
      <c r="E118" s="326" t="s">
        <v>840</v>
      </c>
      <c r="F118" s="326" t="s">
        <v>841</v>
      </c>
      <c r="G118" s="326">
        <v>419.0</v>
      </c>
      <c r="H118" s="326">
        <v>12205.05563</v>
      </c>
      <c r="I118" s="60">
        <f t="shared" si="1"/>
        <v>2014</v>
      </c>
      <c r="J118" s="60">
        <f t="shared" si="2"/>
        <v>2</v>
      </c>
    </row>
    <row r="119">
      <c r="A119" s="325">
        <v>117.0</v>
      </c>
      <c r="B119" s="326" t="s">
        <v>641</v>
      </c>
      <c r="C119" s="326" t="s">
        <v>518</v>
      </c>
      <c r="D119" s="326" t="s">
        <v>828</v>
      </c>
      <c r="E119" s="326" t="s">
        <v>842</v>
      </c>
      <c r="F119" s="326" t="s">
        <v>843</v>
      </c>
      <c r="G119" s="326">
        <v>101.0</v>
      </c>
      <c r="H119" s="326">
        <v>3555.313448</v>
      </c>
      <c r="I119" s="60">
        <f t="shared" si="1"/>
        <v>2014</v>
      </c>
      <c r="J119" s="60">
        <f t="shared" si="2"/>
        <v>2</v>
      </c>
    </row>
    <row r="120">
      <c r="A120" s="325">
        <v>118.0</v>
      </c>
      <c r="B120" s="326" t="s">
        <v>641</v>
      </c>
      <c r="C120" s="326" t="s">
        <v>518</v>
      </c>
      <c r="D120" s="326" t="s">
        <v>828</v>
      </c>
      <c r="E120" s="326" t="s">
        <v>844</v>
      </c>
      <c r="F120" s="326" t="s">
        <v>845</v>
      </c>
      <c r="G120" s="326">
        <v>166.0</v>
      </c>
      <c r="H120" s="326">
        <v>16395.41372</v>
      </c>
      <c r="I120" s="60">
        <f t="shared" si="1"/>
        <v>2014</v>
      </c>
      <c r="J120" s="60">
        <f t="shared" si="2"/>
        <v>2</v>
      </c>
    </row>
    <row r="121">
      <c r="A121" s="325">
        <v>119.0</v>
      </c>
      <c r="B121" s="326" t="s">
        <v>641</v>
      </c>
      <c r="C121" s="326" t="s">
        <v>518</v>
      </c>
      <c r="D121" s="326" t="s">
        <v>828</v>
      </c>
      <c r="E121" s="326" t="s">
        <v>846</v>
      </c>
      <c r="F121" s="326" t="s">
        <v>847</v>
      </c>
      <c r="G121" s="326">
        <v>742.0</v>
      </c>
      <c r="H121" s="326">
        <v>230561.0457</v>
      </c>
      <c r="I121" s="60">
        <f t="shared" si="1"/>
        <v>2014</v>
      </c>
      <c r="J121" s="60">
        <f t="shared" si="2"/>
        <v>2</v>
      </c>
    </row>
    <row r="122">
      <c r="A122" s="325">
        <v>120.0</v>
      </c>
      <c r="B122" s="326" t="s">
        <v>848</v>
      </c>
      <c r="C122" s="326" t="s">
        <v>545</v>
      </c>
      <c r="D122" s="326" t="s">
        <v>642</v>
      </c>
      <c r="E122" s="326" t="s">
        <v>643</v>
      </c>
      <c r="F122" s="326" t="s">
        <v>644</v>
      </c>
      <c r="G122" s="326">
        <v>163.0</v>
      </c>
      <c r="H122" s="326">
        <v>147080.8435</v>
      </c>
      <c r="I122" s="60">
        <f t="shared" si="1"/>
        <v>2014</v>
      </c>
      <c r="J122" s="60">
        <f t="shared" si="2"/>
        <v>3</v>
      </c>
    </row>
    <row r="123">
      <c r="A123" s="325">
        <v>121.0</v>
      </c>
      <c r="B123" s="326" t="s">
        <v>848</v>
      </c>
      <c r="C123" s="326" t="s">
        <v>545</v>
      </c>
      <c r="D123" s="326" t="s">
        <v>642</v>
      </c>
      <c r="E123" s="326" t="s">
        <v>645</v>
      </c>
      <c r="F123" s="326" t="s">
        <v>646</v>
      </c>
      <c r="G123" s="326">
        <v>204.0</v>
      </c>
      <c r="H123" s="326">
        <v>40757.31063</v>
      </c>
      <c r="I123" s="60">
        <f t="shared" si="1"/>
        <v>2014</v>
      </c>
      <c r="J123" s="60">
        <f t="shared" si="2"/>
        <v>3</v>
      </c>
    </row>
    <row r="124">
      <c r="A124" s="325">
        <v>122.0</v>
      </c>
      <c r="B124" s="326" t="s">
        <v>848</v>
      </c>
      <c r="C124" s="326" t="s">
        <v>545</v>
      </c>
      <c r="D124" s="326" t="s">
        <v>647</v>
      </c>
      <c r="E124" s="326" t="s">
        <v>648</v>
      </c>
      <c r="F124" s="326" t="s">
        <v>649</v>
      </c>
      <c r="G124" s="326">
        <v>1629.0</v>
      </c>
      <c r="H124" s="326">
        <v>14926.74359</v>
      </c>
      <c r="I124" s="60">
        <f t="shared" si="1"/>
        <v>2014</v>
      </c>
      <c r="J124" s="60">
        <f t="shared" si="2"/>
        <v>3</v>
      </c>
    </row>
    <row r="125">
      <c r="A125" s="325">
        <v>123.0</v>
      </c>
      <c r="B125" s="326" t="s">
        <v>848</v>
      </c>
      <c r="C125" s="326" t="s">
        <v>545</v>
      </c>
      <c r="D125" s="326" t="s">
        <v>647</v>
      </c>
      <c r="E125" s="326" t="s">
        <v>650</v>
      </c>
      <c r="F125" s="326" t="s">
        <v>651</v>
      </c>
      <c r="G125" s="326">
        <v>3196.0</v>
      </c>
      <c r="H125" s="326">
        <v>29285.37294</v>
      </c>
      <c r="I125" s="60">
        <f t="shared" si="1"/>
        <v>2014</v>
      </c>
      <c r="J125" s="60">
        <f t="shared" si="2"/>
        <v>3</v>
      </c>
    </row>
    <row r="126">
      <c r="A126" s="325">
        <v>124.0</v>
      </c>
      <c r="B126" s="326" t="s">
        <v>848</v>
      </c>
      <c r="C126" s="326" t="s">
        <v>545</v>
      </c>
      <c r="D126" s="326" t="s">
        <v>647</v>
      </c>
      <c r="E126" s="326" t="s">
        <v>652</v>
      </c>
      <c r="F126" s="326" t="s">
        <v>653</v>
      </c>
      <c r="G126" s="326">
        <v>3247.0</v>
      </c>
      <c r="H126" s="326">
        <v>29752.69272</v>
      </c>
      <c r="I126" s="60">
        <f t="shared" si="1"/>
        <v>2014</v>
      </c>
      <c r="J126" s="60">
        <f t="shared" si="2"/>
        <v>3</v>
      </c>
    </row>
    <row r="127">
      <c r="A127" s="325">
        <v>125.0</v>
      </c>
      <c r="B127" s="326" t="s">
        <v>848</v>
      </c>
      <c r="C127" s="326" t="s">
        <v>545</v>
      </c>
      <c r="D127" s="326" t="s">
        <v>647</v>
      </c>
      <c r="E127" s="326" t="s">
        <v>654</v>
      </c>
      <c r="F127" s="326" t="s">
        <v>655</v>
      </c>
      <c r="G127" s="326">
        <v>2576.0</v>
      </c>
      <c r="H127" s="326">
        <v>23604.2305</v>
      </c>
      <c r="I127" s="60">
        <f t="shared" si="1"/>
        <v>2014</v>
      </c>
      <c r="J127" s="60">
        <f t="shared" si="2"/>
        <v>3</v>
      </c>
    </row>
    <row r="128">
      <c r="A128" s="325">
        <v>126.0</v>
      </c>
      <c r="B128" s="326" t="s">
        <v>848</v>
      </c>
      <c r="C128" s="326" t="s">
        <v>545</v>
      </c>
      <c r="D128" s="326" t="s">
        <v>647</v>
      </c>
      <c r="E128" s="326" t="s">
        <v>656</v>
      </c>
      <c r="F128" s="326" t="s">
        <v>657</v>
      </c>
      <c r="G128" s="326">
        <v>74.0</v>
      </c>
      <c r="H128" s="326">
        <v>969.151915</v>
      </c>
      <c r="I128" s="60">
        <f t="shared" si="1"/>
        <v>2014</v>
      </c>
      <c r="J128" s="60">
        <f t="shared" si="2"/>
        <v>3</v>
      </c>
    </row>
    <row r="129">
      <c r="A129" s="325">
        <v>127.0</v>
      </c>
      <c r="B129" s="326" t="s">
        <v>848</v>
      </c>
      <c r="C129" s="326" t="s">
        <v>547</v>
      </c>
      <c r="D129" s="326" t="s">
        <v>658</v>
      </c>
      <c r="E129" s="326" t="s">
        <v>659</v>
      </c>
      <c r="F129" s="326" t="s">
        <v>660</v>
      </c>
      <c r="G129" s="326">
        <v>129.0</v>
      </c>
      <c r="H129" s="326">
        <v>1487.78218</v>
      </c>
      <c r="I129" s="60">
        <f t="shared" si="1"/>
        <v>2014</v>
      </c>
      <c r="J129" s="60">
        <f t="shared" si="2"/>
        <v>3</v>
      </c>
    </row>
    <row r="130">
      <c r="A130" s="325">
        <v>128.0</v>
      </c>
      <c r="B130" s="326" t="s">
        <v>848</v>
      </c>
      <c r="C130" s="326" t="s">
        <v>547</v>
      </c>
      <c r="D130" s="326" t="s">
        <v>658</v>
      </c>
      <c r="E130" s="326" t="s">
        <v>661</v>
      </c>
      <c r="F130" s="326" t="s">
        <v>662</v>
      </c>
      <c r="G130" s="326">
        <v>6768.0</v>
      </c>
      <c r="H130" s="326">
        <v>10263.67839</v>
      </c>
      <c r="I130" s="60">
        <f t="shared" si="1"/>
        <v>2014</v>
      </c>
      <c r="J130" s="60">
        <f t="shared" si="2"/>
        <v>3</v>
      </c>
    </row>
    <row r="131">
      <c r="A131" s="325">
        <v>129.0</v>
      </c>
      <c r="B131" s="326" t="s">
        <v>848</v>
      </c>
      <c r="C131" s="326" t="s">
        <v>547</v>
      </c>
      <c r="D131" s="326" t="s">
        <v>658</v>
      </c>
      <c r="E131" s="326" t="s">
        <v>663</v>
      </c>
      <c r="F131" s="326" t="s">
        <v>664</v>
      </c>
      <c r="G131" s="326">
        <v>4056.0</v>
      </c>
      <c r="H131" s="326">
        <v>36498.50481</v>
      </c>
      <c r="I131" s="60">
        <f t="shared" si="1"/>
        <v>2014</v>
      </c>
      <c r="J131" s="60">
        <f t="shared" si="2"/>
        <v>3</v>
      </c>
    </row>
    <row r="132">
      <c r="A132" s="325">
        <v>130.0</v>
      </c>
      <c r="B132" s="326" t="s">
        <v>848</v>
      </c>
      <c r="C132" s="326" t="s">
        <v>547</v>
      </c>
      <c r="D132" s="326" t="s">
        <v>665</v>
      </c>
      <c r="E132" s="326" t="s">
        <v>666</v>
      </c>
      <c r="F132" s="326" t="s">
        <v>667</v>
      </c>
      <c r="G132" s="326">
        <v>5115.0</v>
      </c>
      <c r="H132" s="326">
        <v>3410057.944</v>
      </c>
      <c r="I132" s="60">
        <f t="shared" si="1"/>
        <v>2014</v>
      </c>
      <c r="J132" s="60">
        <f t="shared" si="2"/>
        <v>3</v>
      </c>
    </row>
    <row r="133">
      <c r="A133" s="325">
        <v>131.0</v>
      </c>
      <c r="B133" s="326" t="s">
        <v>848</v>
      </c>
      <c r="C133" s="326" t="s">
        <v>668</v>
      </c>
      <c r="D133" s="326" t="s">
        <v>668</v>
      </c>
      <c r="E133" s="326" t="s">
        <v>669</v>
      </c>
      <c r="F133" s="326">
        <v>52.0</v>
      </c>
      <c r="G133" s="326">
        <v>2.0</v>
      </c>
      <c r="H133" s="326">
        <v>383.6678582</v>
      </c>
      <c r="I133" s="60">
        <f t="shared" si="1"/>
        <v>2014</v>
      </c>
      <c r="J133" s="60">
        <f t="shared" si="2"/>
        <v>3</v>
      </c>
    </row>
    <row r="134">
      <c r="A134" s="325">
        <v>132.0</v>
      </c>
      <c r="B134" s="326" t="s">
        <v>848</v>
      </c>
      <c r="C134" s="326" t="s">
        <v>668</v>
      </c>
      <c r="D134" s="326" t="s">
        <v>668</v>
      </c>
      <c r="E134" s="326" t="s">
        <v>670</v>
      </c>
      <c r="F134" s="326" t="s">
        <v>671</v>
      </c>
      <c r="G134" s="326">
        <v>15.0</v>
      </c>
      <c r="H134" s="326">
        <v>5138.532789</v>
      </c>
      <c r="I134" s="60">
        <f t="shared" si="1"/>
        <v>2014</v>
      </c>
      <c r="J134" s="60">
        <f t="shared" si="2"/>
        <v>3</v>
      </c>
    </row>
    <row r="135">
      <c r="A135" s="325">
        <v>133.0</v>
      </c>
      <c r="B135" s="326" t="s">
        <v>848</v>
      </c>
      <c r="C135" s="326" t="s">
        <v>668</v>
      </c>
      <c r="D135" s="326" t="s">
        <v>668</v>
      </c>
      <c r="E135" s="326" t="s">
        <v>672</v>
      </c>
      <c r="F135" s="326" t="s">
        <v>673</v>
      </c>
      <c r="G135" s="326">
        <v>20.0</v>
      </c>
      <c r="H135" s="326">
        <v>2515.104452</v>
      </c>
      <c r="I135" s="60">
        <f t="shared" si="1"/>
        <v>2014</v>
      </c>
      <c r="J135" s="60">
        <f t="shared" si="2"/>
        <v>3</v>
      </c>
    </row>
    <row r="136">
      <c r="A136" s="325">
        <v>134.0</v>
      </c>
      <c r="B136" s="326" t="s">
        <v>848</v>
      </c>
      <c r="C136" s="326" t="s">
        <v>668</v>
      </c>
      <c r="D136" s="326" t="s">
        <v>668</v>
      </c>
      <c r="E136" s="326" t="s">
        <v>674</v>
      </c>
      <c r="F136" s="326" t="s">
        <v>675</v>
      </c>
      <c r="G136" s="326">
        <v>64.0</v>
      </c>
      <c r="H136" s="326">
        <v>20557.44794</v>
      </c>
      <c r="I136" s="60">
        <f t="shared" si="1"/>
        <v>2014</v>
      </c>
      <c r="J136" s="60">
        <f t="shared" si="2"/>
        <v>3</v>
      </c>
    </row>
    <row r="137">
      <c r="A137" s="325">
        <v>135.0</v>
      </c>
      <c r="B137" s="326" t="s">
        <v>848</v>
      </c>
      <c r="C137" s="326" t="s">
        <v>668</v>
      </c>
      <c r="D137" s="326" t="s">
        <v>668</v>
      </c>
      <c r="E137" s="326" t="s">
        <v>676</v>
      </c>
      <c r="F137" s="326" t="s">
        <v>677</v>
      </c>
      <c r="G137" s="326">
        <v>3.0</v>
      </c>
      <c r="H137" s="326">
        <v>891.0614523</v>
      </c>
      <c r="I137" s="60">
        <f t="shared" si="1"/>
        <v>2014</v>
      </c>
      <c r="J137" s="60">
        <f t="shared" si="2"/>
        <v>3</v>
      </c>
    </row>
    <row r="138">
      <c r="A138" s="325">
        <v>136.0</v>
      </c>
      <c r="B138" s="326" t="s">
        <v>848</v>
      </c>
      <c r="C138" s="326" t="s">
        <v>678</v>
      </c>
      <c r="D138" s="326" t="s">
        <v>679</v>
      </c>
      <c r="E138" s="326" t="s">
        <v>680</v>
      </c>
      <c r="F138" s="326">
        <v>80.0</v>
      </c>
      <c r="G138" s="326">
        <v>101.0</v>
      </c>
      <c r="H138" s="326">
        <v>15855.79629</v>
      </c>
      <c r="I138" s="60">
        <f t="shared" si="1"/>
        <v>2014</v>
      </c>
      <c r="J138" s="60">
        <f t="shared" si="2"/>
        <v>3</v>
      </c>
    </row>
    <row r="139">
      <c r="A139" s="325">
        <v>137.0</v>
      </c>
      <c r="B139" s="326" t="s">
        <v>848</v>
      </c>
      <c r="C139" s="326" t="s">
        <v>678</v>
      </c>
      <c r="D139" s="326" t="s">
        <v>679</v>
      </c>
      <c r="E139" s="326" t="s">
        <v>849</v>
      </c>
      <c r="F139" s="326">
        <v>76.0</v>
      </c>
      <c r="G139" s="326">
        <v>1.0</v>
      </c>
      <c r="H139" s="326">
        <v>1464.0</v>
      </c>
      <c r="I139" s="60">
        <f t="shared" si="1"/>
        <v>2014</v>
      </c>
      <c r="J139" s="60">
        <f t="shared" si="2"/>
        <v>3</v>
      </c>
    </row>
    <row r="140">
      <c r="A140" s="325">
        <v>138.0</v>
      </c>
      <c r="B140" s="326" t="s">
        <v>848</v>
      </c>
      <c r="C140" s="326" t="s">
        <v>678</v>
      </c>
      <c r="D140" s="326" t="s">
        <v>679</v>
      </c>
      <c r="E140" s="326" t="s">
        <v>681</v>
      </c>
      <c r="F140" s="326">
        <v>83.0</v>
      </c>
      <c r="G140" s="326">
        <v>2.0</v>
      </c>
      <c r="H140" s="326">
        <v>8.505933608</v>
      </c>
      <c r="I140" s="60">
        <f t="shared" si="1"/>
        <v>2014</v>
      </c>
      <c r="J140" s="60">
        <f t="shared" si="2"/>
        <v>3</v>
      </c>
    </row>
    <row r="141">
      <c r="A141" s="325">
        <v>139.0</v>
      </c>
      <c r="B141" s="326" t="s">
        <v>848</v>
      </c>
      <c r="C141" s="326" t="s">
        <v>678</v>
      </c>
      <c r="D141" s="326" t="s">
        <v>679</v>
      </c>
      <c r="E141" s="326" t="s">
        <v>682</v>
      </c>
      <c r="F141" s="326">
        <v>26.0</v>
      </c>
      <c r="G141" s="326">
        <v>3.0</v>
      </c>
      <c r="H141" s="326">
        <v>812.7219099</v>
      </c>
      <c r="I141" s="60">
        <f t="shared" si="1"/>
        <v>2014</v>
      </c>
      <c r="J141" s="60">
        <f t="shared" si="2"/>
        <v>3</v>
      </c>
    </row>
    <row r="142">
      <c r="A142" s="325">
        <v>140.0</v>
      </c>
      <c r="B142" s="326" t="s">
        <v>848</v>
      </c>
      <c r="C142" s="326" t="s">
        <v>678</v>
      </c>
      <c r="D142" s="326" t="s">
        <v>679</v>
      </c>
      <c r="E142" s="326" t="s">
        <v>683</v>
      </c>
      <c r="F142" s="326">
        <v>802.0</v>
      </c>
      <c r="G142" s="326">
        <v>691.0</v>
      </c>
      <c r="H142" s="326">
        <v>93377.21208</v>
      </c>
      <c r="I142" s="60">
        <f t="shared" si="1"/>
        <v>2014</v>
      </c>
      <c r="J142" s="60">
        <f t="shared" si="2"/>
        <v>3</v>
      </c>
    </row>
    <row r="143">
      <c r="A143" s="325">
        <v>141.0</v>
      </c>
      <c r="B143" s="326" t="s">
        <v>848</v>
      </c>
      <c r="C143" s="326" t="s">
        <v>678</v>
      </c>
      <c r="D143" s="326" t="s">
        <v>679</v>
      </c>
      <c r="E143" s="326" t="s">
        <v>684</v>
      </c>
      <c r="F143" s="326">
        <v>95.0</v>
      </c>
      <c r="G143" s="326">
        <v>45.0</v>
      </c>
      <c r="H143" s="326">
        <v>727.890966</v>
      </c>
      <c r="I143" s="60">
        <f t="shared" si="1"/>
        <v>2014</v>
      </c>
      <c r="J143" s="60">
        <f t="shared" si="2"/>
        <v>3</v>
      </c>
    </row>
    <row r="144">
      <c r="A144" s="325">
        <v>142.0</v>
      </c>
      <c r="B144" s="326" t="s">
        <v>848</v>
      </c>
      <c r="C144" s="326" t="s">
        <v>678</v>
      </c>
      <c r="D144" s="326" t="s">
        <v>679</v>
      </c>
      <c r="E144" s="326" t="s">
        <v>685</v>
      </c>
      <c r="F144" s="326">
        <v>24.0</v>
      </c>
      <c r="G144" s="326">
        <v>15.0</v>
      </c>
      <c r="H144" s="326">
        <v>5205.200051</v>
      </c>
      <c r="I144" s="60">
        <f t="shared" si="1"/>
        <v>2014</v>
      </c>
      <c r="J144" s="60">
        <f t="shared" si="2"/>
        <v>3</v>
      </c>
    </row>
    <row r="145">
      <c r="A145" s="325">
        <v>143.0</v>
      </c>
      <c r="B145" s="326" t="s">
        <v>848</v>
      </c>
      <c r="C145" s="326" t="s">
        <v>678</v>
      </c>
      <c r="D145" s="326" t="s">
        <v>679</v>
      </c>
      <c r="E145" s="326" t="s">
        <v>686</v>
      </c>
      <c r="F145" s="326">
        <v>60.0</v>
      </c>
      <c r="G145" s="326">
        <v>36.0</v>
      </c>
      <c r="H145" s="326">
        <v>663.2235403</v>
      </c>
      <c r="I145" s="60">
        <f t="shared" si="1"/>
        <v>2014</v>
      </c>
      <c r="J145" s="60">
        <f t="shared" si="2"/>
        <v>3</v>
      </c>
    </row>
    <row r="146">
      <c r="A146" s="325">
        <v>144.0</v>
      </c>
      <c r="B146" s="326" t="s">
        <v>848</v>
      </c>
      <c r="C146" s="326" t="s">
        <v>678</v>
      </c>
      <c r="D146" s="326" t="s">
        <v>679</v>
      </c>
      <c r="E146" s="326" t="s">
        <v>687</v>
      </c>
      <c r="F146" s="326">
        <v>814.0</v>
      </c>
      <c r="G146" s="326">
        <v>54.0</v>
      </c>
      <c r="H146" s="326">
        <v>380.2931452</v>
      </c>
      <c r="I146" s="60">
        <f t="shared" si="1"/>
        <v>2014</v>
      </c>
      <c r="J146" s="60">
        <f t="shared" si="2"/>
        <v>3</v>
      </c>
    </row>
    <row r="147">
      <c r="A147" s="325">
        <v>145.0</v>
      </c>
      <c r="B147" s="326" t="s">
        <v>848</v>
      </c>
      <c r="C147" s="326" t="s">
        <v>678</v>
      </c>
      <c r="D147" s="326" t="s">
        <v>679</v>
      </c>
      <c r="E147" s="326" t="s">
        <v>688</v>
      </c>
      <c r="F147" s="326">
        <v>33.0</v>
      </c>
      <c r="G147" s="326">
        <v>536.0</v>
      </c>
      <c r="H147" s="326">
        <v>19811.60923</v>
      </c>
      <c r="I147" s="60">
        <f t="shared" si="1"/>
        <v>2014</v>
      </c>
      <c r="J147" s="60">
        <f t="shared" si="2"/>
        <v>3</v>
      </c>
    </row>
    <row r="148">
      <c r="A148" s="325">
        <v>146.0</v>
      </c>
      <c r="B148" s="326" t="s">
        <v>848</v>
      </c>
      <c r="C148" s="326" t="s">
        <v>678</v>
      </c>
      <c r="D148" s="326" t="s">
        <v>679</v>
      </c>
      <c r="E148" s="326" t="s">
        <v>689</v>
      </c>
      <c r="F148" s="326">
        <v>54.0</v>
      </c>
      <c r="G148" s="326">
        <v>1218.0</v>
      </c>
      <c r="H148" s="326">
        <v>85083.1263</v>
      </c>
      <c r="I148" s="60">
        <f t="shared" si="1"/>
        <v>2014</v>
      </c>
      <c r="J148" s="60">
        <f t="shared" si="2"/>
        <v>3</v>
      </c>
    </row>
    <row r="149">
      <c r="A149" s="325">
        <v>147.0</v>
      </c>
      <c r="B149" s="326" t="s">
        <v>848</v>
      </c>
      <c r="C149" s="326" t="s">
        <v>678</v>
      </c>
      <c r="D149" s="326" t="s">
        <v>679</v>
      </c>
      <c r="E149" s="326" t="s">
        <v>690</v>
      </c>
      <c r="F149" s="326" t="s">
        <v>691</v>
      </c>
      <c r="G149" s="326">
        <v>2.0</v>
      </c>
      <c r="H149" s="326">
        <v>288.4412108</v>
      </c>
      <c r="I149" s="60">
        <f t="shared" si="1"/>
        <v>2014</v>
      </c>
      <c r="J149" s="60">
        <f t="shared" si="2"/>
        <v>3</v>
      </c>
    </row>
    <row r="150">
      <c r="A150" s="325">
        <v>148.0</v>
      </c>
      <c r="B150" s="326" t="s">
        <v>848</v>
      </c>
      <c r="C150" s="326" t="s">
        <v>678</v>
      </c>
      <c r="D150" s="326" t="s">
        <v>679</v>
      </c>
      <c r="E150" s="326" t="s">
        <v>692</v>
      </c>
      <c r="F150" s="326" t="s">
        <v>693</v>
      </c>
      <c r="G150" s="326">
        <v>156.0</v>
      </c>
      <c r="H150" s="326">
        <v>22498.41444</v>
      </c>
      <c r="I150" s="60">
        <f t="shared" si="1"/>
        <v>2014</v>
      </c>
      <c r="J150" s="60">
        <f t="shared" si="2"/>
        <v>3</v>
      </c>
    </row>
    <row r="151">
      <c r="A151" s="325">
        <v>149.0</v>
      </c>
      <c r="B151" s="326" t="s">
        <v>848</v>
      </c>
      <c r="C151" s="326" t="s">
        <v>678</v>
      </c>
      <c r="D151" s="326" t="s">
        <v>679</v>
      </c>
      <c r="E151" s="326" t="s">
        <v>694</v>
      </c>
      <c r="F151" s="326">
        <v>86.0</v>
      </c>
      <c r="G151" s="326">
        <v>673.0</v>
      </c>
      <c r="H151" s="326">
        <v>82343.87609</v>
      </c>
      <c r="I151" s="60">
        <f t="shared" si="1"/>
        <v>2014</v>
      </c>
      <c r="J151" s="60">
        <f t="shared" si="2"/>
        <v>3</v>
      </c>
    </row>
    <row r="152">
      <c r="A152" s="325">
        <v>150.0</v>
      </c>
      <c r="B152" s="326" t="s">
        <v>848</v>
      </c>
      <c r="C152" s="326" t="s">
        <v>678</v>
      </c>
      <c r="D152" s="326" t="s">
        <v>679</v>
      </c>
      <c r="E152" s="326" t="s">
        <v>695</v>
      </c>
      <c r="F152" s="326">
        <v>69.0</v>
      </c>
      <c r="G152" s="326">
        <v>159.0</v>
      </c>
      <c r="H152" s="326">
        <v>43140.77582</v>
      </c>
      <c r="I152" s="60">
        <f t="shared" si="1"/>
        <v>2014</v>
      </c>
      <c r="J152" s="60">
        <f t="shared" si="2"/>
        <v>3</v>
      </c>
    </row>
    <row r="153">
      <c r="A153" s="325">
        <v>151.0</v>
      </c>
      <c r="B153" s="326" t="s">
        <v>848</v>
      </c>
      <c r="C153" s="326" t="s">
        <v>678</v>
      </c>
      <c r="D153" s="326" t="s">
        <v>679</v>
      </c>
      <c r="E153" s="326" t="s">
        <v>696</v>
      </c>
      <c r="F153" s="326">
        <v>61.0</v>
      </c>
      <c r="G153" s="326">
        <v>138.0</v>
      </c>
      <c r="H153" s="326">
        <v>20394.47329</v>
      </c>
      <c r="I153" s="60">
        <f t="shared" si="1"/>
        <v>2014</v>
      </c>
      <c r="J153" s="60">
        <f t="shared" si="2"/>
        <v>3</v>
      </c>
    </row>
    <row r="154">
      <c r="A154" s="325">
        <v>152.0</v>
      </c>
      <c r="B154" s="326" t="s">
        <v>848</v>
      </c>
      <c r="C154" s="326" t="s">
        <v>678</v>
      </c>
      <c r="D154" s="326" t="s">
        <v>679</v>
      </c>
      <c r="E154" s="326" t="s">
        <v>697</v>
      </c>
      <c r="F154" s="326">
        <v>99.0</v>
      </c>
      <c r="G154" s="326">
        <v>230.0</v>
      </c>
      <c r="H154" s="326">
        <v>42735.81707</v>
      </c>
      <c r="I154" s="60">
        <f t="shared" si="1"/>
        <v>2014</v>
      </c>
      <c r="J154" s="60">
        <f t="shared" si="2"/>
        <v>3</v>
      </c>
    </row>
    <row r="155">
      <c r="A155" s="325">
        <v>153.0</v>
      </c>
      <c r="B155" s="326" t="s">
        <v>848</v>
      </c>
      <c r="C155" s="326" t="s">
        <v>678</v>
      </c>
      <c r="D155" s="326" t="s">
        <v>679</v>
      </c>
      <c r="E155" s="326" t="s">
        <v>698</v>
      </c>
      <c r="F155" s="326">
        <v>67.0</v>
      </c>
      <c r="G155" s="326">
        <v>10.0</v>
      </c>
      <c r="H155" s="326">
        <v>1163.134844</v>
      </c>
      <c r="I155" s="60">
        <f t="shared" si="1"/>
        <v>2014</v>
      </c>
      <c r="J155" s="60">
        <f t="shared" si="2"/>
        <v>3</v>
      </c>
    </row>
    <row r="156">
      <c r="A156" s="325">
        <v>154.0</v>
      </c>
      <c r="B156" s="326" t="s">
        <v>848</v>
      </c>
      <c r="C156" s="326" t="s">
        <v>678</v>
      </c>
      <c r="D156" s="326" t="s">
        <v>679</v>
      </c>
      <c r="E156" s="326" t="s">
        <v>699</v>
      </c>
      <c r="F156" s="326">
        <v>79.0</v>
      </c>
      <c r="G156" s="326">
        <v>674.0</v>
      </c>
      <c r="H156" s="326">
        <v>124193.2642</v>
      </c>
      <c r="I156" s="60">
        <f t="shared" si="1"/>
        <v>2014</v>
      </c>
      <c r="J156" s="60">
        <f t="shared" si="2"/>
        <v>3</v>
      </c>
    </row>
    <row r="157">
      <c r="A157" s="325">
        <v>155.0</v>
      </c>
      <c r="B157" s="326" t="s">
        <v>848</v>
      </c>
      <c r="C157" s="326" t="s">
        <v>678</v>
      </c>
      <c r="D157" s="326" t="s">
        <v>679</v>
      </c>
      <c r="E157" s="326" t="s">
        <v>700</v>
      </c>
      <c r="F157" s="326" t="s">
        <v>701</v>
      </c>
      <c r="G157" s="326">
        <v>9.0</v>
      </c>
      <c r="H157" s="326">
        <v>1299.615641</v>
      </c>
      <c r="I157" s="60">
        <f t="shared" si="1"/>
        <v>2014</v>
      </c>
      <c r="J157" s="60">
        <f t="shared" si="2"/>
        <v>3</v>
      </c>
    </row>
    <row r="158">
      <c r="A158" s="325">
        <v>156.0</v>
      </c>
      <c r="B158" s="326" t="s">
        <v>848</v>
      </c>
      <c r="C158" s="326" t="s">
        <v>678</v>
      </c>
      <c r="D158" s="326" t="s">
        <v>679</v>
      </c>
      <c r="E158" s="326" t="s">
        <v>702</v>
      </c>
      <c r="F158" s="326" t="s">
        <v>703</v>
      </c>
      <c r="G158" s="326">
        <v>121.0</v>
      </c>
      <c r="H158" s="326">
        <v>22366.15996</v>
      </c>
      <c r="I158" s="60">
        <f t="shared" si="1"/>
        <v>2014</v>
      </c>
      <c r="J158" s="60">
        <f t="shared" si="2"/>
        <v>3</v>
      </c>
    </row>
    <row r="159">
      <c r="A159" s="325">
        <v>157.0</v>
      </c>
      <c r="B159" s="326" t="s">
        <v>848</v>
      </c>
      <c r="C159" s="326" t="s">
        <v>678</v>
      </c>
      <c r="D159" s="326" t="s">
        <v>679</v>
      </c>
      <c r="E159" s="326" t="s">
        <v>704</v>
      </c>
      <c r="F159" s="326">
        <v>38.0</v>
      </c>
      <c r="G159" s="326">
        <v>221.0</v>
      </c>
      <c r="H159" s="326">
        <v>61486.5512</v>
      </c>
      <c r="I159" s="60">
        <f t="shared" si="1"/>
        <v>2014</v>
      </c>
      <c r="J159" s="60">
        <f t="shared" si="2"/>
        <v>3</v>
      </c>
    </row>
    <row r="160">
      <c r="A160" s="325">
        <v>158.0</v>
      </c>
      <c r="B160" s="326" t="s">
        <v>848</v>
      </c>
      <c r="C160" s="326" t="s">
        <v>678</v>
      </c>
      <c r="D160" s="326" t="s">
        <v>679</v>
      </c>
      <c r="E160" s="326" t="s">
        <v>705</v>
      </c>
      <c r="F160" s="326">
        <v>27.0</v>
      </c>
      <c r="G160" s="326">
        <v>47.0</v>
      </c>
      <c r="H160" s="326">
        <v>130.9146801</v>
      </c>
      <c r="I160" s="60">
        <f t="shared" si="1"/>
        <v>2014</v>
      </c>
      <c r="J160" s="60">
        <f t="shared" si="2"/>
        <v>3</v>
      </c>
    </row>
    <row r="161">
      <c r="A161" s="325">
        <v>159.0</v>
      </c>
      <c r="B161" s="326" t="s">
        <v>848</v>
      </c>
      <c r="C161" s="326" t="s">
        <v>678</v>
      </c>
      <c r="D161" s="326" t="s">
        <v>679</v>
      </c>
      <c r="E161" s="326" t="s">
        <v>706</v>
      </c>
      <c r="F161" s="326">
        <v>59.0</v>
      </c>
      <c r="G161" s="326">
        <v>420.0</v>
      </c>
      <c r="H161" s="326">
        <v>24785.82643</v>
      </c>
      <c r="I161" s="60">
        <f t="shared" si="1"/>
        <v>2014</v>
      </c>
      <c r="J161" s="60">
        <f t="shared" si="2"/>
        <v>3</v>
      </c>
    </row>
    <row r="162">
      <c r="A162" s="325">
        <v>160.0</v>
      </c>
      <c r="B162" s="326" t="s">
        <v>848</v>
      </c>
      <c r="C162" s="326" t="s">
        <v>550</v>
      </c>
      <c r="D162" s="326" t="s">
        <v>550</v>
      </c>
      <c r="E162" s="326" t="s">
        <v>707</v>
      </c>
      <c r="F162" s="326">
        <v>81.0</v>
      </c>
      <c r="G162" s="326">
        <v>17.0</v>
      </c>
      <c r="H162" s="326">
        <v>29082.30163</v>
      </c>
      <c r="I162" s="60">
        <f t="shared" si="1"/>
        <v>2014</v>
      </c>
      <c r="J162" s="60">
        <f t="shared" si="2"/>
        <v>3</v>
      </c>
    </row>
    <row r="163">
      <c r="A163" s="325">
        <v>161.0</v>
      </c>
      <c r="B163" s="326" t="s">
        <v>848</v>
      </c>
      <c r="C163" s="326" t="s">
        <v>550</v>
      </c>
      <c r="D163" s="326" t="s">
        <v>550</v>
      </c>
      <c r="E163" s="326" t="s">
        <v>708</v>
      </c>
      <c r="F163" s="326" t="s">
        <v>709</v>
      </c>
      <c r="G163" s="326">
        <v>1733.0</v>
      </c>
      <c r="H163" s="326">
        <v>123225.5472</v>
      </c>
      <c r="I163" s="60">
        <f t="shared" si="1"/>
        <v>2014</v>
      </c>
      <c r="J163" s="60">
        <f t="shared" si="2"/>
        <v>3</v>
      </c>
    </row>
    <row r="164">
      <c r="A164" s="325">
        <v>162.0</v>
      </c>
      <c r="B164" s="326" t="s">
        <v>848</v>
      </c>
      <c r="C164" s="326" t="s">
        <v>550</v>
      </c>
      <c r="D164" s="326" t="s">
        <v>550</v>
      </c>
      <c r="E164" s="326" t="s">
        <v>710</v>
      </c>
      <c r="F164" s="326" t="s">
        <v>711</v>
      </c>
      <c r="G164" s="326">
        <v>391.0</v>
      </c>
      <c r="H164" s="326">
        <v>216824.2719</v>
      </c>
      <c r="I164" s="60">
        <f t="shared" si="1"/>
        <v>2014</v>
      </c>
      <c r="J164" s="60">
        <f t="shared" si="2"/>
        <v>3</v>
      </c>
    </row>
    <row r="165">
      <c r="A165" s="325">
        <v>163.0</v>
      </c>
      <c r="B165" s="326" t="s">
        <v>848</v>
      </c>
      <c r="C165" s="326" t="s">
        <v>550</v>
      </c>
      <c r="D165" s="326" t="s">
        <v>550</v>
      </c>
      <c r="E165" s="326" t="s">
        <v>712</v>
      </c>
      <c r="F165" s="326" t="s">
        <v>713</v>
      </c>
      <c r="G165" s="326">
        <v>135.0</v>
      </c>
      <c r="H165" s="326">
        <v>94905.16466</v>
      </c>
      <c r="I165" s="60">
        <f t="shared" si="1"/>
        <v>2014</v>
      </c>
      <c r="J165" s="60">
        <f t="shared" si="2"/>
        <v>3</v>
      </c>
    </row>
    <row r="166">
      <c r="A166" s="325">
        <v>164.0</v>
      </c>
      <c r="B166" s="326" t="s">
        <v>848</v>
      </c>
      <c r="C166" s="326" t="s">
        <v>550</v>
      </c>
      <c r="D166" s="326" t="s">
        <v>550</v>
      </c>
      <c r="E166" s="326" t="s">
        <v>714</v>
      </c>
      <c r="F166" s="326" t="s">
        <v>715</v>
      </c>
      <c r="G166" s="326">
        <v>1179.0</v>
      </c>
      <c r="H166" s="326">
        <v>72397.47483</v>
      </c>
      <c r="I166" s="60">
        <f t="shared" si="1"/>
        <v>2014</v>
      </c>
      <c r="J166" s="60">
        <f t="shared" si="2"/>
        <v>3</v>
      </c>
    </row>
    <row r="167">
      <c r="A167" s="325">
        <v>165.0</v>
      </c>
      <c r="B167" s="326" t="s">
        <v>848</v>
      </c>
      <c r="C167" s="326" t="s">
        <v>551</v>
      </c>
      <c r="D167" s="326" t="s">
        <v>551</v>
      </c>
      <c r="E167" s="326" t="s">
        <v>716</v>
      </c>
      <c r="F167" s="326">
        <v>66.0</v>
      </c>
      <c r="G167" s="326">
        <v>5044.0</v>
      </c>
      <c r="H167" s="326">
        <v>349503.2989</v>
      </c>
      <c r="I167" s="60">
        <f t="shared" si="1"/>
        <v>2014</v>
      </c>
      <c r="J167" s="60">
        <f t="shared" si="2"/>
        <v>3</v>
      </c>
    </row>
    <row r="168">
      <c r="A168" s="325">
        <v>166.0</v>
      </c>
      <c r="B168" s="326" t="s">
        <v>848</v>
      </c>
      <c r="C168" s="326" t="s">
        <v>551</v>
      </c>
      <c r="D168" s="326" t="s">
        <v>551</v>
      </c>
      <c r="E168" s="326" t="s">
        <v>717</v>
      </c>
      <c r="F168" s="326" t="s">
        <v>718</v>
      </c>
      <c r="G168" s="326">
        <v>6050.0</v>
      </c>
      <c r="H168" s="326">
        <v>45835.76437</v>
      </c>
      <c r="I168" s="60">
        <f t="shared" si="1"/>
        <v>2014</v>
      </c>
      <c r="J168" s="60">
        <f t="shared" si="2"/>
        <v>3</v>
      </c>
    </row>
    <row r="169">
      <c r="A169" s="325">
        <v>167.0</v>
      </c>
      <c r="B169" s="326" t="s">
        <v>848</v>
      </c>
      <c r="C169" s="326" t="s">
        <v>551</v>
      </c>
      <c r="D169" s="326" t="s">
        <v>551</v>
      </c>
      <c r="E169" s="326" t="s">
        <v>719</v>
      </c>
      <c r="F169" s="326" t="s">
        <v>720</v>
      </c>
      <c r="G169" s="326">
        <v>1981.0</v>
      </c>
      <c r="H169" s="326">
        <v>27190.46691</v>
      </c>
      <c r="I169" s="60">
        <f t="shared" si="1"/>
        <v>2014</v>
      </c>
      <c r="J169" s="60">
        <f t="shared" si="2"/>
        <v>3</v>
      </c>
    </row>
    <row r="170">
      <c r="A170" s="325">
        <v>168.0</v>
      </c>
      <c r="B170" s="326" t="s">
        <v>848</v>
      </c>
      <c r="C170" s="326" t="s">
        <v>551</v>
      </c>
      <c r="D170" s="326" t="s">
        <v>551</v>
      </c>
      <c r="E170" s="326" t="s">
        <v>721</v>
      </c>
      <c r="F170" s="326" t="s">
        <v>722</v>
      </c>
      <c r="G170" s="326">
        <v>86.0</v>
      </c>
      <c r="H170" s="326">
        <v>32113.5365</v>
      </c>
      <c r="I170" s="60">
        <f t="shared" si="1"/>
        <v>2014</v>
      </c>
      <c r="J170" s="60">
        <f t="shared" si="2"/>
        <v>3</v>
      </c>
    </row>
    <row r="171">
      <c r="A171" s="325">
        <v>169.0</v>
      </c>
      <c r="B171" s="326" t="s">
        <v>848</v>
      </c>
      <c r="C171" s="326" t="s">
        <v>723</v>
      </c>
      <c r="D171" s="326" t="s">
        <v>723</v>
      </c>
      <c r="E171" s="326" t="s">
        <v>724</v>
      </c>
      <c r="F171" s="326" t="s">
        <v>725</v>
      </c>
      <c r="G171" s="326">
        <v>428.0</v>
      </c>
      <c r="H171" s="326">
        <v>425240.0723</v>
      </c>
      <c r="I171" s="60">
        <f t="shared" si="1"/>
        <v>2014</v>
      </c>
      <c r="J171" s="60">
        <f t="shared" si="2"/>
        <v>3</v>
      </c>
    </row>
    <row r="172">
      <c r="A172" s="325">
        <v>170.0</v>
      </c>
      <c r="B172" s="326" t="s">
        <v>848</v>
      </c>
      <c r="C172" s="326" t="s">
        <v>723</v>
      </c>
      <c r="D172" s="326" t="s">
        <v>723</v>
      </c>
      <c r="E172" s="326" t="s">
        <v>726</v>
      </c>
      <c r="F172" s="326" t="s">
        <v>727</v>
      </c>
      <c r="G172" s="326">
        <v>1889.0</v>
      </c>
      <c r="H172" s="326">
        <v>1876818.917</v>
      </c>
      <c r="I172" s="60">
        <f t="shared" si="1"/>
        <v>2014</v>
      </c>
      <c r="J172" s="60">
        <f t="shared" si="2"/>
        <v>3</v>
      </c>
    </row>
    <row r="173">
      <c r="A173" s="325">
        <v>171.0</v>
      </c>
      <c r="B173" s="326" t="s">
        <v>848</v>
      </c>
      <c r="C173" s="326" t="s">
        <v>524</v>
      </c>
      <c r="D173" s="326" t="s">
        <v>728</v>
      </c>
      <c r="E173" s="326" t="s">
        <v>729</v>
      </c>
      <c r="F173" s="326">
        <v>71.0</v>
      </c>
      <c r="G173" s="326">
        <v>22.0</v>
      </c>
      <c r="H173" s="326">
        <v>21106.14636</v>
      </c>
      <c r="I173" s="60">
        <f t="shared" si="1"/>
        <v>2014</v>
      </c>
      <c r="J173" s="60">
        <f t="shared" si="2"/>
        <v>3</v>
      </c>
    </row>
    <row r="174">
      <c r="A174" s="325">
        <v>172.0</v>
      </c>
      <c r="B174" s="326" t="s">
        <v>848</v>
      </c>
      <c r="C174" s="326" t="s">
        <v>524</v>
      </c>
      <c r="D174" s="326" t="s">
        <v>728</v>
      </c>
      <c r="E174" s="326" t="s">
        <v>730</v>
      </c>
      <c r="F174" s="326">
        <v>73.0</v>
      </c>
      <c r="G174" s="326">
        <v>11.0</v>
      </c>
      <c r="H174" s="326">
        <v>2708.689425</v>
      </c>
      <c r="I174" s="60">
        <f t="shared" si="1"/>
        <v>2014</v>
      </c>
      <c r="J174" s="60">
        <f t="shared" si="2"/>
        <v>3</v>
      </c>
    </row>
    <row r="175">
      <c r="A175" s="325">
        <v>173.0</v>
      </c>
      <c r="B175" s="326" t="s">
        <v>848</v>
      </c>
      <c r="C175" s="326" t="s">
        <v>524</v>
      </c>
      <c r="D175" s="326" t="s">
        <v>728</v>
      </c>
      <c r="E175" s="326" t="s">
        <v>731</v>
      </c>
      <c r="F175" s="326" t="s">
        <v>732</v>
      </c>
      <c r="G175" s="326">
        <v>17.0</v>
      </c>
      <c r="H175" s="326">
        <v>15441.13099</v>
      </c>
      <c r="I175" s="60">
        <f t="shared" si="1"/>
        <v>2014</v>
      </c>
      <c r="J175" s="60">
        <f t="shared" si="2"/>
        <v>3</v>
      </c>
    </row>
    <row r="176">
      <c r="A176" s="325">
        <v>174.0</v>
      </c>
      <c r="B176" s="326" t="s">
        <v>848</v>
      </c>
      <c r="C176" s="326" t="s">
        <v>524</v>
      </c>
      <c r="D176" s="326" t="s">
        <v>728</v>
      </c>
      <c r="E176" s="326" t="s">
        <v>733</v>
      </c>
      <c r="F176" s="326" t="s">
        <v>734</v>
      </c>
      <c r="G176" s="326">
        <v>439.0</v>
      </c>
      <c r="H176" s="326">
        <v>20428.74358</v>
      </c>
      <c r="I176" s="60">
        <f t="shared" si="1"/>
        <v>2014</v>
      </c>
      <c r="J176" s="60">
        <f t="shared" si="2"/>
        <v>3</v>
      </c>
    </row>
    <row r="177">
      <c r="A177" s="325">
        <v>175.0</v>
      </c>
      <c r="B177" s="326" t="s">
        <v>848</v>
      </c>
      <c r="C177" s="326" t="s">
        <v>524</v>
      </c>
      <c r="D177" s="326" t="s">
        <v>728</v>
      </c>
      <c r="E177" s="326" t="s">
        <v>735</v>
      </c>
      <c r="F177" s="326">
        <v>23.0</v>
      </c>
      <c r="G177" s="326">
        <v>32.0</v>
      </c>
      <c r="H177" s="326">
        <v>41861.77555</v>
      </c>
      <c r="I177" s="60">
        <f t="shared" si="1"/>
        <v>2014</v>
      </c>
      <c r="J177" s="60">
        <f t="shared" si="2"/>
        <v>3</v>
      </c>
    </row>
    <row r="178">
      <c r="A178" s="325">
        <v>176.0</v>
      </c>
      <c r="B178" s="326" t="s">
        <v>848</v>
      </c>
      <c r="C178" s="326" t="s">
        <v>524</v>
      </c>
      <c r="D178" s="326" t="s">
        <v>728</v>
      </c>
      <c r="E178" s="326" t="s">
        <v>736</v>
      </c>
      <c r="F178" s="326" t="s">
        <v>737</v>
      </c>
      <c r="G178" s="326">
        <v>15.0</v>
      </c>
      <c r="H178" s="326">
        <v>20414.72766</v>
      </c>
      <c r="I178" s="60">
        <f t="shared" si="1"/>
        <v>2014</v>
      </c>
      <c r="J178" s="60">
        <f t="shared" si="2"/>
        <v>3</v>
      </c>
    </row>
    <row r="179">
      <c r="A179" s="325">
        <v>177.0</v>
      </c>
      <c r="B179" s="326" t="s">
        <v>848</v>
      </c>
      <c r="C179" s="326" t="s">
        <v>524</v>
      </c>
      <c r="D179" s="326" t="s">
        <v>728</v>
      </c>
      <c r="E179" s="326" t="s">
        <v>738</v>
      </c>
      <c r="F179" s="326">
        <v>70.0</v>
      </c>
      <c r="G179" s="326">
        <v>10.0</v>
      </c>
      <c r="H179" s="326">
        <v>13034.43991</v>
      </c>
      <c r="I179" s="60">
        <f t="shared" si="1"/>
        <v>2014</v>
      </c>
      <c r="J179" s="60">
        <f t="shared" si="2"/>
        <v>3</v>
      </c>
    </row>
    <row r="180">
      <c r="A180" s="325">
        <v>178.0</v>
      </c>
      <c r="B180" s="326" t="s">
        <v>848</v>
      </c>
      <c r="C180" s="326" t="s">
        <v>524</v>
      </c>
      <c r="D180" s="326" t="s">
        <v>728</v>
      </c>
      <c r="E180" s="326" t="s">
        <v>739</v>
      </c>
      <c r="F180" s="326">
        <v>21.0</v>
      </c>
      <c r="G180" s="326">
        <v>344.0</v>
      </c>
      <c r="H180" s="326">
        <v>364143.2152</v>
      </c>
      <c r="I180" s="60">
        <f t="shared" si="1"/>
        <v>2014</v>
      </c>
      <c r="J180" s="60">
        <f t="shared" si="2"/>
        <v>3</v>
      </c>
    </row>
    <row r="181">
      <c r="A181" s="325">
        <v>179.0</v>
      </c>
      <c r="B181" s="326" t="s">
        <v>848</v>
      </c>
      <c r="C181" s="326" t="s">
        <v>524</v>
      </c>
      <c r="D181" s="326" t="s">
        <v>728</v>
      </c>
      <c r="E181" s="326" t="s">
        <v>740</v>
      </c>
      <c r="F181" s="326" t="s">
        <v>741</v>
      </c>
      <c r="G181" s="326">
        <v>276.0</v>
      </c>
      <c r="H181" s="326">
        <v>212378.3172</v>
      </c>
      <c r="I181" s="60">
        <f t="shared" si="1"/>
        <v>2014</v>
      </c>
      <c r="J181" s="60">
        <f t="shared" si="2"/>
        <v>3</v>
      </c>
    </row>
    <row r="182">
      <c r="A182" s="325">
        <v>180.0</v>
      </c>
      <c r="B182" s="326" t="s">
        <v>848</v>
      </c>
      <c r="C182" s="326" t="s">
        <v>524</v>
      </c>
      <c r="D182" s="326" t="s">
        <v>728</v>
      </c>
      <c r="E182" s="326" t="s">
        <v>742</v>
      </c>
      <c r="F182" s="326" t="s">
        <v>743</v>
      </c>
      <c r="G182" s="326">
        <v>1093.0</v>
      </c>
      <c r="H182" s="326">
        <v>544122.6217</v>
      </c>
      <c r="I182" s="60">
        <f t="shared" si="1"/>
        <v>2014</v>
      </c>
      <c r="J182" s="60">
        <f t="shared" si="2"/>
        <v>3</v>
      </c>
    </row>
    <row r="183">
      <c r="A183" s="325">
        <v>181.0</v>
      </c>
      <c r="B183" s="326" t="s">
        <v>848</v>
      </c>
      <c r="C183" s="326" t="s">
        <v>524</v>
      </c>
      <c r="D183" s="326" t="s">
        <v>728</v>
      </c>
      <c r="E183" s="326" t="s">
        <v>744</v>
      </c>
      <c r="F183" s="326" t="s">
        <v>745</v>
      </c>
      <c r="G183" s="326">
        <v>305.0</v>
      </c>
      <c r="H183" s="326">
        <v>394913.8493</v>
      </c>
      <c r="I183" s="60">
        <f t="shared" si="1"/>
        <v>2014</v>
      </c>
      <c r="J183" s="60">
        <f t="shared" si="2"/>
        <v>3</v>
      </c>
    </row>
    <row r="184">
      <c r="A184" s="325">
        <v>182.0</v>
      </c>
      <c r="B184" s="326" t="s">
        <v>848</v>
      </c>
      <c r="C184" s="326" t="s">
        <v>524</v>
      </c>
      <c r="D184" s="326" t="s">
        <v>728</v>
      </c>
      <c r="E184" s="326" t="s">
        <v>746</v>
      </c>
      <c r="F184" s="326" t="s">
        <v>747</v>
      </c>
      <c r="G184" s="326">
        <v>82.0</v>
      </c>
      <c r="H184" s="326">
        <v>74509.56701</v>
      </c>
      <c r="I184" s="60">
        <f t="shared" si="1"/>
        <v>2014</v>
      </c>
      <c r="J184" s="60">
        <f t="shared" si="2"/>
        <v>3</v>
      </c>
    </row>
    <row r="185">
      <c r="A185" s="325">
        <v>183.0</v>
      </c>
      <c r="B185" s="326" t="s">
        <v>848</v>
      </c>
      <c r="C185" s="326" t="s">
        <v>524</v>
      </c>
      <c r="D185" s="326" t="s">
        <v>728</v>
      </c>
      <c r="E185" s="326" t="s">
        <v>748</v>
      </c>
      <c r="F185" s="326" t="s">
        <v>749</v>
      </c>
      <c r="G185" s="326">
        <v>123.0</v>
      </c>
      <c r="H185" s="326">
        <v>120287.2871</v>
      </c>
      <c r="I185" s="60">
        <f t="shared" si="1"/>
        <v>2014</v>
      </c>
      <c r="J185" s="60">
        <f t="shared" si="2"/>
        <v>3</v>
      </c>
    </row>
    <row r="186">
      <c r="A186" s="325">
        <v>184.0</v>
      </c>
      <c r="B186" s="326" t="s">
        <v>848</v>
      </c>
      <c r="C186" s="326" t="s">
        <v>524</v>
      </c>
      <c r="D186" s="326" t="s">
        <v>728</v>
      </c>
      <c r="E186" s="326" t="s">
        <v>750</v>
      </c>
      <c r="F186" s="326" t="s">
        <v>751</v>
      </c>
      <c r="G186" s="326">
        <v>50.0</v>
      </c>
      <c r="H186" s="326">
        <v>15808.29803</v>
      </c>
      <c r="I186" s="60">
        <f t="shared" si="1"/>
        <v>2014</v>
      </c>
      <c r="J186" s="60">
        <f t="shared" si="2"/>
        <v>3</v>
      </c>
    </row>
    <row r="187">
      <c r="A187" s="325">
        <v>185.0</v>
      </c>
      <c r="B187" s="326" t="s">
        <v>848</v>
      </c>
      <c r="C187" s="326" t="s">
        <v>524</v>
      </c>
      <c r="D187" s="326" t="s">
        <v>728</v>
      </c>
      <c r="E187" s="326" t="s">
        <v>752</v>
      </c>
      <c r="F187" s="326">
        <v>72.0</v>
      </c>
      <c r="G187" s="326">
        <v>1.0</v>
      </c>
      <c r="H187" s="326">
        <v>1871.839583</v>
      </c>
      <c r="I187" s="60">
        <f t="shared" si="1"/>
        <v>2014</v>
      </c>
      <c r="J187" s="60">
        <f t="shared" si="2"/>
        <v>3</v>
      </c>
    </row>
    <row r="188">
      <c r="A188" s="325">
        <v>186.0</v>
      </c>
      <c r="B188" s="326" t="s">
        <v>848</v>
      </c>
      <c r="C188" s="326" t="s">
        <v>524</v>
      </c>
      <c r="D188" s="326" t="s">
        <v>728</v>
      </c>
      <c r="E188" s="326" t="s">
        <v>850</v>
      </c>
      <c r="F188" s="326" t="s">
        <v>851</v>
      </c>
      <c r="G188" s="326">
        <v>2.0</v>
      </c>
      <c r="H188" s="326">
        <v>327.1333334</v>
      </c>
      <c r="I188" s="60">
        <f t="shared" si="1"/>
        <v>2014</v>
      </c>
      <c r="J188" s="60">
        <f t="shared" si="2"/>
        <v>3</v>
      </c>
    </row>
    <row r="189">
      <c r="A189" s="325">
        <v>187.0</v>
      </c>
      <c r="B189" s="326" t="s">
        <v>848</v>
      </c>
      <c r="C189" s="326" t="s">
        <v>524</v>
      </c>
      <c r="D189" s="326" t="s">
        <v>753</v>
      </c>
      <c r="E189" s="326" t="s">
        <v>754</v>
      </c>
      <c r="F189" s="326" t="s">
        <v>755</v>
      </c>
      <c r="G189" s="326">
        <v>453.0</v>
      </c>
      <c r="H189" s="326">
        <v>1433040.887</v>
      </c>
      <c r="I189" s="60">
        <f t="shared" si="1"/>
        <v>2014</v>
      </c>
      <c r="J189" s="60">
        <f t="shared" si="2"/>
        <v>3</v>
      </c>
    </row>
    <row r="190">
      <c r="A190" s="325">
        <v>188.0</v>
      </c>
      <c r="B190" s="326" t="s">
        <v>848</v>
      </c>
      <c r="C190" s="326" t="s">
        <v>524</v>
      </c>
      <c r="D190" s="326" t="s">
        <v>753</v>
      </c>
      <c r="E190" s="326" t="s">
        <v>756</v>
      </c>
      <c r="F190" s="326" t="s">
        <v>757</v>
      </c>
      <c r="G190" s="326">
        <v>224.0</v>
      </c>
      <c r="H190" s="326">
        <v>681718.0722</v>
      </c>
      <c r="I190" s="60">
        <f t="shared" si="1"/>
        <v>2014</v>
      </c>
      <c r="J190" s="60">
        <f t="shared" si="2"/>
        <v>3</v>
      </c>
    </row>
    <row r="191">
      <c r="A191" s="325">
        <v>189.0</v>
      </c>
      <c r="B191" s="326" t="s">
        <v>848</v>
      </c>
      <c r="C191" s="326" t="s">
        <v>524</v>
      </c>
      <c r="D191" s="326" t="s">
        <v>753</v>
      </c>
      <c r="E191" s="326" t="s">
        <v>758</v>
      </c>
      <c r="F191" s="326" t="s">
        <v>759</v>
      </c>
      <c r="G191" s="326">
        <v>155.0</v>
      </c>
      <c r="H191" s="326">
        <v>593005.1003</v>
      </c>
      <c r="I191" s="60">
        <f t="shared" si="1"/>
        <v>2014</v>
      </c>
      <c r="J191" s="60">
        <f t="shared" si="2"/>
        <v>3</v>
      </c>
    </row>
    <row r="192">
      <c r="A192" s="325">
        <v>190.0</v>
      </c>
      <c r="B192" s="326" t="s">
        <v>848</v>
      </c>
      <c r="C192" s="326" t="s">
        <v>524</v>
      </c>
      <c r="D192" s="326" t="s">
        <v>753</v>
      </c>
      <c r="E192" s="326" t="s">
        <v>760</v>
      </c>
      <c r="F192" s="326" t="s">
        <v>761</v>
      </c>
      <c r="G192" s="326">
        <v>14.0</v>
      </c>
      <c r="H192" s="326">
        <v>47526.24285</v>
      </c>
      <c r="I192" s="60">
        <f t="shared" si="1"/>
        <v>2014</v>
      </c>
      <c r="J192" s="60">
        <f t="shared" si="2"/>
        <v>3</v>
      </c>
    </row>
    <row r="193">
      <c r="A193" s="325">
        <v>191.0</v>
      </c>
      <c r="B193" s="326" t="s">
        <v>848</v>
      </c>
      <c r="C193" s="326" t="s">
        <v>524</v>
      </c>
      <c r="D193" s="326" t="s">
        <v>753</v>
      </c>
      <c r="E193" s="326" t="s">
        <v>762</v>
      </c>
      <c r="F193" s="326" t="s">
        <v>763</v>
      </c>
      <c r="G193" s="326">
        <v>77.0</v>
      </c>
      <c r="H193" s="326">
        <v>166746.493</v>
      </c>
      <c r="I193" s="60">
        <f t="shared" si="1"/>
        <v>2014</v>
      </c>
      <c r="J193" s="60">
        <f t="shared" si="2"/>
        <v>3</v>
      </c>
    </row>
    <row r="194">
      <c r="A194" s="325">
        <v>192.0</v>
      </c>
      <c r="B194" s="326" t="s">
        <v>848</v>
      </c>
      <c r="C194" s="326" t="s">
        <v>524</v>
      </c>
      <c r="D194" s="326" t="s">
        <v>753</v>
      </c>
      <c r="E194" s="326" t="s">
        <v>764</v>
      </c>
      <c r="F194" s="326" t="s">
        <v>765</v>
      </c>
      <c r="G194" s="326">
        <v>29.0</v>
      </c>
      <c r="H194" s="326">
        <v>112014.5699</v>
      </c>
      <c r="I194" s="60">
        <f t="shared" si="1"/>
        <v>2014</v>
      </c>
      <c r="J194" s="60">
        <f t="shared" si="2"/>
        <v>3</v>
      </c>
    </row>
    <row r="195">
      <c r="A195" s="325">
        <v>193.0</v>
      </c>
      <c r="B195" s="326" t="s">
        <v>848</v>
      </c>
      <c r="C195" s="326" t="s">
        <v>530</v>
      </c>
      <c r="D195" s="326" t="s">
        <v>766</v>
      </c>
      <c r="E195" s="326" t="s">
        <v>767</v>
      </c>
      <c r="F195" s="326">
        <v>44.0</v>
      </c>
      <c r="G195" s="326">
        <v>1192.0</v>
      </c>
      <c r="H195" s="326">
        <v>22111.91913</v>
      </c>
      <c r="I195" s="60">
        <f t="shared" si="1"/>
        <v>2014</v>
      </c>
      <c r="J195" s="60">
        <f t="shared" si="2"/>
        <v>3</v>
      </c>
    </row>
    <row r="196">
      <c r="A196" s="325">
        <v>194.0</v>
      </c>
      <c r="B196" s="326" t="s">
        <v>848</v>
      </c>
      <c r="C196" s="326" t="s">
        <v>530</v>
      </c>
      <c r="D196" s="326" t="s">
        <v>768</v>
      </c>
      <c r="E196" s="326" t="s">
        <v>769</v>
      </c>
      <c r="F196" s="326">
        <v>29.0</v>
      </c>
      <c r="G196" s="326">
        <v>100.0</v>
      </c>
      <c r="H196" s="326">
        <v>245904.3109</v>
      </c>
      <c r="I196" s="60">
        <f t="shared" si="1"/>
        <v>2014</v>
      </c>
      <c r="J196" s="60">
        <f t="shared" si="2"/>
        <v>3</v>
      </c>
    </row>
    <row r="197">
      <c r="A197" s="325">
        <v>195.0</v>
      </c>
      <c r="B197" s="326" t="s">
        <v>848</v>
      </c>
      <c r="C197" s="326" t="s">
        <v>530</v>
      </c>
      <c r="D197" s="326" t="s">
        <v>768</v>
      </c>
      <c r="E197" s="326" t="s">
        <v>770</v>
      </c>
      <c r="F197" s="326" t="s">
        <v>771</v>
      </c>
      <c r="G197" s="326">
        <v>446.0</v>
      </c>
      <c r="H197" s="326">
        <v>251551.2516</v>
      </c>
      <c r="I197" s="60">
        <f t="shared" si="1"/>
        <v>2014</v>
      </c>
      <c r="J197" s="60">
        <f t="shared" si="2"/>
        <v>3</v>
      </c>
    </row>
    <row r="198">
      <c r="A198" s="325">
        <v>196.0</v>
      </c>
      <c r="B198" s="326" t="s">
        <v>848</v>
      </c>
      <c r="C198" s="326" t="s">
        <v>530</v>
      </c>
      <c r="D198" s="326" t="s">
        <v>768</v>
      </c>
      <c r="E198" s="326" t="s">
        <v>772</v>
      </c>
      <c r="F198" s="326" t="s">
        <v>773</v>
      </c>
      <c r="G198" s="326">
        <v>5.0</v>
      </c>
      <c r="H198" s="326">
        <v>2820.081295</v>
      </c>
      <c r="I198" s="60">
        <f t="shared" si="1"/>
        <v>2014</v>
      </c>
      <c r="J198" s="60">
        <f t="shared" si="2"/>
        <v>3</v>
      </c>
    </row>
    <row r="199">
      <c r="A199" s="325">
        <v>197.0</v>
      </c>
      <c r="B199" s="326" t="s">
        <v>848</v>
      </c>
      <c r="C199" s="326" t="s">
        <v>530</v>
      </c>
      <c r="D199" s="326" t="s">
        <v>768</v>
      </c>
      <c r="E199" s="326" t="s">
        <v>774</v>
      </c>
      <c r="F199" s="326" t="s">
        <v>775</v>
      </c>
      <c r="G199" s="326">
        <v>8068.0</v>
      </c>
      <c r="H199" s="326">
        <v>4550483.178</v>
      </c>
      <c r="I199" s="60">
        <f t="shared" si="1"/>
        <v>2014</v>
      </c>
      <c r="J199" s="60">
        <f t="shared" si="2"/>
        <v>3</v>
      </c>
    </row>
    <row r="200">
      <c r="A200" s="325">
        <v>198.0</v>
      </c>
      <c r="B200" s="326" t="s">
        <v>848</v>
      </c>
      <c r="C200" s="326" t="s">
        <v>530</v>
      </c>
      <c r="D200" s="326" t="s">
        <v>768</v>
      </c>
      <c r="E200" s="326" t="s">
        <v>776</v>
      </c>
      <c r="F200" s="326" t="s">
        <v>777</v>
      </c>
      <c r="G200" s="326">
        <v>101.0</v>
      </c>
      <c r="H200" s="326">
        <v>56965.64217</v>
      </c>
      <c r="I200" s="60">
        <f t="shared" si="1"/>
        <v>2014</v>
      </c>
      <c r="J200" s="60">
        <f t="shared" si="2"/>
        <v>3</v>
      </c>
    </row>
    <row r="201">
      <c r="A201" s="325">
        <v>199.0</v>
      </c>
      <c r="B201" s="326" t="s">
        <v>848</v>
      </c>
      <c r="C201" s="326" t="s">
        <v>530</v>
      </c>
      <c r="D201" s="326" t="s">
        <v>778</v>
      </c>
      <c r="E201" s="326" t="s">
        <v>779</v>
      </c>
      <c r="F201" s="326">
        <v>31.0</v>
      </c>
      <c r="G201" s="326">
        <v>12.0</v>
      </c>
      <c r="H201" s="326">
        <v>22277.73215</v>
      </c>
      <c r="I201" s="60">
        <f t="shared" si="1"/>
        <v>2014</v>
      </c>
      <c r="J201" s="60">
        <f t="shared" si="2"/>
        <v>3</v>
      </c>
    </row>
    <row r="202">
      <c r="A202" s="325">
        <v>200.0</v>
      </c>
      <c r="B202" s="326" t="s">
        <v>848</v>
      </c>
      <c r="C202" s="326" t="s">
        <v>530</v>
      </c>
      <c r="D202" s="326" t="s">
        <v>778</v>
      </c>
      <c r="E202" s="326" t="s">
        <v>780</v>
      </c>
      <c r="F202" s="326" t="s">
        <v>781</v>
      </c>
      <c r="G202" s="326">
        <v>242.0</v>
      </c>
      <c r="H202" s="326">
        <v>36414.49807</v>
      </c>
      <c r="I202" s="60">
        <f t="shared" si="1"/>
        <v>2014</v>
      </c>
      <c r="J202" s="60">
        <f t="shared" si="2"/>
        <v>3</v>
      </c>
    </row>
    <row r="203">
      <c r="A203" s="325">
        <v>201.0</v>
      </c>
      <c r="B203" s="326" t="s">
        <v>848</v>
      </c>
      <c r="C203" s="326" t="s">
        <v>530</v>
      </c>
      <c r="D203" s="326" t="s">
        <v>778</v>
      </c>
      <c r="E203" s="326" t="s">
        <v>782</v>
      </c>
      <c r="F203" s="326" t="s">
        <v>783</v>
      </c>
      <c r="G203" s="326">
        <v>6084.0</v>
      </c>
      <c r="H203" s="326">
        <v>915478.5381</v>
      </c>
      <c r="I203" s="60">
        <f t="shared" si="1"/>
        <v>2014</v>
      </c>
      <c r="J203" s="60">
        <f t="shared" si="2"/>
        <v>3</v>
      </c>
    </row>
    <row r="204">
      <c r="A204" s="325">
        <v>202.0</v>
      </c>
      <c r="B204" s="326" t="s">
        <v>848</v>
      </c>
      <c r="C204" s="326" t="s">
        <v>530</v>
      </c>
      <c r="D204" s="326" t="s">
        <v>784</v>
      </c>
      <c r="E204" s="326" t="s">
        <v>785</v>
      </c>
      <c r="F204" s="326">
        <v>35.0</v>
      </c>
      <c r="G204" s="326">
        <v>98.0</v>
      </c>
      <c r="H204" s="326">
        <v>75879.3641</v>
      </c>
      <c r="I204" s="60">
        <f t="shared" si="1"/>
        <v>2014</v>
      </c>
      <c r="J204" s="60">
        <f t="shared" si="2"/>
        <v>3</v>
      </c>
    </row>
    <row r="205">
      <c r="A205" s="325">
        <v>203.0</v>
      </c>
      <c r="B205" s="326" t="s">
        <v>848</v>
      </c>
      <c r="C205" s="326" t="s">
        <v>530</v>
      </c>
      <c r="D205" s="326" t="s">
        <v>784</v>
      </c>
      <c r="E205" s="326" t="s">
        <v>786</v>
      </c>
      <c r="F205" s="326">
        <v>43.0</v>
      </c>
      <c r="G205" s="326">
        <v>264.0</v>
      </c>
      <c r="H205" s="326">
        <v>1738.970642</v>
      </c>
      <c r="I205" s="60">
        <f t="shared" si="1"/>
        <v>2014</v>
      </c>
      <c r="J205" s="60">
        <f t="shared" si="2"/>
        <v>3</v>
      </c>
    </row>
    <row r="206">
      <c r="A206" s="325">
        <v>204.0</v>
      </c>
      <c r="B206" s="326" t="s">
        <v>848</v>
      </c>
      <c r="C206" s="326" t="s">
        <v>530</v>
      </c>
      <c r="D206" s="326" t="s">
        <v>784</v>
      </c>
      <c r="E206" s="326" t="s">
        <v>787</v>
      </c>
      <c r="F206" s="326" t="s">
        <v>788</v>
      </c>
      <c r="G206" s="326">
        <v>815.0</v>
      </c>
      <c r="H206" s="326">
        <v>6081.7911</v>
      </c>
      <c r="I206" s="60">
        <f t="shared" si="1"/>
        <v>2014</v>
      </c>
      <c r="J206" s="60">
        <f t="shared" si="2"/>
        <v>3</v>
      </c>
    </row>
    <row r="207">
      <c r="A207" s="325">
        <v>205.0</v>
      </c>
      <c r="B207" s="326" t="s">
        <v>848</v>
      </c>
      <c r="C207" s="326" t="s">
        <v>530</v>
      </c>
      <c r="D207" s="326" t="s">
        <v>784</v>
      </c>
      <c r="E207" s="326" t="s">
        <v>789</v>
      </c>
      <c r="F207" s="326">
        <v>49.0</v>
      </c>
      <c r="G207" s="326">
        <v>3237.0</v>
      </c>
      <c r="H207" s="326">
        <v>137815.8149</v>
      </c>
      <c r="I207" s="60">
        <f t="shared" si="1"/>
        <v>2014</v>
      </c>
      <c r="J207" s="60">
        <f t="shared" si="2"/>
        <v>3</v>
      </c>
    </row>
    <row r="208">
      <c r="A208" s="325">
        <v>206.0</v>
      </c>
      <c r="B208" s="326" t="s">
        <v>848</v>
      </c>
      <c r="C208" s="326" t="s">
        <v>530</v>
      </c>
      <c r="D208" s="326" t="s">
        <v>784</v>
      </c>
      <c r="E208" s="326" t="s">
        <v>790</v>
      </c>
      <c r="F208" s="326">
        <v>41.0</v>
      </c>
      <c r="G208" s="326">
        <v>661.0</v>
      </c>
      <c r="H208" s="326">
        <v>31014.34967</v>
      </c>
      <c r="I208" s="60">
        <f t="shared" si="1"/>
        <v>2014</v>
      </c>
      <c r="J208" s="60">
        <f t="shared" si="2"/>
        <v>3</v>
      </c>
    </row>
    <row r="209">
      <c r="A209" s="325">
        <v>207.0</v>
      </c>
      <c r="B209" s="326" t="s">
        <v>848</v>
      </c>
      <c r="C209" s="326" t="s">
        <v>530</v>
      </c>
      <c r="D209" s="326" t="s">
        <v>784</v>
      </c>
      <c r="E209" s="326" t="s">
        <v>791</v>
      </c>
      <c r="F209" s="326">
        <v>47.0</v>
      </c>
      <c r="G209" s="326">
        <v>83.0</v>
      </c>
      <c r="H209" s="326">
        <v>7937.664921</v>
      </c>
      <c r="I209" s="60">
        <f t="shared" si="1"/>
        <v>2014</v>
      </c>
      <c r="J209" s="60">
        <f t="shared" si="2"/>
        <v>3</v>
      </c>
    </row>
    <row r="210">
      <c r="A210" s="325">
        <v>208.0</v>
      </c>
      <c r="B210" s="326" t="s">
        <v>848</v>
      </c>
      <c r="C210" s="326" t="s">
        <v>530</v>
      </c>
      <c r="D210" s="326" t="s">
        <v>784</v>
      </c>
      <c r="E210" s="326" t="s">
        <v>792</v>
      </c>
      <c r="F210" s="326">
        <v>40.0</v>
      </c>
      <c r="G210" s="326">
        <v>1103.0</v>
      </c>
      <c r="H210" s="326">
        <v>57396.21702</v>
      </c>
      <c r="I210" s="60">
        <f t="shared" si="1"/>
        <v>2014</v>
      </c>
      <c r="J210" s="60">
        <f t="shared" si="2"/>
        <v>3</v>
      </c>
    </row>
    <row r="211">
      <c r="A211" s="325">
        <v>209.0</v>
      </c>
      <c r="B211" s="326" t="s">
        <v>848</v>
      </c>
      <c r="C211" s="326" t="s">
        <v>530</v>
      </c>
      <c r="D211" s="326" t="s">
        <v>784</v>
      </c>
      <c r="E211" s="326" t="s">
        <v>793</v>
      </c>
      <c r="F211" s="326">
        <v>42.0</v>
      </c>
      <c r="G211" s="326">
        <v>27.0</v>
      </c>
      <c r="H211" s="326">
        <v>2122.620663</v>
      </c>
      <c r="I211" s="60">
        <f t="shared" si="1"/>
        <v>2014</v>
      </c>
      <c r="J211" s="60">
        <f t="shared" si="2"/>
        <v>3</v>
      </c>
    </row>
    <row r="212">
      <c r="A212" s="325">
        <v>210.0</v>
      </c>
      <c r="B212" s="326" t="s">
        <v>848</v>
      </c>
      <c r="C212" s="326" t="s">
        <v>530</v>
      </c>
      <c r="D212" s="326" t="s">
        <v>794</v>
      </c>
      <c r="E212" s="326" t="s">
        <v>794</v>
      </c>
      <c r="F212" s="326">
        <v>46.0</v>
      </c>
      <c r="G212" s="326">
        <v>27869.0</v>
      </c>
      <c r="H212" s="326">
        <v>364694.8214</v>
      </c>
      <c r="I212" s="60">
        <f t="shared" si="1"/>
        <v>2014</v>
      </c>
      <c r="J212" s="60">
        <f t="shared" si="2"/>
        <v>3</v>
      </c>
    </row>
    <row r="213">
      <c r="A213" s="325">
        <v>211.0</v>
      </c>
      <c r="B213" s="326" t="s">
        <v>848</v>
      </c>
      <c r="C213" s="326" t="s">
        <v>530</v>
      </c>
      <c r="D213" s="326" t="s">
        <v>795</v>
      </c>
      <c r="E213" s="326" t="s">
        <v>796</v>
      </c>
      <c r="F213" s="326">
        <v>45.0</v>
      </c>
      <c r="G213" s="326">
        <v>1856.0</v>
      </c>
      <c r="H213" s="326">
        <v>64223.48706</v>
      </c>
      <c r="I213" s="60">
        <f t="shared" si="1"/>
        <v>2014</v>
      </c>
      <c r="J213" s="60">
        <f t="shared" si="2"/>
        <v>3</v>
      </c>
    </row>
    <row r="214">
      <c r="A214" s="325">
        <v>212.0</v>
      </c>
      <c r="B214" s="326" t="s">
        <v>848</v>
      </c>
      <c r="C214" s="326" t="s">
        <v>530</v>
      </c>
      <c r="D214" s="326" t="s">
        <v>797</v>
      </c>
      <c r="E214" s="326" t="s">
        <v>797</v>
      </c>
      <c r="F214" s="326">
        <v>39.0</v>
      </c>
      <c r="G214" s="326">
        <v>565.0</v>
      </c>
      <c r="H214" s="326">
        <v>49161.27305</v>
      </c>
      <c r="I214" s="60">
        <f t="shared" si="1"/>
        <v>2014</v>
      </c>
      <c r="J214" s="60">
        <f t="shared" si="2"/>
        <v>3</v>
      </c>
    </row>
    <row r="215">
      <c r="A215" s="325">
        <v>213.0</v>
      </c>
      <c r="B215" s="326" t="s">
        <v>848</v>
      </c>
      <c r="C215" s="326" t="s">
        <v>530</v>
      </c>
      <c r="D215" s="326" t="s">
        <v>798</v>
      </c>
      <c r="E215" s="326" t="s">
        <v>799</v>
      </c>
      <c r="F215" s="326">
        <v>37.2</v>
      </c>
      <c r="G215" s="326">
        <v>703.0</v>
      </c>
      <c r="H215" s="326">
        <v>38720.33593</v>
      </c>
      <c r="I215" s="60">
        <f t="shared" si="1"/>
        <v>2014</v>
      </c>
      <c r="J215" s="60">
        <f t="shared" si="2"/>
        <v>3</v>
      </c>
    </row>
    <row r="216">
      <c r="A216" s="325">
        <v>214.0</v>
      </c>
      <c r="B216" s="326" t="s">
        <v>848</v>
      </c>
      <c r="C216" s="326" t="s">
        <v>530</v>
      </c>
      <c r="D216" s="326" t="s">
        <v>798</v>
      </c>
      <c r="E216" s="326" t="s">
        <v>800</v>
      </c>
      <c r="F216" s="326">
        <v>48.0</v>
      </c>
      <c r="G216" s="326">
        <v>1412.0</v>
      </c>
      <c r="H216" s="326">
        <v>201391.2212</v>
      </c>
      <c r="I216" s="60">
        <f t="shared" si="1"/>
        <v>2014</v>
      </c>
      <c r="J216" s="60">
        <f t="shared" si="2"/>
        <v>3</v>
      </c>
    </row>
    <row r="217">
      <c r="A217" s="325">
        <v>215.0</v>
      </c>
      <c r="B217" s="326" t="s">
        <v>848</v>
      </c>
      <c r="C217" s="326" t="s">
        <v>530</v>
      </c>
      <c r="D217" s="326" t="s">
        <v>801</v>
      </c>
      <c r="E217" s="326" t="s">
        <v>802</v>
      </c>
      <c r="F217" s="326">
        <v>126.0</v>
      </c>
      <c r="G217" s="326">
        <v>425.0</v>
      </c>
      <c r="H217" s="326">
        <v>3904.013979</v>
      </c>
      <c r="I217" s="60">
        <f t="shared" si="1"/>
        <v>2014</v>
      </c>
      <c r="J217" s="60">
        <f t="shared" si="2"/>
        <v>3</v>
      </c>
    </row>
    <row r="218">
      <c r="A218" s="325">
        <v>216.0</v>
      </c>
      <c r="B218" s="326" t="s">
        <v>848</v>
      </c>
      <c r="C218" s="326" t="s">
        <v>518</v>
      </c>
      <c r="D218" s="326" t="s">
        <v>803</v>
      </c>
      <c r="E218" s="326" t="s">
        <v>803</v>
      </c>
      <c r="F218" s="326" t="s">
        <v>804</v>
      </c>
      <c r="G218" s="326">
        <v>101.0</v>
      </c>
      <c r="H218" s="326">
        <v>791010.1396</v>
      </c>
      <c r="I218" s="60">
        <f t="shared" si="1"/>
        <v>2014</v>
      </c>
      <c r="J218" s="60">
        <f t="shared" si="2"/>
        <v>3</v>
      </c>
    </row>
    <row r="219">
      <c r="A219" s="325">
        <v>217.0</v>
      </c>
      <c r="B219" s="326" t="s">
        <v>848</v>
      </c>
      <c r="C219" s="326" t="s">
        <v>518</v>
      </c>
      <c r="D219" s="326" t="s">
        <v>805</v>
      </c>
      <c r="E219" s="326" t="s">
        <v>806</v>
      </c>
      <c r="F219" s="326" t="s">
        <v>807</v>
      </c>
      <c r="G219" s="326">
        <v>-2.0</v>
      </c>
      <c r="H219" s="326">
        <v>-289.3157366</v>
      </c>
      <c r="I219" s="60">
        <f t="shared" si="1"/>
        <v>2014</v>
      </c>
      <c r="J219" s="60">
        <f t="shared" si="2"/>
        <v>3</v>
      </c>
    </row>
    <row r="220">
      <c r="A220" s="325">
        <v>218.0</v>
      </c>
      <c r="B220" s="326" t="s">
        <v>848</v>
      </c>
      <c r="C220" s="326" t="s">
        <v>518</v>
      </c>
      <c r="D220" s="326" t="s">
        <v>805</v>
      </c>
      <c r="E220" s="326" t="s">
        <v>808</v>
      </c>
      <c r="F220" s="326" t="s">
        <v>809</v>
      </c>
      <c r="G220" s="326">
        <v>21859.0</v>
      </c>
      <c r="H220" s="326">
        <v>4438868.289</v>
      </c>
      <c r="I220" s="60">
        <f t="shared" si="1"/>
        <v>2014</v>
      </c>
      <c r="J220" s="60">
        <f t="shared" si="2"/>
        <v>3</v>
      </c>
    </row>
    <row r="221">
      <c r="A221" s="325">
        <v>219.0</v>
      </c>
      <c r="B221" s="326" t="s">
        <v>848</v>
      </c>
      <c r="C221" s="326" t="s">
        <v>518</v>
      </c>
      <c r="D221" s="326" t="s">
        <v>805</v>
      </c>
      <c r="E221" s="326" t="s">
        <v>810</v>
      </c>
      <c r="F221" s="326" t="s">
        <v>811</v>
      </c>
      <c r="G221" s="326">
        <v>2060.0</v>
      </c>
      <c r="H221" s="326">
        <v>4300978.645</v>
      </c>
      <c r="I221" s="60">
        <f t="shared" si="1"/>
        <v>2014</v>
      </c>
      <c r="J221" s="60">
        <f t="shared" si="2"/>
        <v>3</v>
      </c>
    </row>
    <row r="222">
      <c r="A222" s="325">
        <v>220.0</v>
      </c>
      <c r="B222" s="326" t="s">
        <v>848</v>
      </c>
      <c r="C222" s="326" t="s">
        <v>518</v>
      </c>
      <c r="D222" s="326" t="s">
        <v>805</v>
      </c>
      <c r="E222" s="326" t="s">
        <v>812</v>
      </c>
      <c r="F222" s="326">
        <v>2.0</v>
      </c>
      <c r="G222" s="326">
        <v>89.0</v>
      </c>
      <c r="H222" s="326">
        <v>418957.9127</v>
      </c>
      <c r="I222" s="60">
        <f t="shared" si="1"/>
        <v>2014</v>
      </c>
      <c r="J222" s="60">
        <f t="shared" si="2"/>
        <v>3</v>
      </c>
    </row>
    <row r="223">
      <c r="A223" s="325">
        <v>221.0</v>
      </c>
      <c r="B223" s="326" t="s">
        <v>848</v>
      </c>
      <c r="C223" s="326" t="s">
        <v>518</v>
      </c>
      <c r="D223" s="326" t="s">
        <v>805</v>
      </c>
      <c r="E223" s="326" t="s">
        <v>813</v>
      </c>
      <c r="F223" s="326">
        <v>4.6</v>
      </c>
      <c r="G223" s="326">
        <v>3.0</v>
      </c>
      <c r="H223" s="326">
        <v>4770.179349</v>
      </c>
      <c r="I223" s="60">
        <f t="shared" si="1"/>
        <v>2014</v>
      </c>
      <c r="J223" s="60">
        <f t="shared" si="2"/>
        <v>3</v>
      </c>
    </row>
    <row r="224">
      <c r="A224" s="325">
        <v>222.0</v>
      </c>
      <c r="B224" s="326" t="s">
        <v>848</v>
      </c>
      <c r="C224" s="326" t="s">
        <v>518</v>
      </c>
      <c r="D224" s="326" t="s">
        <v>805</v>
      </c>
      <c r="E224" s="326" t="s">
        <v>814</v>
      </c>
      <c r="F224" s="326">
        <v>4.8</v>
      </c>
      <c r="G224" s="326">
        <v>33.0</v>
      </c>
      <c r="H224" s="326">
        <v>3787.276931</v>
      </c>
      <c r="I224" s="60">
        <f t="shared" si="1"/>
        <v>2014</v>
      </c>
      <c r="J224" s="60">
        <f t="shared" si="2"/>
        <v>3</v>
      </c>
    </row>
    <row r="225">
      <c r="A225" s="325">
        <v>223.0</v>
      </c>
      <c r="B225" s="326" t="s">
        <v>848</v>
      </c>
      <c r="C225" s="326" t="s">
        <v>518</v>
      </c>
      <c r="D225" s="326" t="s">
        <v>805</v>
      </c>
      <c r="E225" s="326" t="s">
        <v>815</v>
      </c>
      <c r="F225" s="326">
        <v>4.4</v>
      </c>
      <c r="G225" s="326">
        <v>70.0</v>
      </c>
      <c r="H225" s="326">
        <v>66568.75352</v>
      </c>
      <c r="I225" s="60">
        <f t="shared" si="1"/>
        <v>2014</v>
      </c>
      <c r="J225" s="60">
        <f t="shared" si="2"/>
        <v>3</v>
      </c>
    </row>
    <row r="226">
      <c r="A226" s="325">
        <v>224.0</v>
      </c>
      <c r="B226" s="326" t="s">
        <v>848</v>
      </c>
      <c r="C226" s="326" t="s">
        <v>518</v>
      </c>
      <c r="D226" s="326" t="s">
        <v>805</v>
      </c>
      <c r="E226" s="326" t="s">
        <v>852</v>
      </c>
      <c r="F226" s="326">
        <v>4.9</v>
      </c>
      <c r="G226" s="326">
        <v>1.0</v>
      </c>
      <c r="H226" s="326">
        <v>447.4474206</v>
      </c>
      <c r="I226" s="60">
        <f t="shared" si="1"/>
        <v>2014</v>
      </c>
      <c r="J226" s="60">
        <f t="shared" si="2"/>
        <v>3</v>
      </c>
    </row>
    <row r="227">
      <c r="A227" s="325">
        <v>225.0</v>
      </c>
      <c r="B227" s="326" t="s">
        <v>848</v>
      </c>
      <c r="C227" s="326" t="s">
        <v>518</v>
      </c>
      <c r="D227" s="326" t="s">
        <v>805</v>
      </c>
      <c r="E227" s="326" t="s">
        <v>816</v>
      </c>
      <c r="F227" s="326">
        <v>4.7</v>
      </c>
      <c r="G227" s="326">
        <v>6.0</v>
      </c>
      <c r="H227" s="326">
        <v>7177.984692</v>
      </c>
      <c r="I227" s="60">
        <f t="shared" si="1"/>
        <v>2014</v>
      </c>
      <c r="J227" s="60">
        <f t="shared" si="2"/>
        <v>3</v>
      </c>
    </row>
    <row r="228">
      <c r="A228" s="325">
        <v>226.0</v>
      </c>
      <c r="B228" s="326" t="s">
        <v>848</v>
      </c>
      <c r="C228" s="326" t="s">
        <v>518</v>
      </c>
      <c r="D228" s="326" t="s">
        <v>805</v>
      </c>
      <c r="E228" s="326" t="s">
        <v>817</v>
      </c>
      <c r="F228" s="326" t="s">
        <v>818</v>
      </c>
      <c r="G228" s="326">
        <v>46.0</v>
      </c>
      <c r="H228" s="326">
        <v>88470.76578</v>
      </c>
      <c r="I228" s="60">
        <f t="shared" si="1"/>
        <v>2014</v>
      </c>
      <c r="J228" s="60">
        <f t="shared" si="2"/>
        <v>3</v>
      </c>
    </row>
    <row r="229">
      <c r="A229" s="325">
        <v>227.0</v>
      </c>
      <c r="B229" s="326" t="s">
        <v>848</v>
      </c>
      <c r="C229" s="326" t="s">
        <v>518</v>
      </c>
      <c r="D229" s="326" t="s">
        <v>805</v>
      </c>
      <c r="E229" s="326" t="s">
        <v>819</v>
      </c>
      <c r="F229" s="326" t="s">
        <v>820</v>
      </c>
      <c r="G229" s="326">
        <v>1.0</v>
      </c>
      <c r="H229" s="326">
        <v>352.7431989</v>
      </c>
      <c r="I229" s="60">
        <f t="shared" si="1"/>
        <v>2014</v>
      </c>
      <c r="J229" s="60">
        <f t="shared" si="2"/>
        <v>3</v>
      </c>
    </row>
    <row r="230">
      <c r="A230" s="325">
        <v>228.0</v>
      </c>
      <c r="B230" s="326" t="s">
        <v>848</v>
      </c>
      <c r="C230" s="326" t="s">
        <v>518</v>
      </c>
      <c r="D230" s="326" t="s">
        <v>805</v>
      </c>
      <c r="E230" s="326" t="s">
        <v>821</v>
      </c>
      <c r="F230" s="326">
        <v>4.3</v>
      </c>
      <c r="G230" s="326">
        <v>2.0</v>
      </c>
      <c r="H230" s="326">
        <v>12167.64396</v>
      </c>
      <c r="I230" s="60">
        <f t="shared" si="1"/>
        <v>2014</v>
      </c>
      <c r="J230" s="60">
        <f t="shared" si="2"/>
        <v>3</v>
      </c>
    </row>
    <row r="231">
      <c r="A231" s="325">
        <v>229.0</v>
      </c>
      <c r="B231" s="326" t="s">
        <v>848</v>
      </c>
      <c r="C231" s="326" t="s">
        <v>518</v>
      </c>
      <c r="D231" s="326" t="s">
        <v>805</v>
      </c>
      <c r="E231" s="326" t="s">
        <v>822</v>
      </c>
      <c r="F231" s="326" t="s">
        <v>823</v>
      </c>
      <c r="G231" s="326">
        <v>251.0</v>
      </c>
      <c r="H231" s="326">
        <v>74558.5329</v>
      </c>
      <c r="I231" s="60">
        <f t="shared" si="1"/>
        <v>2014</v>
      </c>
      <c r="J231" s="60">
        <f t="shared" si="2"/>
        <v>3</v>
      </c>
    </row>
    <row r="232">
      <c r="A232" s="325">
        <v>230.0</v>
      </c>
      <c r="B232" s="326" t="s">
        <v>848</v>
      </c>
      <c r="C232" s="326" t="s">
        <v>518</v>
      </c>
      <c r="D232" s="326" t="s">
        <v>805</v>
      </c>
      <c r="E232" s="326" t="s">
        <v>824</v>
      </c>
      <c r="F232" s="326" t="s">
        <v>825</v>
      </c>
      <c r="G232" s="326">
        <v>-1.0</v>
      </c>
      <c r="H232" s="326">
        <v>-2122.341875</v>
      </c>
      <c r="I232" s="60">
        <f t="shared" si="1"/>
        <v>2014</v>
      </c>
      <c r="J232" s="60">
        <f t="shared" si="2"/>
        <v>3</v>
      </c>
    </row>
    <row r="233">
      <c r="A233" s="325">
        <v>231.0</v>
      </c>
      <c r="B233" s="326" t="s">
        <v>848</v>
      </c>
      <c r="C233" s="326" t="s">
        <v>518</v>
      </c>
      <c r="D233" s="326" t="s">
        <v>828</v>
      </c>
      <c r="E233" s="326" t="s">
        <v>829</v>
      </c>
      <c r="F233" s="326" t="s">
        <v>830</v>
      </c>
      <c r="G233" s="326">
        <v>10429.0</v>
      </c>
      <c r="H233" s="326">
        <v>135522.4367</v>
      </c>
      <c r="I233" s="60">
        <f t="shared" si="1"/>
        <v>2014</v>
      </c>
      <c r="J233" s="60">
        <f t="shared" si="2"/>
        <v>3</v>
      </c>
    </row>
    <row r="234">
      <c r="A234" s="325">
        <v>232.0</v>
      </c>
      <c r="B234" s="326" t="s">
        <v>848</v>
      </c>
      <c r="C234" s="326" t="s">
        <v>518</v>
      </c>
      <c r="D234" s="326" t="s">
        <v>828</v>
      </c>
      <c r="E234" s="326" t="s">
        <v>831</v>
      </c>
      <c r="F234" s="326">
        <v>104.0</v>
      </c>
      <c r="G234" s="326">
        <v>2858.0</v>
      </c>
      <c r="H234" s="326">
        <v>19244.86891</v>
      </c>
      <c r="I234" s="60">
        <f t="shared" si="1"/>
        <v>2014</v>
      </c>
      <c r="J234" s="60">
        <f t="shared" si="2"/>
        <v>3</v>
      </c>
    </row>
    <row r="235">
      <c r="A235" s="325">
        <v>233.0</v>
      </c>
      <c r="B235" s="326" t="s">
        <v>848</v>
      </c>
      <c r="C235" s="326" t="s">
        <v>518</v>
      </c>
      <c r="D235" s="326" t="s">
        <v>828</v>
      </c>
      <c r="E235" s="326" t="s">
        <v>832</v>
      </c>
      <c r="F235" s="326">
        <v>13.0</v>
      </c>
      <c r="G235" s="326">
        <v>57.0</v>
      </c>
      <c r="H235" s="326">
        <v>15003.59353</v>
      </c>
      <c r="I235" s="60">
        <f t="shared" si="1"/>
        <v>2014</v>
      </c>
      <c r="J235" s="60">
        <f t="shared" si="2"/>
        <v>3</v>
      </c>
    </row>
    <row r="236">
      <c r="A236" s="325">
        <v>234.0</v>
      </c>
      <c r="B236" s="326" t="s">
        <v>848</v>
      </c>
      <c r="C236" s="326" t="s">
        <v>518</v>
      </c>
      <c r="D236" s="326" t="s">
        <v>828</v>
      </c>
      <c r="E236" s="326" t="s">
        <v>833</v>
      </c>
      <c r="F236" s="326" t="s">
        <v>834</v>
      </c>
      <c r="G236" s="326">
        <v>2.0</v>
      </c>
      <c r="H236" s="326">
        <v>4188.85233</v>
      </c>
      <c r="I236" s="60">
        <f t="shared" si="1"/>
        <v>2014</v>
      </c>
      <c r="J236" s="60">
        <f t="shared" si="2"/>
        <v>3</v>
      </c>
    </row>
    <row r="237">
      <c r="A237" s="325">
        <v>235.0</v>
      </c>
      <c r="B237" s="326" t="s">
        <v>848</v>
      </c>
      <c r="C237" s="326" t="s">
        <v>518</v>
      </c>
      <c r="D237" s="326" t="s">
        <v>828</v>
      </c>
      <c r="E237" s="326" t="s">
        <v>835</v>
      </c>
      <c r="F237" s="326" t="s">
        <v>836</v>
      </c>
      <c r="G237" s="326">
        <v>324.0</v>
      </c>
      <c r="H237" s="326">
        <v>51243.06198</v>
      </c>
      <c r="I237" s="60">
        <f t="shared" si="1"/>
        <v>2014</v>
      </c>
      <c r="J237" s="60">
        <f t="shared" si="2"/>
        <v>3</v>
      </c>
    </row>
    <row r="238">
      <c r="A238" s="325">
        <v>236.0</v>
      </c>
      <c r="B238" s="326" t="s">
        <v>848</v>
      </c>
      <c r="C238" s="326" t="s">
        <v>518</v>
      </c>
      <c r="D238" s="326" t="s">
        <v>828</v>
      </c>
      <c r="E238" s="326" t="s">
        <v>837</v>
      </c>
      <c r="F238" s="326" t="s">
        <v>838</v>
      </c>
      <c r="G238" s="326">
        <v>4456.0</v>
      </c>
      <c r="H238" s="326">
        <v>176615.2421</v>
      </c>
      <c r="I238" s="60">
        <f t="shared" si="1"/>
        <v>2014</v>
      </c>
      <c r="J238" s="60">
        <f t="shared" si="2"/>
        <v>3</v>
      </c>
    </row>
    <row r="239">
      <c r="A239" s="325">
        <v>237.0</v>
      </c>
      <c r="B239" s="326" t="s">
        <v>848</v>
      </c>
      <c r="C239" s="326" t="s">
        <v>518</v>
      </c>
      <c r="D239" s="326" t="s">
        <v>828</v>
      </c>
      <c r="E239" s="326" t="s">
        <v>839</v>
      </c>
      <c r="F239" s="326">
        <v>36.0</v>
      </c>
      <c r="G239" s="326">
        <v>157.0</v>
      </c>
      <c r="H239" s="326">
        <v>236313.181</v>
      </c>
      <c r="I239" s="60">
        <f t="shared" si="1"/>
        <v>2014</v>
      </c>
      <c r="J239" s="60">
        <f t="shared" si="2"/>
        <v>3</v>
      </c>
    </row>
    <row r="240">
      <c r="A240" s="325">
        <v>238.0</v>
      </c>
      <c r="B240" s="326" t="s">
        <v>848</v>
      </c>
      <c r="C240" s="326" t="s">
        <v>518</v>
      </c>
      <c r="D240" s="326" t="s">
        <v>828</v>
      </c>
      <c r="E240" s="326" t="s">
        <v>853</v>
      </c>
      <c r="F240" s="326">
        <v>14.0</v>
      </c>
      <c r="G240" s="326">
        <v>1.0</v>
      </c>
      <c r="H240" s="326">
        <v>983.625</v>
      </c>
      <c r="I240" s="60">
        <f t="shared" si="1"/>
        <v>2014</v>
      </c>
      <c r="J240" s="60">
        <f t="shared" si="2"/>
        <v>3</v>
      </c>
    </row>
    <row r="241">
      <c r="A241" s="325">
        <v>239.0</v>
      </c>
      <c r="B241" s="326" t="s">
        <v>848</v>
      </c>
      <c r="C241" s="326" t="s">
        <v>518</v>
      </c>
      <c r="D241" s="326" t="s">
        <v>828</v>
      </c>
      <c r="E241" s="326" t="s">
        <v>840</v>
      </c>
      <c r="F241" s="326" t="s">
        <v>841</v>
      </c>
      <c r="G241" s="326">
        <v>399.0</v>
      </c>
      <c r="H241" s="326">
        <v>11622.47541</v>
      </c>
      <c r="I241" s="60">
        <f t="shared" si="1"/>
        <v>2014</v>
      </c>
      <c r="J241" s="60">
        <f t="shared" si="2"/>
        <v>3</v>
      </c>
    </row>
    <row r="242">
      <c r="A242" s="325">
        <v>240.0</v>
      </c>
      <c r="B242" s="326" t="s">
        <v>848</v>
      </c>
      <c r="C242" s="326" t="s">
        <v>518</v>
      </c>
      <c r="D242" s="326" t="s">
        <v>828</v>
      </c>
      <c r="E242" s="326" t="s">
        <v>842</v>
      </c>
      <c r="F242" s="326" t="s">
        <v>843</v>
      </c>
      <c r="G242" s="326">
        <v>123.0</v>
      </c>
      <c r="H242" s="326">
        <v>4329.73816</v>
      </c>
      <c r="I242" s="60">
        <f t="shared" si="1"/>
        <v>2014</v>
      </c>
      <c r="J242" s="60">
        <f t="shared" si="2"/>
        <v>3</v>
      </c>
    </row>
    <row r="243">
      <c r="A243" s="325">
        <v>241.0</v>
      </c>
      <c r="B243" s="326" t="s">
        <v>848</v>
      </c>
      <c r="C243" s="326" t="s">
        <v>518</v>
      </c>
      <c r="D243" s="326" t="s">
        <v>828</v>
      </c>
      <c r="E243" s="326" t="s">
        <v>844</v>
      </c>
      <c r="F243" s="326" t="s">
        <v>845</v>
      </c>
      <c r="G243" s="326">
        <v>212.0</v>
      </c>
      <c r="H243" s="326">
        <v>20938.72113</v>
      </c>
      <c r="I243" s="60">
        <f t="shared" si="1"/>
        <v>2014</v>
      </c>
      <c r="J243" s="60">
        <f t="shared" si="2"/>
        <v>3</v>
      </c>
    </row>
    <row r="244">
      <c r="A244" s="325">
        <v>242.0</v>
      </c>
      <c r="B244" s="326" t="s">
        <v>848</v>
      </c>
      <c r="C244" s="326" t="s">
        <v>518</v>
      </c>
      <c r="D244" s="326" t="s">
        <v>828</v>
      </c>
      <c r="E244" s="326" t="s">
        <v>846</v>
      </c>
      <c r="F244" s="326" t="s">
        <v>847</v>
      </c>
      <c r="G244" s="326">
        <v>832.0</v>
      </c>
      <c r="H244" s="326">
        <v>258526.6712</v>
      </c>
      <c r="I244" s="60">
        <f t="shared" si="1"/>
        <v>2014</v>
      </c>
      <c r="J244" s="60">
        <f t="shared" si="2"/>
        <v>3</v>
      </c>
    </row>
    <row r="245">
      <c r="A245" s="325">
        <v>243.0</v>
      </c>
      <c r="B245" s="326" t="s">
        <v>854</v>
      </c>
      <c r="C245" s="326" t="s">
        <v>545</v>
      </c>
      <c r="D245" s="326" t="s">
        <v>642</v>
      </c>
      <c r="E245" s="326" t="s">
        <v>643</v>
      </c>
      <c r="F245" s="326" t="s">
        <v>644</v>
      </c>
      <c r="G245" s="326">
        <v>211.0</v>
      </c>
      <c r="H245" s="326">
        <v>190392.9937</v>
      </c>
      <c r="I245" s="60">
        <f t="shared" si="1"/>
        <v>2014</v>
      </c>
      <c r="J245" s="60">
        <f t="shared" si="2"/>
        <v>4</v>
      </c>
    </row>
    <row r="246">
      <c r="A246" s="325">
        <v>244.0</v>
      </c>
      <c r="B246" s="326" t="s">
        <v>854</v>
      </c>
      <c r="C246" s="326" t="s">
        <v>545</v>
      </c>
      <c r="D246" s="326" t="s">
        <v>642</v>
      </c>
      <c r="E246" s="326" t="s">
        <v>645</v>
      </c>
      <c r="F246" s="326" t="s">
        <v>646</v>
      </c>
      <c r="G246" s="326">
        <v>213.0</v>
      </c>
      <c r="H246" s="326">
        <v>42555.42728</v>
      </c>
      <c r="I246" s="60">
        <f t="shared" si="1"/>
        <v>2014</v>
      </c>
      <c r="J246" s="60">
        <f t="shared" si="2"/>
        <v>4</v>
      </c>
    </row>
    <row r="247">
      <c r="A247" s="325">
        <v>245.0</v>
      </c>
      <c r="B247" s="326" t="s">
        <v>854</v>
      </c>
      <c r="C247" s="326" t="s">
        <v>545</v>
      </c>
      <c r="D247" s="326" t="s">
        <v>647</v>
      </c>
      <c r="E247" s="326" t="s">
        <v>648</v>
      </c>
      <c r="F247" s="326" t="s">
        <v>649</v>
      </c>
      <c r="G247" s="326">
        <v>1689.0</v>
      </c>
      <c r="H247" s="326">
        <v>15476.53157</v>
      </c>
      <c r="I247" s="60">
        <f t="shared" si="1"/>
        <v>2014</v>
      </c>
      <c r="J247" s="60">
        <f t="shared" si="2"/>
        <v>4</v>
      </c>
    </row>
    <row r="248">
      <c r="A248" s="325">
        <v>246.0</v>
      </c>
      <c r="B248" s="326" t="s">
        <v>854</v>
      </c>
      <c r="C248" s="326" t="s">
        <v>545</v>
      </c>
      <c r="D248" s="326" t="s">
        <v>647</v>
      </c>
      <c r="E248" s="326" t="s">
        <v>650</v>
      </c>
      <c r="F248" s="326" t="s">
        <v>651</v>
      </c>
      <c r="G248" s="326">
        <v>3258.0</v>
      </c>
      <c r="H248" s="326">
        <v>29853.48718</v>
      </c>
      <c r="I248" s="60">
        <f t="shared" si="1"/>
        <v>2014</v>
      </c>
      <c r="J248" s="60">
        <f t="shared" si="2"/>
        <v>4</v>
      </c>
    </row>
    <row r="249">
      <c r="A249" s="325">
        <v>247.0</v>
      </c>
      <c r="B249" s="326" t="s">
        <v>854</v>
      </c>
      <c r="C249" s="326" t="s">
        <v>545</v>
      </c>
      <c r="D249" s="326" t="s">
        <v>647</v>
      </c>
      <c r="E249" s="326" t="s">
        <v>652</v>
      </c>
      <c r="F249" s="326" t="s">
        <v>653</v>
      </c>
      <c r="G249" s="326">
        <v>3552.0</v>
      </c>
      <c r="H249" s="326">
        <v>32547.44827</v>
      </c>
      <c r="I249" s="60">
        <f t="shared" si="1"/>
        <v>2014</v>
      </c>
      <c r="J249" s="60">
        <f t="shared" si="2"/>
        <v>4</v>
      </c>
    </row>
    <row r="250">
      <c r="A250" s="325">
        <v>248.0</v>
      </c>
      <c r="B250" s="326" t="s">
        <v>854</v>
      </c>
      <c r="C250" s="326" t="s">
        <v>545</v>
      </c>
      <c r="D250" s="326" t="s">
        <v>647</v>
      </c>
      <c r="E250" s="326" t="s">
        <v>654</v>
      </c>
      <c r="F250" s="326" t="s">
        <v>655</v>
      </c>
      <c r="G250" s="326">
        <v>2569.0</v>
      </c>
      <c r="H250" s="326">
        <v>23540.08857</v>
      </c>
      <c r="I250" s="60">
        <f t="shared" si="1"/>
        <v>2014</v>
      </c>
      <c r="J250" s="60">
        <f t="shared" si="2"/>
        <v>4</v>
      </c>
    </row>
    <row r="251">
      <c r="A251" s="325">
        <v>249.0</v>
      </c>
      <c r="B251" s="326" t="s">
        <v>854</v>
      </c>
      <c r="C251" s="326" t="s">
        <v>545</v>
      </c>
      <c r="D251" s="326" t="s">
        <v>647</v>
      </c>
      <c r="E251" s="326" t="s">
        <v>656</v>
      </c>
      <c r="F251" s="326" t="s">
        <v>657</v>
      </c>
      <c r="G251" s="326">
        <v>85.0</v>
      </c>
      <c r="H251" s="326">
        <v>1113.215037</v>
      </c>
      <c r="I251" s="60">
        <f t="shared" si="1"/>
        <v>2014</v>
      </c>
      <c r="J251" s="60">
        <f t="shared" si="2"/>
        <v>4</v>
      </c>
    </row>
    <row r="252">
      <c r="A252" s="325">
        <v>250.0</v>
      </c>
      <c r="B252" s="326" t="s">
        <v>854</v>
      </c>
      <c r="C252" s="326" t="s">
        <v>547</v>
      </c>
      <c r="D252" s="326" t="s">
        <v>658</v>
      </c>
      <c r="E252" s="326" t="s">
        <v>659</v>
      </c>
      <c r="F252" s="326" t="s">
        <v>660</v>
      </c>
      <c r="G252" s="326">
        <v>117.0</v>
      </c>
      <c r="H252" s="326">
        <v>1349.383837</v>
      </c>
      <c r="I252" s="60">
        <f t="shared" si="1"/>
        <v>2014</v>
      </c>
      <c r="J252" s="60">
        <f t="shared" si="2"/>
        <v>4</v>
      </c>
    </row>
    <row r="253">
      <c r="A253" s="325">
        <v>251.0</v>
      </c>
      <c r="B253" s="326" t="s">
        <v>854</v>
      </c>
      <c r="C253" s="326" t="s">
        <v>547</v>
      </c>
      <c r="D253" s="326" t="s">
        <v>658</v>
      </c>
      <c r="E253" s="326" t="s">
        <v>661</v>
      </c>
      <c r="F253" s="326" t="s">
        <v>662</v>
      </c>
      <c r="G253" s="326">
        <v>6622.0</v>
      </c>
      <c r="H253" s="326">
        <v>10042.26925</v>
      </c>
      <c r="I253" s="60">
        <f t="shared" si="1"/>
        <v>2014</v>
      </c>
      <c r="J253" s="60">
        <f t="shared" si="2"/>
        <v>4</v>
      </c>
    </row>
    <row r="254">
      <c r="A254" s="325">
        <v>252.0</v>
      </c>
      <c r="B254" s="326" t="s">
        <v>854</v>
      </c>
      <c r="C254" s="326" t="s">
        <v>547</v>
      </c>
      <c r="D254" s="326" t="s">
        <v>658</v>
      </c>
      <c r="E254" s="326" t="s">
        <v>663</v>
      </c>
      <c r="F254" s="326" t="s">
        <v>664</v>
      </c>
      <c r="G254" s="326">
        <v>4231.0</v>
      </c>
      <c r="H254" s="326">
        <v>38073.26771</v>
      </c>
      <c r="I254" s="60">
        <f t="shared" si="1"/>
        <v>2014</v>
      </c>
      <c r="J254" s="60">
        <f t="shared" si="2"/>
        <v>4</v>
      </c>
    </row>
    <row r="255">
      <c r="A255" s="325">
        <v>253.0</v>
      </c>
      <c r="B255" s="326" t="s">
        <v>854</v>
      </c>
      <c r="C255" s="326" t="s">
        <v>547</v>
      </c>
      <c r="D255" s="326" t="s">
        <v>665</v>
      </c>
      <c r="E255" s="326" t="s">
        <v>666</v>
      </c>
      <c r="F255" s="326" t="s">
        <v>667</v>
      </c>
      <c r="G255" s="326">
        <v>4878.0</v>
      </c>
      <c r="H255" s="326">
        <v>3252055.259</v>
      </c>
      <c r="I255" s="60">
        <f t="shared" si="1"/>
        <v>2014</v>
      </c>
      <c r="J255" s="60">
        <f t="shared" si="2"/>
        <v>4</v>
      </c>
    </row>
    <row r="256">
      <c r="A256" s="325">
        <v>254.0</v>
      </c>
      <c r="B256" s="326" t="s">
        <v>854</v>
      </c>
      <c r="C256" s="326" t="s">
        <v>668</v>
      </c>
      <c r="D256" s="326" t="s">
        <v>668</v>
      </c>
      <c r="E256" s="326" t="s">
        <v>670</v>
      </c>
      <c r="F256" s="326" t="s">
        <v>671</v>
      </c>
      <c r="G256" s="326">
        <v>4.0</v>
      </c>
      <c r="H256" s="326">
        <v>1370.27541</v>
      </c>
      <c r="I256" s="60">
        <f t="shared" si="1"/>
        <v>2014</v>
      </c>
      <c r="J256" s="60">
        <f t="shared" si="2"/>
        <v>4</v>
      </c>
    </row>
    <row r="257">
      <c r="A257" s="325">
        <v>255.0</v>
      </c>
      <c r="B257" s="326" t="s">
        <v>854</v>
      </c>
      <c r="C257" s="326" t="s">
        <v>668</v>
      </c>
      <c r="D257" s="326" t="s">
        <v>668</v>
      </c>
      <c r="E257" s="326" t="s">
        <v>672</v>
      </c>
      <c r="F257" s="326" t="s">
        <v>673</v>
      </c>
      <c r="G257" s="326">
        <v>19.0</v>
      </c>
      <c r="H257" s="326">
        <v>2389.349229</v>
      </c>
      <c r="I257" s="60">
        <f t="shared" si="1"/>
        <v>2014</v>
      </c>
      <c r="J257" s="60">
        <f t="shared" si="2"/>
        <v>4</v>
      </c>
    </row>
    <row r="258">
      <c r="A258" s="325">
        <v>256.0</v>
      </c>
      <c r="B258" s="326" t="s">
        <v>854</v>
      </c>
      <c r="C258" s="326" t="s">
        <v>668</v>
      </c>
      <c r="D258" s="326" t="s">
        <v>668</v>
      </c>
      <c r="E258" s="326" t="s">
        <v>674</v>
      </c>
      <c r="F258" s="326" t="s">
        <v>675</v>
      </c>
      <c r="G258" s="326">
        <v>73.0</v>
      </c>
      <c r="H258" s="326">
        <v>23448.33906</v>
      </c>
      <c r="I258" s="60">
        <f t="shared" si="1"/>
        <v>2014</v>
      </c>
      <c r="J258" s="60">
        <f t="shared" si="2"/>
        <v>4</v>
      </c>
    </row>
    <row r="259">
      <c r="A259" s="325">
        <v>257.0</v>
      </c>
      <c r="B259" s="326" t="s">
        <v>854</v>
      </c>
      <c r="C259" s="326" t="s">
        <v>668</v>
      </c>
      <c r="D259" s="326" t="s">
        <v>668</v>
      </c>
      <c r="E259" s="326" t="s">
        <v>676</v>
      </c>
      <c r="F259" s="326" t="s">
        <v>677</v>
      </c>
      <c r="G259" s="326">
        <v>5.0</v>
      </c>
      <c r="H259" s="326">
        <v>1485.10242</v>
      </c>
      <c r="I259" s="60">
        <f t="shared" si="1"/>
        <v>2014</v>
      </c>
      <c r="J259" s="60">
        <f t="shared" si="2"/>
        <v>4</v>
      </c>
    </row>
    <row r="260">
      <c r="A260" s="325">
        <v>258.0</v>
      </c>
      <c r="B260" s="326" t="s">
        <v>854</v>
      </c>
      <c r="C260" s="326" t="s">
        <v>678</v>
      </c>
      <c r="D260" s="326" t="s">
        <v>679</v>
      </c>
      <c r="E260" s="326" t="s">
        <v>680</v>
      </c>
      <c r="F260" s="326">
        <v>80.0</v>
      </c>
      <c r="G260" s="326">
        <v>100.0</v>
      </c>
      <c r="H260" s="326">
        <v>15698.80821</v>
      </c>
      <c r="I260" s="60">
        <f t="shared" si="1"/>
        <v>2014</v>
      </c>
      <c r="J260" s="60">
        <f t="shared" si="2"/>
        <v>4</v>
      </c>
    </row>
    <row r="261">
      <c r="A261" s="325">
        <v>259.0</v>
      </c>
      <c r="B261" s="326" t="s">
        <v>854</v>
      </c>
      <c r="C261" s="326" t="s">
        <v>678</v>
      </c>
      <c r="D261" s="326" t="s">
        <v>679</v>
      </c>
      <c r="E261" s="326" t="s">
        <v>681</v>
      </c>
      <c r="F261" s="326">
        <v>83.0</v>
      </c>
      <c r="G261" s="326">
        <v>1.0</v>
      </c>
      <c r="H261" s="326">
        <v>4.252966804</v>
      </c>
      <c r="I261" s="60">
        <f t="shared" si="1"/>
        <v>2014</v>
      </c>
      <c r="J261" s="60">
        <f t="shared" si="2"/>
        <v>4</v>
      </c>
    </row>
    <row r="262">
      <c r="A262" s="325">
        <v>260.0</v>
      </c>
      <c r="B262" s="326" t="s">
        <v>854</v>
      </c>
      <c r="C262" s="326" t="s">
        <v>678</v>
      </c>
      <c r="D262" s="326" t="s">
        <v>679</v>
      </c>
      <c r="E262" s="326" t="s">
        <v>682</v>
      </c>
      <c r="F262" s="326">
        <v>26.0</v>
      </c>
      <c r="G262" s="326">
        <v>3.0</v>
      </c>
      <c r="H262" s="326">
        <v>812.7219099</v>
      </c>
      <c r="I262" s="60">
        <f t="shared" si="1"/>
        <v>2014</v>
      </c>
      <c r="J262" s="60">
        <f t="shared" si="2"/>
        <v>4</v>
      </c>
    </row>
    <row r="263">
      <c r="A263" s="325">
        <v>261.0</v>
      </c>
      <c r="B263" s="326" t="s">
        <v>854</v>
      </c>
      <c r="C263" s="326" t="s">
        <v>678</v>
      </c>
      <c r="D263" s="326" t="s">
        <v>679</v>
      </c>
      <c r="E263" s="326" t="s">
        <v>683</v>
      </c>
      <c r="F263" s="326">
        <v>802.0</v>
      </c>
      <c r="G263" s="326">
        <v>693.0</v>
      </c>
      <c r="H263" s="326">
        <v>93647.47898</v>
      </c>
      <c r="I263" s="60">
        <f t="shared" si="1"/>
        <v>2014</v>
      </c>
      <c r="J263" s="60">
        <f t="shared" si="2"/>
        <v>4</v>
      </c>
    </row>
    <row r="264">
      <c r="A264" s="325">
        <v>262.0</v>
      </c>
      <c r="B264" s="326" t="s">
        <v>854</v>
      </c>
      <c r="C264" s="326" t="s">
        <v>678</v>
      </c>
      <c r="D264" s="326" t="s">
        <v>679</v>
      </c>
      <c r="E264" s="326" t="s">
        <v>684</v>
      </c>
      <c r="F264" s="326">
        <v>95.0</v>
      </c>
      <c r="G264" s="326">
        <v>46.0</v>
      </c>
      <c r="H264" s="326">
        <v>744.0663208</v>
      </c>
      <c r="I264" s="60">
        <f t="shared" si="1"/>
        <v>2014</v>
      </c>
      <c r="J264" s="60">
        <f t="shared" si="2"/>
        <v>4</v>
      </c>
    </row>
    <row r="265">
      <c r="A265" s="325">
        <v>263.0</v>
      </c>
      <c r="B265" s="326" t="s">
        <v>854</v>
      </c>
      <c r="C265" s="326" t="s">
        <v>678</v>
      </c>
      <c r="D265" s="326" t="s">
        <v>679</v>
      </c>
      <c r="E265" s="326" t="s">
        <v>685</v>
      </c>
      <c r="F265" s="326">
        <v>24.0</v>
      </c>
      <c r="G265" s="326">
        <v>11.0</v>
      </c>
      <c r="H265" s="326">
        <v>3817.146704</v>
      </c>
      <c r="I265" s="60">
        <f t="shared" si="1"/>
        <v>2014</v>
      </c>
      <c r="J265" s="60">
        <f t="shared" si="2"/>
        <v>4</v>
      </c>
    </row>
    <row r="266">
      <c r="A266" s="325">
        <v>264.0</v>
      </c>
      <c r="B266" s="326" t="s">
        <v>854</v>
      </c>
      <c r="C266" s="326" t="s">
        <v>678</v>
      </c>
      <c r="D266" s="326" t="s">
        <v>679</v>
      </c>
      <c r="E266" s="326" t="s">
        <v>686</v>
      </c>
      <c r="F266" s="326">
        <v>60.0</v>
      </c>
      <c r="G266" s="326">
        <v>39.0</v>
      </c>
      <c r="H266" s="326">
        <v>718.4921687</v>
      </c>
      <c r="I266" s="60">
        <f t="shared" si="1"/>
        <v>2014</v>
      </c>
      <c r="J266" s="60">
        <f t="shared" si="2"/>
        <v>4</v>
      </c>
    </row>
    <row r="267">
      <c r="A267" s="325">
        <v>265.0</v>
      </c>
      <c r="B267" s="326" t="s">
        <v>854</v>
      </c>
      <c r="C267" s="326" t="s">
        <v>678</v>
      </c>
      <c r="D267" s="326" t="s">
        <v>679</v>
      </c>
      <c r="E267" s="326" t="s">
        <v>687</v>
      </c>
      <c r="F267" s="326">
        <v>814.0</v>
      </c>
      <c r="G267" s="326">
        <v>51.0</v>
      </c>
      <c r="H267" s="326">
        <v>359.1657483</v>
      </c>
      <c r="I267" s="60">
        <f t="shared" si="1"/>
        <v>2014</v>
      </c>
      <c r="J267" s="60">
        <f t="shared" si="2"/>
        <v>4</v>
      </c>
    </row>
    <row r="268">
      <c r="A268" s="325">
        <v>266.0</v>
      </c>
      <c r="B268" s="326" t="s">
        <v>854</v>
      </c>
      <c r="C268" s="326" t="s">
        <v>678</v>
      </c>
      <c r="D268" s="326" t="s">
        <v>679</v>
      </c>
      <c r="E268" s="326" t="s">
        <v>688</v>
      </c>
      <c r="F268" s="326">
        <v>33.0</v>
      </c>
      <c r="G268" s="326">
        <v>521.0</v>
      </c>
      <c r="H268" s="326">
        <v>19257.17986</v>
      </c>
      <c r="I268" s="60">
        <f t="shared" si="1"/>
        <v>2014</v>
      </c>
      <c r="J268" s="60">
        <f t="shared" si="2"/>
        <v>4</v>
      </c>
    </row>
    <row r="269">
      <c r="A269" s="325">
        <v>267.0</v>
      </c>
      <c r="B269" s="326" t="s">
        <v>854</v>
      </c>
      <c r="C269" s="326" t="s">
        <v>678</v>
      </c>
      <c r="D269" s="326" t="s">
        <v>679</v>
      </c>
      <c r="E269" s="326" t="s">
        <v>689</v>
      </c>
      <c r="F269" s="326">
        <v>54.0</v>
      </c>
      <c r="G269" s="326">
        <v>1297.0</v>
      </c>
      <c r="H269" s="326">
        <v>90601.6542</v>
      </c>
      <c r="I269" s="60">
        <f t="shared" si="1"/>
        <v>2014</v>
      </c>
      <c r="J269" s="60">
        <f t="shared" si="2"/>
        <v>4</v>
      </c>
    </row>
    <row r="270">
      <c r="A270" s="325">
        <v>268.0</v>
      </c>
      <c r="B270" s="326" t="s">
        <v>854</v>
      </c>
      <c r="C270" s="326" t="s">
        <v>678</v>
      </c>
      <c r="D270" s="326" t="s">
        <v>679</v>
      </c>
      <c r="E270" s="326" t="s">
        <v>690</v>
      </c>
      <c r="F270" s="326" t="s">
        <v>691</v>
      </c>
      <c r="G270" s="326">
        <v>1.0</v>
      </c>
      <c r="H270" s="326">
        <v>144.2206054</v>
      </c>
      <c r="I270" s="60">
        <f t="shared" si="1"/>
        <v>2014</v>
      </c>
      <c r="J270" s="60">
        <f t="shared" si="2"/>
        <v>4</v>
      </c>
    </row>
    <row r="271">
      <c r="A271" s="325">
        <v>269.0</v>
      </c>
      <c r="B271" s="326" t="s">
        <v>854</v>
      </c>
      <c r="C271" s="326" t="s">
        <v>678</v>
      </c>
      <c r="D271" s="326" t="s">
        <v>679</v>
      </c>
      <c r="E271" s="326" t="s">
        <v>692</v>
      </c>
      <c r="F271" s="326" t="s">
        <v>693</v>
      </c>
      <c r="G271" s="326">
        <v>147.0</v>
      </c>
      <c r="H271" s="326">
        <v>21200.42899</v>
      </c>
      <c r="I271" s="60">
        <f t="shared" si="1"/>
        <v>2014</v>
      </c>
      <c r="J271" s="60">
        <f t="shared" si="2"/>
        <v>4</v>
      </c>
    </row>
    <row r="272">
      <c r="A272" s="325">
        <v>270.0</v>
      </c>
      <c r="B272" s="326" t="s">
        <v>854</v>
      </c>
      <c r="C272" s="326" t="s">
        <v>678</v>
      </c>
      <c r="D272" s="326" t="s">
        <v>679</v>
      </c>
      <c r="E272" s="326" t="s">
        <v>694</v>
      </c>
      <c r="F272" s="326">
        <v>86.0</v>
      </c>
      <c r="G272" s="326">
        <v>710.0</v>
      </c>
      <c r="H272" s="326">
        <v>86870.95397</v>
      </c>
      <c r="I272" s="60">
        <f t="shared" si="1"/>
        <v>2014</v>
      </c>
      <c r="J272" s="60">
        <f t="shared" si="2"/>
        <v>4</v>
      </c>
    </row>
    <row r="273">
      <c r="A273" s="325">
        <v>271.0</v>
      </c>
      <c r="B273" s="326" t="s">
        <v>854</v>
      </c>
      <c r="C273" s="326" t="s">
        <v>678</v>
      </c>
      <c r="D273" s="326" t="s">
        <v>679</v>
      </c>
      <c r="E273" s="326" t="s">
        <v>695</v>
      </c>
      <c r="F273" s="326">
        <v>69.0</v>
      </c>
      <c r="G273" s="326">
        <v>184.0</v>
      </c>
      <c r="H273" s="326">
        <v>49923.91667</v>
      </c>
      <c r="I273" s="60">
        <f t="shared" si="1"/>
        <v>2014</v>
      </c>
      <c r="J273" s="60">
        <f t="shared" si="2"/>
        <v>4</v>
      </c>
    </row>
    <row r="274">
      <c r="A274" s="325">
        <v>272.0</v>
      </c>
      <c r="B274" s="326" t="s">
        <v>854</v>
      </c>
      <c r="C274" s="326" t="s">
        <v>678</v>
      </c>
      <c r="D274" s="326" t="s">
        <v>679</v>
      </c>
      <c r="E274" s="326" t="s">
        <v>696</v>
      </c>
      <c r="F274" s="326">
        <v>61.0</v>
      </c>
      <c r="G274" s="326">
        <v>110.0</v>
      </c>
      <c r="H274" s="326">
        <v>16256.46421</v>
      </c>
      <c r="I274" s="60">
        <f t="shared" si="1"/>
        <v>2014</v>
      </c>
      <c r="J274" s="60">
        <f t="shared" si="2"/>
        <v>4</v>
      </c>
    </row>
    <row r="275">
      <c r="A275" s="325">
        <v>273.0</v>
      </c>
      <c r="B275" s="326" t="s">
        <v>854</v>
      </c>
      <c r="C275" s="326" t="s">
        <v>678</v>
      </c>
      <c r="D275" s="326" t="s">
        <v>679</v>
      </c>
      <c r="E275" s="326" t="s">
        <v>697</v>
      </c>
      <c r="F275" s="326">
        <v>99.0</v>
      </c>
      <c r="G275" s="326">
        <v>239.0</v>
      </c>
      <c r="H275" s="326">
        <v>44408.08817</v>
      </c>
      <c r="I275" s="60">
        <f t="shared" si="1"/>
        <v>2014</v>
      </c>
      <c r="J275" s="60">
        <f t="shared" si="2"/>
        <v>4</v>
      </c>
    </row>
    <row r="276">
      <c r="A276" s="325">
        <v>274.0</v>
      </c>
      <c r="B276" s="326" t="s">
        <v>854</v>
      </c>
      <c r="C276" s="326" t="s">
        <v>678</v>
      </c>
      <c r="D276" s="326" t="s">
        <v>679</v>
      </c>
      <c r="E276" s="326" t="s">
        <v>698</v>
      </c>
      <c r="F276" s="326">
        <v>67.0</v>
      </c>
      <c r="G276" s="326">
        <v>9.0</v>
      </c>
      <c r="H276" s="326">
        <v>1046.82136</v>
      </c>
      <c r="I276" s="60">
        <f t="shared" si="1"/>
        <v>2014</v>
      </c>
      <c r="J276" s="60">
        <f t="shared" si="2"/>
        <v>4</v>
      </c>
    </row>
    <row r="277">
      <c r="A277" s="325">
        <v>275.0</v>
      </c>
      <c r="B277" s="326" t="s">
        <v>854</v>
      </c>
      <c r="C277" s="326" t="s">
        <v>678</v>
      </c>
      <c r="D277" s="326" t="s">
        <v>679</v>
      </c>
      <c r="E277" s="326" t="s">
        <v>699</v>
      </c>
      <c r="F277" s="326">
        <v>79.0</v>
      </c>
      <c r="G277" s="326">
        <v>720.0</v>
      </c>
      <c r="H277" s="326">
        <v>132669.3624</v>
      </c>
      <c r="I277" s="60">
        <f t="shared" si="1"/>
        <v>2014</v>
      </c>
      <c r="J277" s="60">
        <f t="shared" si="2"/>
        <v>4</v>
      </c>
    </row>
    <row r="278">
      <c r="A278" s="325">
        <v>276.0</v>
      </c>
      <c r="B278" s="326" t="s">
        <v>854</v>
      </c>
      <c r="C278" s="326" t="s">
        <v>678</v>
      </c>
      <c r="D278" s="326" t="s">
        <v>679</v>
      </c>
      <c r="E278" s="326" t="s">
        <v>700</v>
      </c>
      <c r="F278" s="326" t="s">
        <v>701</v>
      </c>
      <c r="G278" s="326">
        <v>12.0</v>
      </c>
      <c r="H278" s="326">
        <v>1732.820855</v>
      </c>
      <c r="I278" s="60">
        <f t="shared" si="1"/>
        <v>2014</v>
      </c>
      <c r="J278" s="60">
        <f t="shared" si="2"/>
        <v>4</v>
      </c>
    </row>
    <row r="279">
      <c r="A279" s="325">
        <v>277.0</v>
      </c>
      <c r="B279" s="326" t="s">
        <v>854</v>
      </c>
      <c r="C279" s="326" t="s">
        <v>678</v>
      </c>
      <c r="D279" s="326" t="s">
        <v>679</v>
      </c>
      <c r="E279" s="326" t="s">
        <v>702</v>
      </c>
      <c r="F279" s="326" t="s">
        <v>703</v>
      </c>
      <c r="G279" s="326">
        <v>120.0</v>
      </c>
      <c r="H279" s="326">
        <v>22181.31566</v>
      </c>
      <c r="I279" s="60">
        <f t="shared" si="1"/>
        <v>2014</v>
      </c>
      <c r="J279" s="60">
        <f t="shared" si="2"/>
        <v>4</v>
      </c>
    </row>
    <row r="280">
      <c r="A280" s="325">
        <v>278.0</v>
      </c>
      <c r="B280" s="326" t="s">
        <v>854</v>
      </c>
      <c r="C280" s="326" t="s">
        <v>678</v>
      </c>
      <c r="D280" s="326" t="s">
        <v>679</v>
      </c>
      <c r="E280" s="326" t="s">
        <v>704</v>
      </c>
      <c r="F280" s="326">
        <v>38.0</v>
      </c>
      <c r="G280" s="326">
        <v>245.0</v>
      </c>
      <c r="H280" s="326">
        <v>68163.82373</v>
      </c>
      <c r="I280" s="60">
        <f t="shared" si="1"/>
        <v>2014</v>
      </c>
      <c r="J280" s="60">
        <f t="shared" si="2"/>
        <v>4</v>
      </c>
    </row>
    <row r="281">
      <c r="A281" s="325">
        <v>279.0</v>
      </c>
      <c r="B281" s="326" t="s">
        <v>854</v>
      </c>
      <c r="C281" s="326" t="s">
        <v>678</v>
      </c>
      <c r="D281" s="326" t="s">
        <v>679</v>
      </c>
      <c r="E281" s="326" t="s">
        <v>705</v>
      </c>
      <c r="F281" s="326">
        <v>27.0</v>
      </c>
      <c r="G281" s="326">
        <v>55.0</v>
      </c>
      <c r="H281" s="326">
        <v>153.1980299</v>
      </c>
      <c r="I281" s="60">
        <f t="shared" si="1"/>
        <v>2014</v>
      </c>
      <c r="J281" s="60">
        <f t="shared" si="2"/>
        <v>4</v>
      </c>
    </row>
    <row r="282">
      <c r="A282" s="325">
        <v>280.0</v>
      </c>
      <c r="B282" s="326" t="s">
        <v>854</v>
      </c>
      <c r="C282" s="326" t="s">
        <v>678</v>
      </c>
      <c r="D282" s="326" t="s">
        <v>679</v>
      </c>
      <c r="E282" s="326" t="s">
        <v>706</v>
      </c>
      <c r="F282" s="326">
        <v>59.0</v>
      </c>
      <c r="G282" s="326">
        <v>374.0</v>
      </c>
      <c r="H282" s="326">
        <v>22071.1883</v>
      </c>
      <c r="I282" s="60">
        <f t="shared" si="1"/>
        <v>2014</v>
      </c>
      <c r="J282" s="60">
        <f t="shared" si="2"/>
        <v>4</v>
      </c>
    </row>
    <row r="283">
      <c r="A283" s="325">
        <v>281.0</v>
      </c>
      <c r="B283" s="326" t="s">
        <v>854</v>
      </c>
      <c r="C283" s="326" t="s">
        <v>678</v>
      </c>
      <c r="D283" s="326" t="s">
        <v>679</v>
      </c>
      <c r="E283" s="326" t="s">
        <v>855</v>
      </c>
      <c r="F283" s="326">
        <v>84.0</v>
      </c>
      <c r="G283" s="326">
        <v>1.0</v>
      </c>
      <c r="H283" s="326">
        <v>28.17989782</v>
      </c>
      <c r="I283" s="60">
        <f t="shared" si="1"/>
        <v>2014</v>
      </c>
      <c r="J283" s="60">
        <f t="shared" si="2"/>
        <v>4</v>
      </c>
    </row>
    <row r="284">
      <c r="A284" s="325">
        <v>282.0</v>
      </c>
      <c r="B284" s="326" t="s">
        <v>854</v>
      </c>
      <c r="C284" s="326" t="s">
        <v>678</v>
      </c>
      <c r="D284" s="326" t="s">
        <v>679</v>
      </c>
      <c r="E284" s="326" t="s">
        <v>856</v>
      </c>
      <c r="F284" s="326">
        <v>96.0</v>
      </c>
      <c r="G284" s="326">
        <v>3.0</v>
      </c>
      <c r="H284" s="326">
        <v>821.5866675</v>
      </c>
      <c r="I284" s="60">
        <f t="shared" si="1"/>
        <v>2014</v>
      </c>
      <c r="J284" s="60">
        <f t="shared" si="2"/>
        <v>4</v>
      </c>
    </row>
    <row r="285">
      <c r="A285" s="325">
        <v>283.0</v>
      </c>
      <c r="B285" s="326" t="s">
        <v>854</v>
      </c>
      <c r="C285" s="326" t="s">
        <v>550</v>
      </c>
      <c r="D285" s="326" t="s">
        <v>550</v>
      </c>
      <c r="E285" s="326" t="s">
        <v>707</v>
      </c>
      <c r="F285" s="326">
        <v>81.0</v>
      </c>
      <c r="G285" s="326">
        <v>30.0</v>
      </c>
      <c r="H285" s="326">
        <v>51321.70875</v>
      </c>
      <c r="I285" s="60">
        <f t="shared" si="1"/>
        <v>2014</v>
      </c>
      <c r="J285" s="60">
        <f t="shared" si="2"/>
        <v>4</v>
      </c>
    </row>
    <row r="286">
      <c r="A286" s="325">
        <v>284.0</v>
      </c>
      <c r="B286" s="326" t="s">
        <v>854</v>
      </c>
      <c r="C286" s="326" t="s">
        <v>550</v>
      </c>
      <c r="D286" s="326" t="s">
        <v>550</v>
      </c>
      <c r="E286" s="326" t="s">
        <v>708</v>
      </c>
      <c r="F286" s="326" t="s">
        <v>709</v>
      </c>
      <c r="G286" s="326">
        <v>1637.0</v>
      </c>
      <c r="H286" s="326">
        <v>116399.435</v>
      </c>
      <c r="I286" s="60">
        <f t="shared" si="1"/>
        <v>2014</v>
      </c>
      <c r="J286" s="60">
        <f t="shared" si="2"/>
        <v>4</v>
      </c>
    </row>
    <row r="287">
      <c r="A287" s="325">
        <v>285.0</v>
      </c>
      <c r="B287" s="326" t="s">
        <v>854</v>
      </c>
      <c r="C287" s="326" t="s">
        <v>550</v>
      </c>
      <c r="D287" s="326" t="s">
        <v>550</v>
      </c>
      <c r="E287" s="326" t="s">
        <v>710</v>
      </c>
      <c r="F287" s="326" t="s">
        <v>711</v>
      </c>
      <c r="G287" s="326">
        <v>399.0</v>
      </c>
      <c r="H287" s="326">
        <v>221260.5741</v>
      </c>
      <c r="I287" s="60">
        <f t="shared" si="1"/>
        <v>2014</v>
      </c>
      <c r="J287" s="60">
        <f t="shared" si="2"/>
        <v>4</v>
      </c>
    </row>
    <row r="288">
      <c r="A288" s="325">
        <v>286.0</v>
      </c>
      <c r="B288" s="326" t="s">
        <v>854</v>
      </c>
      <c r="C288" s="326" t="s">
        <v>550</v>
      </c>
      <c r="D288" s="326" t="s">
        <v>550</v>
      </c>
      <c r="E288" s="326" t="s">
        <v>712</v>
      </c>
      <c r="F288" s="326" t="s">
        <v>713</v>
      </c>
      <c r="G288" s="326">
        <v>128.0</v>
      </c>
      <c r="H288" s="326">
        <v>89984.15612</v>
      </c>
      <c r="I288" s="60">
        <f t="shared" si="1"/>
        <v>2014</v>
      </c>
      <c r="J288" s="60">
        <f t="shared" si="2"/>
        <v>4</v>
      </c>
    </row>
    <row r="289">
      <c r="A289" s="325">
        <v>287.0</v>
      </c>
      <c r="B289" s="326" t="s">
        <v>854</v>
      </c>
      <c r="C289" s="326" t="s">
        <v>550</v>
      </c>
      <c r="D289" s="326" t="s">
        <v>550</v>
      </c>
      <c r="E289" s="326" t="s">
        <v>714</v>
      </c>
      <c r="F289" s="326" t="s">
        <v>715</v>
      </c>
      <c r="G289" s="326">
        <v>1190.0</v>
      </c>
      <c r="H289" s="326">
        <v>73072.93897</v>
      </c>
      <c r="I289" s="60">
        <f t="shared" si="1"/>
        <v>2014</v>
      </c>
      <c r="J289" s="60">
        <f t="shared" si="2"/>
        <v>4</v>
      </c>
    </row>
    <row r="290">
      <c r="A290" s="325">
        <v>288.0</v>
      </c>
      <c r="B290" s="326" t="s">
        <v>854</v>
      </c>
      <c r="C290" s="326" t="s">
        <v>551</v>
      </c>
      <c r="D290" s="326" t="s">
        <v>551</v>
      </c>
      <c r="E290" s="326" t="s">
        <v>716</v>
      </c>
      <c r="F290" s="326">
        <v>66.0</v>
      </c>
      <c r="G290" s="326">
        <v>4613.0</v>
      </c>
      <c r="H290" s="326">
        <v>319638.9211</v>
      </c>
      <c r="I290" s="60">
        <f t="shared" si="1"/>
        <v>2014</v>
      </c>
      <c r="J290" s="60">
        <f t="shared" si="2"/>
        <v>4</v>
      </c>
    </row>
    <row r="291">
      <c r="A291" s="325">
        <v>289.0</v>
      </c>
      <c r="B291" s="326" t="s">
        <v>854</v>
      </c>
      <c r="C291" s="326" t="s">
        <v>551</v>
      </c>
      <c r="D291" s="326" t="s">
        <v>551</v>
      </c>
      <c r="E291" s="326" t="s">
        <v>717</v>
      </c>
      <c r="F291" s="326" t="s">
        <v>718</v>
      </c>
      <c r="G291" s="326">
        <v>5738.0</v>
      </c>
      <c r="H291" s="326">
        <v>43472.00264</v>
      </c>
      <c r="I291" s="60">
        <f t="shared" si="1"/>
        <v>2014</v>
      </c>
      <c r="J291" s="60">
        <f t="shared" si="2"/>
        <v>4</v>
      </c>
    </row>
    <row r="292">
      <c r="A292" s="325">
        <v>290.0</v>
      </c>
      <c r="B292" s="326" t="s">
        <v>854</v>
      </c>
      <c r="C292" s="326" t="s">
        <v>551</v>
      </c>
      <c r="D292" s="326" t="s">
        <v>551</v>
      </c>
      <c r="E292" s="326" t="s">
        <v>719</v>
      </c>
      <c r="F292" s="326" t="s">
        <v>720</v>
      </c>
      <c r="G292" s="326">
        <v>2104.0</v>
      </c>
      <c r="H292" s="326">
        <v>28878.71902</v>
      </c>
      <c r="I292" s="60">
        <f t="shared" si="1"/>
        <v>2014</v>
      </c>
      <c r="J292" s="60">
        <f t="shared" si="2"/>
        <v>4</v>
      </c>
    </row>
    <row r="293">
      <c r="A293" s="325">
        <v>291.0</v>
      </c>
      <c r="B293" s="326" t="s">
        <v>854</v>
      </c>
      <c r="C293" s="326" t="s">
        <v>551</v>
      </c>
      <c r="D293" s="326" t="s">
        <v>551</v>
      </c>
      <c r="E293" s="326" t="s">
        <v>721</v>
      </c>
      <c r="F293" s="326" t="s">
        <v>722</v>
      </c>
      <c r="G293" s="326">
        <v>76.0</v>
      </c>
      <c r="H293" s="326">
        <v>28379.40435</v>
      </c>
      <c r="I293" s="60">
        <f t="shared" si="1"/>
        <v>2014</v>
      </c>
      <c r="J293" s="60">
        <f t="shared" si="2"/>
        <v>4</v>
      </c>
    </row>
    <row r="294">
      <c r="A294" s="325">
        <v>292.0</v>
      </c>
      <c r="B294" s="326" t="s">
        <v>854</v>
      </c>
      <c r="C294" s="326" t="s">
        <v>723</v>
      </c>
      <c r="D294" s="326" t="s">
        <v>723</v>
      </c>
      <c r="E294" s="326" t="s">
        <v>724</v>
      </c>
      <c r="F294" s="326" t="s">
        <v>725</v>
      </c>
      <c r="G294" s="326">
        <v>429.0</v>
      </c>
      <c r="H294" s="326">
        <v>426233.6239</v>
      </c>
      <c r="I294" s="60">
        <f t="shared" si="1"/>
        <v>2014</v>
      </c>
      <c r="J294" s="60">
        <f t="shared" si="2"/>
        <v>4</v>
      </c>
    </row>
    <row r="295">
      <c r="A295" s="325">
        <v>293.0</v>
      </c>
      <c r="B295" s="326" t="s">
        <v>854</v>
      </c>
      <c r="C295" s="326" t="s">
        <v>723</v>
      </c>
      <c r="D295" s="326" t="s">
        <v>723</v>
      </c>
      <c r="E295" s="326" t="s">
        <v>726</v>
      </c>
      <c r="F295" s="326" t="s">
        <v>727</v>
      </c>
      <c r="G295" s="326">
        <v>1758.0</v>
      </c>
      <c r="H295" s="326">
        <v>1746663.662</v>
      </c>
      <c r="I295" s="60">
        <f t="shared" si="1"/>
        <v>2014</v>
      </c>
      <c r="J295" s="60">
        <f t="shared" si="2"/>
        <v>4</v>
      </c>
    </row>
    <row r="296">
      <c r="A296" s="325">
        <v>294.0</v>
      </c>
      <c r="B296" s="326" t="s">
        <v>854</v>
      </c>
      <c r="C296" s="326" t="s">
        <v>524</v>
      </c>
      <c r="D296" s="326" t="s">
        <v>728</v>
      </c>
      <c r="E296" s="326" t="s">
        <v>729</v>
      </c>
      <c r="F296" s="326">
        <v>71.0</v>
      </c>
      <c r="G296" s="326">
        <v>34.0</v>
      </c>
      <c r="H296" s="326">
        <v>32618.58983</v>
      </c>
      <c r="I296" s="60">
        <f t="shared" si="1"/>
        <v>2014</v>
      </c>
      <c r="J296" s="60">
        <f t="shared" si="2"/>
        <v>4</v>
      </c>
    </row>
    <row r="297">
      <c r="A297" s="325">
        <v>295.0</v>
      </c>
      <c r="B297" s="326" t="s">
        <v>854</v>
      </c>
      <c r="C297" s="326" t="s">
        <v>524</v>
      </c>
      <c r="D297" s="326" t="s">
        <v>728</v>
      </c>
      <c r="E297" s="326" t="s">
        <v>730</v>
      </c>
      <c r="F297" s="326">
        <v>73.0</v>
      </c>
      <c r="G297" s="326">
        <v>15.0</v>
      </c>
      <c r="H297" s="326">
        <v>3693.667398</v>
      </c>
      <c r="I297" s="60">
        <f t="shared" si="1"/>
        <v>2014</v>
      </c>
      <c r="J297" s="60">
        <f t="shared" si="2"/>
        <v>4</v>
      </c>
    </row>
    <row r="298">
      <c r="A298" s="325">
        <v>296.0</v>
      </c>
      <c r="B298" s="326" t="s">
        <v>854</v>
      </c>
      <c r="C298" s="326" t="s">
        <v>524</v>
      </c>
      <c r="D298" s="326" t="s">
        <v>728</v>
      </c>
      <c r="E298" s="326" t="s">
        <v>731</v>
      </c>
      <c r="F298" s="326" t="s">
        <v>732</v>
      </c>
      <c r="G298" s="326">
        <v>23.0</v>
      </c>
      <c r="H298" s="326">
        <v>20890.94193</v>
      </c>
      <c r="I298" s="60">
        <f t="shared" si="1"/>
        <v>2014</v>
      </c>
      <c r="J298" s="60">
        <f t="shared" si="2"/>
        <v>4</v>
      </c>
    </row>
    <row r="299">
      <c r="A299" s="325">
        <v>297.0</v>
      </c>
      <c r="B299" s="326" t="s">
        <v>854</v>
      </c>
      <c r="C299" s="326" t="s">
        <v>524</v>
      </c>
      <c r="D299" s="326" t="s">
        <v>728</v>
      </c>
      <c r="E299" s="326" t="s">
        <v>733</v>
      </c>
      <c r="F299" s="326" t="s">
        <v>734</v>
      </c>
      <c r="G299" s="326">
        <v>378.0</v>
      </c>
      <c r="H299" s="326">
        <v>17590.12545</v>
      </c>
      <c r="I299" s="60">
        <f t="shared" si="1"/>
        <v>2014</v>
      </c>
      <c r="J299" s="60">
        <f t="shared" si="2"/>
        <v>4</v>
      </c>
    </row>
    <row r="300">
      <c r="A300" s="325">
        <v>298.0</v>
      </c>
      <c r="B300" s="326" t="s">
        <v>854</v>
      </c>
      <c r="C300" s="326" t="s">
        <v>524</v>
      </c>
      <c r="D300" s="326" t="s">
        <v>728</v>
      </c>
      <c r="E300" s="326" t="s">
        <v>735</v>
      </c>
      <c r="F300" s="326">
        <v>23.0</v>
      </c>
      <c r="G300" s="326">
        <v>45.0</v>
      </c>
      <c r="H300" s="326">
        <v>58868.12187</v>
      </c>
      <c r="I300" s="60">
        <f t="shared" si="1"/>
        <v>2014</v>
      </c>
      <c r="J300" s="60">
        <f t="shared" si="2"/>
        <v>4</v>
      </c>
    </row>
    <row r="301">
      <c r="A301" s="325">
        <v>299.0</v>
      </c>
      <c r="B301" s="326" t="s">
        <v>854</v>
      </c>
      <c r="C301" s="326" t="s">
        <v>524</v>
      </c>
      <c r="D301" s="326" t="s">
        <v>728</v>
      </c>
      <c r="E301" s="326" t="s">
        <v>736</v>
      </c>
      <c r="F301" s="326" t="s">
        <v>737</v>
      </c>
      <c r="G301" s="326">
        <v>13.0</v>
      </c>
      <c r="H301" s="326">
        <v>17692.76397</v>
      </c>
      <c r="I301" s="60">
        <f t="shared" si="1"/>
        <v>2014</v>
      </c>
      <c r="J301" s="60">
        <f t="shared" si="2"/>
        <v>4</v>
      </c>
    </row>
    <row r="302">
      <c r="A302" s="325">
        <v>300.0</v>
      </c>
      <c r="B302" s="326" t="s">
        <v>854</v>
      </c>
      <c r="C302" s="326" t="s">
        <v>524</v>
      </c>
      <c r="D302" s="326" t="s">
        <v>728</v>
      </c>
      <c r="E302" s="326" t="s">
        <v>738</v>
      </c>
      <c r="F302" s="326">
        <v>70.0</v>
      </c>
      <c r="G302" s="326">
        <v>9.0</v>
      </c>
      <c r="H302" s="326">
        <v>11730.99592</v>
      </c>
      <c r="I302" s="60">
        <f t="shared" si="1"/>
        <v>2014</v>
      </c>
      <c r="J302" s="60">
        <f t="shared" si="2"/>
        <v>4</v>
      </c>
    </row>
    <row r="303">
      <c r="A303" s="325">
        <v>301.0</v>
      </c>
      <c r="B303" s="326" t="s">
        <v>854</v>
      </c>
      <c r="C303" s="326" t="s">
        <v>524</v>
      </c>
      <c r="D303" s="326" t="s">
        <v>728</v>
      </c>
      <c r="E303" s="326" t="s">
        <v>739</v>
      </c>
      <c r="F303" s="326">
        <v>21.0</v>
      </c>
      <c r="G303" s="326">
        <v>300.0</v>
      </c>
      <c r="H303" s="326">
        <v>317566.7574</v>
      </c>
      <c r="I303" s="60">
        <f t="shared" si="1"/>
        <v>2014</v>
      </c>
      <c r="J303" s="60">
        <f t="shared" si="2"/>
        <v>4</v>
      </c>
    </row>
    <row r="304">
      <c r="A304" s="325">
        <v>302.0</v>
      </c>
      <c r="B304" s="326" t="s">
        <v>854</v>
      </c>
      <c r="C304" s="326" t="s">
        <v>524</v>
      </c>
      <c r="D304" s="326" t="s">
        <v>728</v>
      </c>
      <c r="E304" s="326" t="s">
        <v>740</v>
      </c>
      <c r="F304" s="326" t="s">
        <v>741</v>
      </c>
      <c r="G304" s="326">
        <v>352.0</v>
      </c>
      <c r="H304" s="326">
        <v>270859.3031</v>
      </c>
      <c r="I304" s="60">
        <f t="shared" si="1"/>
        <v>2014</v>
      </c>
      <c r="J304" s="60">
        <f t="shared" si="2"/>
        <v>4</v>
      </c>
    </row>
    <row r="305">
      <c r="A305" s="325">
        <v>303.0</v>
      </c>
      <c r="B305" s="326" t="s">
        <v>854</v>
      </c>
      <c r="C305" s="326" t="s">
        <v>524</v>
      </c>
      <c r="D305" s="326" t="s">
        <v>728</v>
      </c>
      <c r="E305" s="326" t="s">
        <v>742</v>
      </c>
      <c r="F305" s="326" t="s">
        <v>743</v>
      </c>
      <c r="G305" s="326">
        <v>1162.0</v>
      </c>
      <c r="H305" s="326">
        <v>578472.5402</v>
      </c>
      <c r="I305" s="60">
        <f t="shared" si="1"/>
        <v>2014</v>
      </c>
      <c r="J305" s="60">
        <f t="shared" si="2"/>
        <v>4</v>
      </c>
    </row>
    <row r="306">
      <c r="A306" s="325">
        <v>304.0</v>
      </c>
      <c r="B306" s="326" t="s">
        <v>854</v>
      </c>
      <c r="C306" s="326" t="s">
        <v>524</v>
      </c>
      <c r="D306" s="326" t="s">
        <v>728</v>
      </c>
      <c r="E306" s="326" t="s">
        <v>744</v>
      </c>
      <c r="F306" s="326" t="s">
        <v>745</v>
      </c>
      <c r="G306" s="326">
        <v>383.0</v>
      </c>
      <c r="H306" s="326">
        <v>495908.2108</v>
      </c>
      <c r="I306" s="60">
        <f t="shared" si="1"/>
        <v>2014</v>
      </c>
      <c r="J306" s="60">
        <f t="shared" si="2"/>
        <v>4</v>
      </c>
    </row>
    <row r="307">
      <c r="A307" s="325">
        <v>305.0</v>
      </c>
      <c r="B307" s="326" t="s">
        <v>854</v>
      </c>
      <c r="C307" s="326" t="s">
        <v>524</v>
      </c>
      <c r="D307" s="326" t="s">
        <v>728</v>
      </c>
      <c r="E307" s="326" t="s">
        <v>746</v>
      </c>
      <c r="F307" s="326" t="s">
        <v>747</v>
      </c>
      <c r="G307" s="326">
        <v>113.0</v>
      </c>
      <c r="H307" s="326">
        <v>102677.818</v>
      </c>
      <c r="I307" s="60">
        <f t="shared" si="1"/>
        <v>2014</v>
      </c>
      <c r="J307" s="60">
        <f t="shared" si="2"/>
        <v>4</v>
      </c>
    </row>
    <row r="308">
      <c r="A308" s="325">
        <v>306.0</v>
      </c>
      <c r="B308" s="326" t="s">
        <v>854</v>
      </c>
      <c r="C308" s="326" t="s">
        <v>524</v>
      </c>
      <c r="D308" s="326" t="s">
        <v>728</v>
      </c>
      <c r="E308" s="326" t="s">
        <v>748</v>
      </c>
      <c r="F308" s="326" t="s">
        <v>749</v>
      </c>
      <c r="G308" s="326">
        <v>94.0</v>
      </c>
      <c r="H308" s="326">
        <v>91926.86982</v>
      </c>
      <c r="I308" s="60">
        <f t="shared" si="1"/>
        <v>2014</v>
      </c>
      <c r="J308" s="60">
        <f t="shared" si="2"/>
        <v>4</v>
      </c>
    </row>
    <row r="309">
      <c r="A309" s="325">
        <v>307.0</v>
      </c>
      <c r="B309" s="326" t="s">
        <v>854</v>
      </c>
      <c r="C309" s="326" t="s">
        <v>524</v>
      </c>
      <c r="D309" s="326" t="s">
        <v>728</v>
      </c>
      <c r="E309" s="326" t="s">
        <v>750</v>
      </c>
      <c r="F309" s="326" t="s">
        <v>751</v>
      </c>
      <c r="G309" s="326">
        <v>49.0</v>
      </c>
      <c r="H309" s="326">
        <v>15492.13207</v>
      </c>
      <c r="I309" s="60">
        <f t="shared" si="1"/>
        <v>2014</v>
      </c>
      <c r="J309" s="60">
        <f t="shared" si="2"/>
        <v>4</v>
      </c>
    </row>
    <row r="310">
      <c r="A310" s="325">
        <v>308.0</v>
      </c>
      <c r="B310" s="326" t="s">
        <v>854</v>
      </c>
      <c r="C310" s="326" t="s">
        <v>524</v>
      </c>
      <c r="D310" s="326" t="s">
        <v>728</v>
      </c>
      <c r="E310" s="326" t="s">
        <v>752</v>
      </c>
      <c r="F310" s="326">
        <v>72.0</v>
      </c>
      <c r="G310" s="326">
        <v>12.0</v>
      </c>
      <c r="H310" s="326">
        <v>22462.075</v>
      </c>
      <c r="I310" s="60">
        <f t="shared" si="1"/>
        <v>2014</v>
      </c>
      <c r="J310" s="60">
        <f t="shared" si="2"/>
        <v>4</v>
      </c>
    </row>
    <row r="311">
      <c r="A311" s="325">
        <v>309.0</v>
      </c>
      <c r="B311" s="326" t="s">
        <v>854</v>
      </c>
      <c r="C311" s="326" t="s">
        <v>524</v>
      </c>
      <c r="D311" s="326" t="s">
        <v>728</v>
      </c>
      <c r="E311" s="326" t="s">
        <v>850</v>
      </c>
      <c r="F311" s="326" t="s">
        <v>851</v>
      </c>
      <c r="G311" s="326">
        <v>2.0</v>
      </c>
      <c r="H311" s="326">
        <v>327.1333334</v>
      </c>
      <c r="I311" s="60">
        <f t="shared" si="1"/>
        <v>2014</v>
      </c>
      <c r="J311" s="60">
        <f t="shared" si="2"/>
        <v>4</v>
      </c>
    </row>
    <row r="312">
      <c r="A312" s="325">
        <v>310.0</v>
      </c>
      <c r="B312" s="326" t="s">
        <v>854</v>
      </c>
      <c r="C312" s="326" t="s">
        <v>524</v>
      </c>
      <c r="D312" s="326" t="s">
        <v>753</v>
      </c>
      <c r="E312" s="326" t="s">
        <v>754</v>
      </c>
      <c r="F312" s="326" t="s">
        <v>755</v>
      </c>
      <c r="G312" s="326">
        <v>580.0</v>
      </c>
      <c r="H312" s="326">
        <v>1834798.487</v>
      </c>
      <c r="I312" s="60">
        <f t="shared" si="1"/>
        <v>2014</v>
      </c>
      <c r="J312" s="60">
        <f t="shared" si="2"/>
        <v>4</v>
      </c>
    </row>
    <row r="313">
      <c r="A313" s="325">
        <v>311.0</v>
      </c>
      <c r="B313" s="326" t="s">
        <v>854</v>
      </c>
      <c r="C313" s="326" t="s">
        <v>524</v>
      </c>
      <c r="D313" s="326" t="s">
        <v>753</v>
      </c>
      <c r="E313" s="326" t="s">
        <v>756</v>
      </c>
      <c r="F313" s="326" t="s">
        <v>757</v>
      </c>
      <c r="G313" s="326">
        <v>246.0</v>
      </c>
      <c r="H313" s="326">
        <v>748672.5257</v>
      </c>
      <c r="I313" s="60">
        <f t="shared" si="1"/>
        <v>2014</v>
      </c>
      <c r="J313" s="60">
        <f t="shared" si="2"/>
        <v>4</v>
      </c>
    </row>
    <row r="314">
      <c r="A314" s="325">
        <v>312.0</v>
      </c>
      <c r="B314" s="326" t="s">
        <v>854</v>
      </c>
      <c r="C314" s="326" t="s">
        <v>524</v>
      </c>
      <c r="D314" s="326" t="s">
        <v>753</v>
      </c>
      <c r="E314" s="326" t="s">
        <v>758</v>
      </c>
      <c r="F314" s="326" t="s">
        <v>759</v>
      </c>
      <c r="G314" s="326">
        <v>187.0</v>
      </c>
      <c r="H314" s="326">
        <v>715431.9598</v>
      </c>
      <c r="I314" s="60">
        <f t="shared" si="1"/>
        <v>2014</v>
      </c>
      <c r="J314" s="60">
        <f t="shared" si="2"/>
        <v>4</v>
      </c>
    </row>
    <row r="315">
      <c r="A315" s="325">
        <v>313.0</v>
      </c>
      <c r="B315" s="326" t="s">
        <v>854</v>
      </c>
      <c r="C315" s="326" t="s">
        <v>524</v>
      </c>
      <c r="D315" s="326" t="s">
        <v>753</v>
      </c>
      <c r="E315" s="326" t="s">
        <v>760</v>
      </c>
      <c r="F315" s="326" t="s">
        <v>761</v>
      </c>
      <c r="G315" s="326">
        <v>18.0</v>
      </c>
      <c r="H315" s="326">
        <v>61105.16938</v>
      </c>
      <c r="I315" s="60">
        <f t="shared" si="1"/>
        <v>2014</v>
      </c>
      <c r="J315" s="60">
        <f t="shared" si="2"/>
        <v>4</v>
      </c>
    </row>
    <row r="316">
      <c r="A316" s="325">
        <v>314.0</v>
      </c>
      <c r="B316" s="326" t="s">
        <v>854</v>
      </c>
      <c r="C316" s="326" t="s">
        <v>524</v>
      </c>
      <c r="D316" s="326" t="s">
        <v>753</v>
      </c>
      <c r="E316" s="326" t="s">
        <v>762</v>
      </c>
      <c r="F316" s="326" t="s">
        <v>763</v>
      </c>
      <c r="G316" s="326">
        <v>80.0</v>
      </c>
      <c r="H316" s="326">
        <v>173243.1096</v>
      </c>
      <c r="I316" s="60">
        <f t="shared" si="1"/>
        <v>2014</v>
      </c>
      <c r="J316" s="60">
        <f t="shared" si="2"/>
        <v>4</v>
      </c>
    </row>
    <row r="317">
      <c r="A317" s="325">
        <v>315.0</v>
      </c>
      <c r="B317" s="326" t="s">
        <v>854</v>
      </c>
      <c r="C317" s="326" t="s">
        <v>524</v>
      </c>
      <c r="D317" s="326" t="s">
        <v>753</v>
      </c>
      <c r="E317" s="326" t="s">
        <v>764</v>
      </c>
      <c r="F317" s="326" t="s">
        <v>765</v>
      </c>
      <c r="G317" s="326">
        <v>42.0</v>
      </c>
      <c r="H317" s="326">
        <v>162227.9978</v>
      </c>
      <c r="I317" s="60">
        <f t="shared" si="1"/>
        <v>2014</v>
      </c>
      <c r="J317" s="60">
        <f t="shared" si="2"/>
        <v>4</v>
      </c>
    </row>
    <row r="318">
      <c r="A318" s="325">
        <v>316.0</v>
      </c>
      <c r="B318" s="326" t="s">
        <v>854</v>
      </c>
      <c r="C318" s="326" t="s">
        <v>530</v>
      </c>
      <c r="D318" s="326" t="s">
        <v>766</v>
      </c>
      <c r="E318" s="326" t="s">
        <v>767</v>
      </c>
      <c r="F318" s="326">
        <v>44.0</v>
      </c>
      <c r="G318" s="326">
        <v>1088.0</v>
      </c>
      <c r="H318" s="326">
        <v>20182.69129</v>
      </c>
      <c r="I318" s="60">
        <f t="shared" si="1"/>
        <v>2014</v>
      </c>
      <c r="J318" s="60">
        <f t="shared" si="2"/>
        <v>4</v>
      </c>
    </row>
    <row r="319">
      <c r="A319" s="325">
        <v>317.0</v>
      </c>
      <c r="B319" s="326" t="s">
        <v>854</v>
      </c>
      <c r="C319" s="326" t="s">
        <v>530</v>
      </c>
      <c r="D319" s="326" t="s">
        <v>768</v>
      </c>
      <c r="E319" s="326" t="s">
        <v>769</v>
      </c>
      <c r="F319" s="326">
        <v>29.0</v>
      </c>
      <c r="G319" s="326">
        <v>102.0</v>
      </c>
      <c r="H319" s="326">
        <v>250822.3971</v>
      </c>
      <c r="I319" s="60">
        <f t="shared" si="1"/>
        <v>2014</v>
      </c>
      <c r="J319" s="60">
        <f t="shared" si="2"/>
        <v>4</v>
      </c>
    </row>
    <row r="320">
      <c r="A320" s="325">
        <v>318.0</v>
      </c>
      <c r="B320" s="326" t="s">
        <v>854</v>
      </c>
      <c r="C320" s="326" t="s">
        <v>530</v>
      </c>
      <c r="D320" s="326" t="s">
        <v>768</v>
      </c>
      <c r="E320" s="326" t="s">
        <v>770</v>
      </c>
      <c r="F320" s="326" t="s">
        <v>771</v>
      </c>
      <c r="G320" s="326">
        <v>464.0</v>
      </c>
      <c r="H320" s="326">
        <v>261703.5442</v>
      </c>
      <c r="I320" s="60">
        <f t="shared" si="1"/>
        <v>2014</v>
      </c>
      <c r="J320" s="60">
        <f t="shared" si="2"/>
        <v>4</v>
      </c>
    </row>
    <row r="321">
      <c r="A321" s="325">
        <v>319.0</v>
      </c>
      <c r="B321" s="326" t="s">
        <v>854</v>
      </c>
      <c r="C321" s="326" t="s">
        <v>530</v>
      </c>
      <c r="D321" s="326" t="s">
        <v>768</v>
      </c>
      <c r="E321" s="326" t="s">
        <v>772</v>
      </c>
      <c r="F321" s="326" t="s">
        <v>773</v>
      </c>
      <c r="G321" s="326">
        <v>3.0</v>
      </c>
      <c r="H321" s="326">
        <v>1692.048777</v>
      </c>
      <c r="I321" s="60">
        <f t="shared" si="1"/>
        <v>2014</v>
      </c>
      <c r="J321" s="60">
        <f t="shared" si="2"/>
        <v>4</v>
      </c>
    </row>
    <row r="322">
      <c r="A322" s="325">
        <v>320.0</v>
      </c>
      <c r="B322" s="326" t="s">
        <v>854</v>
      </c>
      <c r="C322" s="326" t="s">
        <v>530</v>
      </c>
      <c r="D322" s="326" t="s">
        <v>768</v>
      </c>
      <c r="E322" s="326" t="s">
        <v>774</v>
      </c>
      <c r="F322" s="326" t="s">
        <v>775</v>
      </c>
      <c r="G322" s="326">
        <v>7766.0</v>
      </c>
      <c r="H322" s="326">
        <v>4380150.268</v>
      </c>
      <c r="I322" s="60">
        <f t="shared" si="1"/>
        <v>2014</v>
      </c>
      <c r="J322" s="60">
        <f t="shared" si="2"/>
        <v>4</v>
      </c>
    </row>
    <row r="323">
      <c r="A323" s="325">
        <v>321.0</v>
      </c>
      <c r="B323" s="326" t="s">
        <v>854</v>
      </c>
      <c r="C323" s="326" t="s">
        <v>530</v>
      </c>
      <c r="D323" s="326" t="s">
        <v>768</v>
      </c>
      <c r="E323" s="326" t="s">
        <v>776</v>
      </c>
      <c r="F323" s="326" t="s">
        <v>777</v>
      </c>
      <c r="G323" s="326">
        <v>113.0</v>
      </c>
      <c r="H323" s="326">
        <v>63733.83728</v>
      </c>
      <c r="I323" s="60">
        <f t="shared" si="1"/>
        <v>2014</v>
      </c>
      <c r="J323" s="60">
        <f t="shared" si="2"/>
        <v>4</v>
      </c>
    </row>
    <row r="324">
      <c r="A324" s="325">
        <v>322.0</v>
      </c>
      <c r="B324" s="326" t="s">
        <v>854</v>
      </c>
      <c r="C324" s="326" t="s">
        <v>530</v>
      </c>
      <c r="D324" s="326" t="s">
        <v>778</v>
      </c>
      <c r="E324" s="326" t="s">
        <v>779</v>
      </c>
      <c r="F324" s="326">
        <v>31.0</v>
      </c>
      <c r="G324" s="326">
        <v>10.0</v>
      </c>
      <c r="H324" s="326">
        <v>18564.77679</v>
      </c>
      <c r="I324" s="60">
        <f t="shared" si="1"/>
        <v>2014</v>
      </c>
      <c r="J324" s="60">
        <f t="shared" si="2"/>
        <v>4</v>
      </c>
    </row>
    <row r="325">
      <c r="A325" s="325">
        <v>323.0</v>
      </c>
      <c r="B325" s="326" t="s">
        <v>854</v>
      </c>
      <c r="C325" s="326" t="s">
        <v>530</v>
      </c>
      <c r="D325" s="326" t="s">
        <v>778</v>
      </c>
      <c r="E325" s="326" t="s">
        <v>780</v>
      </c>
      <c r="F325" s="326" t="s">
        <v>781</v>
      </c>
      <c r="G325" s="326">
        <v>265.0</v>
      </c>
      <c r="H325" s="326">
        <v>39875.38011</v>
      </c>
      <c r="I325" s="60">
        <f t="shared" si="1"/>
        <v>2014</v>
      </c>
      <c r="J325" s="60">
        <f t="shared" si="2"/>
        <v>4</v>
      </c>
    </row>
    <row r="326">
      <c r="A326" s="325">
        <v>324.0</v>
      </c>
      <c r="B326" s="326" t="s">
        <v>854</v>
      </c>
      <c r="C326" s="326" t="s">
        <v>530</v>
      </c>
      <c r="D326" s="326" t="s">
        <v>778</v>
      </c>
      <c r="E326" s="326" t="s">
        <v>782</v>
      </c>
      <c r="F326" s="326" t="s">
        <v>783</v>
      </c>
      <c r="G326" s="326">
        <v>6166.0</v>
      </c>
      <c r="H326" s="326">
        <v>927817.335</v>
      </c>
      <c r="I326" s="60">
        <f t="shared" si="1"/>
        <v>2014</v>
      </c>
      <c r="J326" s="60">
        <f t="shared" si="2"/>
        <v>4</v>
      </c>
    </row>
    <row r="327">
      <c r="A327" s="325">
        <v>325.0</v>
      </c>
      <c r="B327" s="326" t="s">
        <v>854</v>
      </c>
      <c r="C327" s="326" t="s">
        <v>530</v>
      </c>
      <c r="D327" s="326" t="s">
        <v>784</v>
      </c>
      <c r="E327" s="326" t="s">
        <v>785</v>
      </c>
      <c r="F327" s="326">
        <v>35.0</v>
      </c>
      <c r="G327" s="326">
        <v>91.0</v>
      </c>
      <c r="H327" s="326">
        <v>70459.40952</v>
      </c>
      <c r="I327" s="60">
        <f t="shared" si="1"/>
        <v>2014</v>
      </c>
      <c r="J327" s="60">
        <f t="shared" si="2"/>
        <v>4</v>
      </c>
    </row>
    <row r="328">
      <c r="A328" s="325">
        <v>326.0</v>
      </c>
      <c r="B328" s="326" t="s">
        <v>854</v>
      </c>
      <c r="C328" s="326" t="s">
        <v>530</v>
      </c>
      <c r="D328" s="326" t="s">
        <v>784</v>
      </c>
      <c r="E328" s="326" t="s">
        <v>786</v>
      </c>
      <c r="F328" s="326">
        <v>43.0</v>
      </c>
      <c r="G328" s="326">
        <v>243.0</v>
      </c>
      <c r="H328" s="326">
        <v>1600.643432</v>
      </c>
      <c r="I328" s="60">
        <f t="shared" si="1"/>
        <v>2014</v>
      </c>
      <c r="J328" s="60">
        <f t="shared" si="2"/>
        <v>4</v>
      </c>
    </row>
    <row r="329">
      <c r="A329" s="325">
        <v>327.0</v>
      </c>
      <c r="B329" s="326" t="s">
        <v>854</v>
      </c>
      <c r="C329" s="326" t="s">
        <v>530</v>
      </c>
      <c r="D329" s="326" t="s">
        <v>784</v>
      </c>
      <c r="E329" s="326" t="s">
        <v>787</v>
      </c>
      <c r="F329" s="326" t="s">
        <v>788</v>
      </c>
      <c r="G329" s="326">
        <v>801.0</v>
      </c>
      <c r="H329" s="326">
        <v>5977.318615</v>
      </c>
      <c r="I329" s="60">
        <f t="shared" si="1"/>
        <v>2014</v>
      </c>
      <c r="J329" s="60">
        <f t="shared" si="2"/>
        <v>4</v>
      </c>
    </row>
    <row r="330">
      <c r="A330" s="325">
        <v>328.0</v>
      </c>
      <c r="B330" s="326" t="s">
        <v>854</v>
      </c>
      <c r="C330" s="326" t="s">
        <v>530</v>
      </c>
      <c r="D330" s="326" t="s">
        <v>784</v>
      </c>
      <c r="E330" s="326" t="s">
        <v>789</v>
      </c>
      <c r="F330" s="326">
        <v>49.0</v>
      </c>
      <c r="G330" s="326">
        <v>3193.0</v>
      </c>
      <c r="H330" s="326">
        <v>135942.5076</v>
      </c>
      <c r="I330" s="60">
        <f t="shared" si="1"/>
        <v>2014</v>
      </c>
      <c r="J330" s="60">
        <f t="shared" si="2"/>
        <v>4</v>
      </c>
    </row>
    <row r="331">
      <c r="A331" s="325">
        <v>329.0</v>
      </c>
      <c r="B331" s="326" t="s">
        <v>854</v>
      </c>
      <c r="C331" s="326" t="s">
        <v>530</v>
      </c>
      <c r="D331" s="326" t="s">
        <v>784</v>
      </c>
      <c r="E331" s="326" t="s">
        <v>790</v>
      </c>
      <c r="F331" s="326">
        <v>41.0</v>
      </c>
      <c r="G331" s="326">
        <v>769.0</v>
      </c>
      <c r="H331" s="326">
        <v>36081.7472</v>
      </c>
      <c r="I331" s="60">
        <f t="shared" si="1"/>
        <v>2014</v>
      </c>
      <c r="J331" s="60">
        <f t="shared" si="2"/>
        <v>4</v>
      </c>
    </row>
    <row r="332">
      <c r="A332" s="325">
        <v>330.0</v>
      </c>
      <c r="B332" s="326" t="s">
        <v>854</v>
      </c>
      <c r="C332" s="326" t="s">
        <v>530</v>
      </c>
      <c r="D332" s="326" t="s">
        <v>784</v>
      </c>
      <c r="E332" s="326" t="s">
        <v>791</v>
      </c>
      <c r="F332" s="326">
        <v>47.0</v>
      </c>
      <c r="G332" s="326">
        <v>100.0</v>
      </c>
      <c r="H332" s="326">
        <v>9563.451712</v>
      </c>
      <c r="I332" s="60">
        <f t="shared" si="1"/>
        <v>2014</v>
      </c>
      <c r="J332" s="60">
        <f t="shared" si="2"/>
        <v>4</v>
      </c>
    </row>
    <row r="333">
      <c r="A333" s="325">
        <v>331.0</v>
      </c>
      <c r="B333" s="326" t="s">
        <v>854</v>
      </c>
      <c r="C333" s="326" t="s">
        <v>530</v>
      </c>
      <c r="D333" s="326" t="s">
        <v>784</v>
      </c>
      <c r="E333" s="326" t="s">
        <v>792</v>
      </c>
      <c r="F333" s="326">
        <v>40.0</v>
      </c>
      <c r="G333" s="326">
        <v>1113.0</v>
      </c>
      <c r="H333" s="326">
        <v>57916.58164</v>
      </c>
      <c r="I333" s="60">
        <f t="shared" si="1"/>
        <v>2014</v>
      </c>
      <c r="J333" s="60">
        <f t="shared" si="2"/>
        <v>4</v>
      </c>
    </row>
    <row r="334">
      <c r="A334" s="325">
        <v>332.0</v>
      </c>
      <c r="B334" s="326" t="s">
        <v>854</v>
      </c>
      <c r="C334" s="326" t="s">
        <v>530</v>
      </c>
      <c r="D334" s="326" t="s">
        <v>784</v>
      </c>
      <c r="E334" s="326" t="s">
        <v>793</v>
      </c>
      <c r="F334" s="326">
        <v>42.0</v>
      </c>
      <c r="G334" s="326">
        <v>17.0</v>
      </c>
      <c r="H334" s="326">
        <v>1336.464862</v>
      </c>
      <c r="I334" s="60">
        <f t="shared" si="1"/>
        <v>2014</v>
      </c>
      <c r="J334" s="60">
        <f t="shared" si="2"/>
        <v>4</v>
      </c>
    </row>
    <row r="335">
      <c r="A335" s="325">
        <v>333.0</v>
      </c>
      <c r="B335" s="326" t="s">
        <v>854</v>
      </c>
      <c r="C335" s="326" t="s">
        <v>530</v>
      </c>
      <c r="D335" s="326" t="s">
        <v>794</v>
      </c>
      <c r="E335" s="326" t="s">
        <v>794</v>
      </c>
      <c r="F335" s="326">
        <v>46.0</v>
      </c>
      <c r="G335" s="326">
        <v>29298.0</v>
      </c>
      <c r="H335" s="326">
        <v>383394.7712</v>
      </c>
      <c r="I335" s="60">
        <f t="shared" si="1"/>
        <v>2014</v>
      </c>
      <c r="J335" s="60">
        <f t="shared" si="2"/>
        <v>4</v>
      </c>
    </row>
    <row r="336">
      <c r="A336" s="325">
        <v>334.0</v>
      </c>
      <c r="B336" s="326" t="s">
        <v>854</v>
      </c>
      <c r="C336" s="326" t="s">
        <v>530</v>
      </c>
      <c r="D336" s="326" t="s">
        <v>795</v>
      </c>
      <c r="E336" s="326" t="s">
        <v>796</v>
      </c>
      <c r="F336" s="326">
        <v>45.0</v>
      </c>
      <c r="G336" s="326">
        <v>1895.0</v>
      </c>
      <c r="H336" s="326">
        <v>65573.01077</v>
      </c>
      <c r="I336" s="60">
        <f t="shared" si="1"/>
        <v>2014</v>
      </c>
      <c r="J336" s="60">
        <f t="shared" si="2"/>
        <v>4</v>
      </c>
    </row>
    <row r="337">
      <c r="A337" s="325">
        <v>335.0</v>
      </c>
      <c r="B337" s="326" t="s">
        <v>854</v>
      </c>
      <c r="C337" s="326" t="s">
        <v>530</v>
      </c>
      <c r="D337" s="326" t="s">
        <v>797</v>
      </c>
      <c r="E337" s="326" t="s">
        <v>797</v>
      </c>
      <c r="F337" s="326">
        <v>39.0</v>
      </c>
      <c r="G337" s="326">
        <v>597.0</v>
      </c>
      <c r="H337" s="326">
        <v>51945.62834</v>
      </c>
      <c r="I337" s="60">
        <f t="shared" si="1"/>
        <v>2014</v>
      </c>
      <c r="J337" s="60">
        <f t="shared" si="2"/>
        <v>4</v>
      </c>
    </row>
    <row r="338">
      <c r="A338" s="325">
        <v>336.0</v>
      </c>
      <c r="B338" s="326" t="s">
        <v>854</v>
      </c>
      <c r="C338" s="326" t="s">
        <v>530</v>
      </c>
      <c r="D338" s="326" t="s">
        <v>798</v>
      </c>
      <c r="E338" s="326" t="s">
        <v>799</v>
      </c>
      <c r="F338" s="326">
        <v>37.2</v>
      </c>
      <c r="G338" s="326">
        <v>652.0</v>
      </c>
      <c r="H338" s="326">
        <v>35911.32152</v>
      </c>
      <c r="I338" s="60">
        <f t="shared" si="1"/>
        <v>2014</v>
      </c>
      <c r="J338" s="60">
        <f t="shared" si="2"/>
        <v>4</v>
      </c>
    </row>
    <row r="339">
      <c r="A339" s="325">
        <v>337.0</v>
      </c>
      <c r="B339" s="326" t="s">
        <v>854</v>
      </c>
      <c r="C339" s="326" t="s">
        <v>530</v>
      </c>
      <c r="D339" s="326" t="s">
        <v>798</v>
      </c>
      <c r="E339" s="326" t="s">
        <v>800</v>
      </c>
      <c r="F339" s="326">
        <v>48.0</v>
      </c>
      <c r="G339" s="326">
        <v>1475.0</v>
      </c>
      <c r="H339" s="326">
        <v>210376.8068</v>
      </c>
      <c r="I339" s="60">
        <f t="shared" si="1"/>
        <v>2014</v>
      </c>
      <c r="J339" s="60">
        <f t="shared" si="2"/>
        <v>4</v>
      </c>
    </row>
    <row r="340">
      <c r="A340" s="325">
        <v>338.0</v>
      </c>
      <c r="B340" s="326" t="s">
        <v>854</v>
      </c>
      <c r="C340" s="326" t="s">
        <v>530</v>
      </c>
      <c r="D340" s="326" t="s">
        <v>801</v>
      </c>
      <c r="E340" s="326" t="s">
        <v>802</v>
      </c>
      <c r="F340" s="326">
        <v>126.0</v>
      </c>
      <c r="G340" s="326">
        <v>486.0</v>
      </c>
      <c r="H340" s="326">
        <v>4464.354809</v>
      </c>
      <c r="I340" s="60">
        <f t="shared" si="1"/>
        <v>2014</v>
      </c>
      <c r="J340" s="60">
        <f t="shared" si="2"/>
        <v>4</v>
      </c>
    </row>
    <row r="341">
      <c r="A341" s="325">
        <v>339.0</v>
      </c>
      <c r="B341" s="326" t="s">
        <v>854</v>
      </c>
      <c r="C341" s="326" t="s">
        <v>518</v>
      </c>
      <c r="D341" s="326" t="s">
        <v>803</v>
      </c>
      <c r="E341" s="326" t="s">
        <v>803</v>
      </c>
      <c r="F341" s="326" t="s">
        <v>804</v>
      </c>
      <c r="G341" s="326">
        <v>117.0</v>
      </c>
      <c r="H341" s="326">
        <v>916318.6765</v>
      </c>
      <c r="I341" s="60">
        <f t="shared" si="1"/>
        <v>2014</v>
      </c>
      <c r="J341" s="60">
        <f t="shared" si="2"/>
        <v>4</v>
      </c>
    </row>
    <row r="342">
      <c r="A342" s="325">
        <v>340.0</v>
      </c>
      <c r="B342" s="326" t="s">
        <v>854</v>
      </c>
      <c r="C342" s="326" t="s">
        <v>518</v>
      </c>
      <c r="D342" s="326" t="s">
        <v>805</v>
      </c>
      <c r="E342" s="326" t="s">
        <v>806</v>
      </c>
      <c r="F342" s="326" t="s">
        <v>807</v>
      </c>
      <c r="G342" s="326">
        <v>10.0</v>
      </c>
      <c r="H342" s="326">
        <v>1446.578683</v>
      </c>
      <c r="I342" s="60">
        <f t="shared" si="1"/>
        <v>2014</v>
      </c>
      <c r="J342" s="60">
        <f t="shared" si="2"/>
        <v>4</v>
      </c>
    </row>
    <row r="343">
      <c r="A343" s="325">
        <v>341.0</v>
      </c>
      <c r="B343" s="326" t="s">
        <v>854</v>
      </c>
      <c r="C343" s="326" t="s">
        <v>518</v>
      </c>
      <c r="D343" s="326" t="s">
        <v>805</v>
      </c>
      <c r="E343" s="326" t="s">
        <v>808</v>
      </c>
      <c r="F343" s="326" t="s">
        <v>809</v>
      </c>
      <c r="G343" s="326">
        <v>21933.0</v>
      </c>
      <c r="H343" s="326">
        <v>4453895.337</v>
      </c>
      <c r="I343" s="60">
        <f t="shared" si="1"/>
        <v>2014</v>
      </c>
      <c r="J343" s="60">
        <f t="shared" si="2"/>
        <v>4</v>
      </c>
    </row>
    <row r="344">
      <c r="A344" s="325">
        <v>342.0</v>
      </c>
      <c r="B344" s="326" t="s">
        <v>854</v>
      </c>
      <c r="C344" s="326" t="s">
        <v>518</v>
      </c>
      <c r="D344" s="326" t="s">
        <v>805</v>
      </c>
      <c r="E344" s="326" t="s">
        <v>810</v>
      </c>
      <c r="F344" s="326" t="s">
        <v>811</v>
      </c>
      <c r="G344" s="326">
        <v>2050.0</v>
      </c>
      <c r="H344" s="326">
        <v>4280100.108</v>
      </c>
      <c r="I344" s="60">
        <f t="shared" si="1"/>
        <v>2014</v>
      </c>
      <c r="J344" s="60">
        <f t="shared" si="2"/>
        <v>4</v>
      </c>
    </row>
    <row r="345">
      <c r="A345" s="325">
        <v>343.0</v>
      </c>
      <c r="B345" s="326" t="s">
        <v>854</v>
      </c>
      <c r="C345" s="326" t="s">
        <v>518</v>
      </c>
      <c r="D345" s="326" t="s">
        <v>805</v>
      </c>
      <c r="E345" s="326" t="s">
        <v>812</v>
      </c>
      <c r="F345" s="326">
        <v>2.0</v>
      </c>
      <c r="G345" s="326">
        <v>100.0</v>
      </c>
      <c r="H345" s="326">
        <v>470739.2278</v>
      </c>
      <c r="I345" s="60">
        <f t="shared" si="1"/>
        <v>2014</v>
      </c>
      <c r="J345" s="60">
        <f t="shared" si="2"/>
        <v>4</v>
      </c>
    </row>
    <row r="346">
      <c r="A346" s="325">
        <v>344.0</v>
      </c>
      <c r="B346" s="326" t="s">
        <v>854</v>
      </c>
      <c r="C346" s="326" t="s">
        <v>518</v>
      </c>
      <c r="D346" s="326" t="s">
        <v>805</v>
      </c>
      <c r="E346" s="326" t="s">
        <v>857</v>
      </c>
      <c r="F346" s="326">
        <v>37.1</v>
      </c>
      <c r="G346" s="326">
        <v>2.0</v>
      </c>
      <c r="H346" s="326">
        <v>1707.554688</v>
      </c>
      <c r="I346" s="60">
        <f t="shared" si="1"/>
        <v>2014</v>
      </c>
      <c r="J346" s="60">
        <f t="shared" si="2"/>
        <v>4</v>
      </c>
    </row>
    <row r="347">
      <c r="A347" s="325">
        <v>345.0</v>
      </c>
      <c r="B347" s="326" t="s">
        <v>854</v>
      </c>
      <c r="C347" s="326" t="s">
        <v>518</v>
      </c>
      <c r="D347" s="326" t="s">
        <v>805</v>
      </c>
      <c r="E347" s="326" t="s">
        <v>813</v>
      </c>
      <c r="F347" s="326">
        <v>4.6</v>
      </c>
      <c r="G347" s="326">
        <v>3.0</v>
      </c>
      <c r="H347" s="326">
        <v>4770.179349</v>
      </c>
      <c r="I347" s="60">
        <f t="shared" si="1"/>
        <v>2014</v>
      </c>
      <c r="J347" s="60">
        <f t="shared" si="2"/>
        <v>4</v>
      </c>
    </row>
    <row r="348">
      <c r="A348" s="325">
        <v>346.0</v>
      </c>
      <c r="B348" s="326" t="s">
        <v>854</v>
      </c>
      <c r="C348" s="326" t="s">
        <v>518</v>
      </c>
      <c r="D348" s="326" t="s">
        <v>805</v>
      </c>
      <c r="E348" s="326" t="s">
        <v>814</v>
      </c>
      <c r="F348" s="326">
        <v>4.8</v>
      </c>
      <c r="G348" s="326">
        <v>33.0</v>
      </c>
      <c r="H348" s="326">
        <v>3787.276931</v>
      </c>
      <c r="I348" s="60">
        <f t="shared" si="1"/>
        <v>2014</v>
      </c>
      <c r="J348" s="60">
        <f t="shared" si="2"/>
        <v>4</v>
      </c>
    </row>
    <row r="349">
      <c r="A349" s="325">
        <v>347.0</v>
      </c>
      <c r="B349" s="326" t="s">
        <v>854</v>
      </c>
      <c r="C349" s="326" t="s">
        <v>518</v>
      </c>
      <c r="D349" s="326" t="s">
        <v>805</v>
      </c>
      <c r="E349" s="326" t="s">
        <v>815</v>
      </c>
      <c r="F349" s="326">
        <v>4.4</v>
      </c>
      <c r="G349" s="326">
        <v>92.0</v>
      </c>
      <c r="H349" s="326">
        <v>87490.36177</v>
      </c>
      <c r="I349" s="60">
        <f t="shared" si="1"/>
        <v>2014</v>
      </c>
      <c r="J349" s="60">
        <f t="shared" si="2"/>
        <v>4</v>
      </c>
    </row>
    <row r="350">
      <c r="A350" s="325">
        <v>348.0</v>
      </c>
      <c r="B350" s="326" t="s">
        <v>854</v>
      </c>
      <c r="C350" s="326" t="s">
        <v>518</v>
      </c>
      <c r="D350" s="326" t="s">
        <v>805</v>
      </c>
      <c r="E350" s="326" t="s">
        <v>816</v>
      </c>
      <c r="F350" s="326">
        <v>4.7</v>
      </c>
      <c r="G350" s="326">
        <v>3.0</v>
      </c>
      <c r="H350" s="326">
        <v>3588.992346</v>
      </c>
      <c r="I350" s="60">
        <f t="shared" si="1"/>
        <v>2014</v>
      </c>
      <c r="J350" s="60">
        <f t="shared" si="2"/>
        <v>4</v>
      </c>
    </row>
    <row r="351">
      <c r="A351" s="325">
        <v>349.0</v>
      </c>
      <c r="B351" s="326" t="s">
        <v>854</v>
      </c>
      <c r="C351" s="326" t="s">
        <v>518</v>
      </c>
      <c r="D351" s="326" t="s">
        <v>805</v>
      </c>
      <c r="E351" s="326" t="s">
        <v>817</v>
      </c>
      <c r="F351" s="326" t="s">
        <v>818</v>
      </c>
      <c r="G351" s="326">
        <v>49.0</v>
      </c>
      <c r="H351" s="326">
        <v>94240.59833</v>
      </c>
      <c r="I351" s="60">
        <f t="shared" si="1"/>
        <v>2014</v>
      </c>
      <c r="J351" s="60">
        <f t="shared" si="2"/>
        <v>4</v>
      </c>
    </row>
    <row r="352">
      <c r="A352" s="325">
        <v>350.0</v>
      </c>
      <c r="B352" s="326" t="s">
        <v>854</v>
      </c>
      <c r="C352" s="326" t="s">
        <v>518</v>
      </c>
      <c r="D352" s="326" t="s">
        <v>805</v>
      </c>
      <c r="E352" s="326" t="s">
        <v>819</v>
      </c>
      <c r="F352" s="326" t="s">
        <v>820</v>
      </c>
      <c r="G352" s="326">
        <v>3.0</v>
      </c>
      <c r="H352" s="326">
        <v>1058.229597</v>
      </c>
      <c r="I352" s="60">
        <f t="shared" si="1"/>
        <v>2014</v>
      </c>
      <c r="J352" s="60">
        <f t="shared" si="2"/>
        <v>4</v>
      </c>
    </row>
    <row r="353">
      <c r="A353" s="325">
        <v>351.0</v>
      </c>
      <c r="B353" s="326" t="s">
        <v>854</v>
      </c>
      <c r="C353" s="326" t="s">
        <v>518</v>
      </c>
      <c r="D353" s="326" t="s">
        <v>805</v>
      </c>
      <c r="E353" s="326" t="s">
        <v>822</v>
      </c>
      <c r="F353" s="326" t="s">
        <v>823</v>
      </c>
      <c r="G353" s="326">
        <v>243.0</v>
      </c>
      <c r="H353" s="326">
        <v>72182.16532</v>
      </c>
      <c r="I353" s="60">
        <f t="shared" si="1"/>
        <v>2014</v>
      </c>
      <c r="J353" s="60">
        <f t="shared" si="2"/>
        <v>4</v>
      </c>
    </row>
    <row r="354">
      <c r="A354" s="325">
        <v>352.0</v>
      </c>
      <c r="B354" s="326" t="s">
        <v>854</v>
      </c>
      <c r="C354" s="326" t="s">
        <v>518</v>
      </c>
      <c r="D354" s="326" t="s">
        <v>805</v>
      </c>
      <c r="E354" s="326" t="s">
        <v>826</v>
      </c>
      <c r="F354" s="326" t="s">
        <v>827</v>
      </c>
      <c r="G354" s="326">
        <v>1.0</v>
      </c>
      <c r="H354" s="326">
        <v>2087.853711</v>
      </c>
      <c r="I354" s="60">
        <f t="shared" si="1"/>
        <v>2014</v>
      </c>
      <c r="J354" s="60">
        <f t="shared" si="2"/>
        <v>4</v>
      </c>
    </row>
    <row r="355">
      <c r="A355" s="325">
        <v>353.0</v>
      </c>
      <c r="B355" s="326" t="s">
        <v>854</v>
      </c>
      <c r="C355" s="326" t="s">
        <v>518</v>
      </c>
      <c r="D355" s="326" t="s">
        <v>828</v>
      </c>
      <c r="E355" s="326" t="s">
        <v>829</v>
      </c>
      <c r="F355" s="326" t="s">
        <v>830</v>
      </c>
      <c r="G355" s="326">
        <v>10766.0</v>
      </c>
      <c r="H355" s="326">
        <v>139901.6736</v>
      </c>
      <c r="I355" s="60">
        <f t="shared" si="1"/>
        <v>2014</v>
      </c>
      <c r="J355" s="60">
        <f t="shared" si="2"/>
        <v>4</v>
      </c>
    </row>
    <row r="356">
      <c r="A356" s="325">
        <v>354.0</v>
      </c>
      <c r="B356" s="326" t="s">
        <v>854</v>
      </c>
      <c r="C356" s="326" t="s">
        <v>518</v>
      </c>
      <c r="D356" s="326" t="s">
        <v>828</v>
      </c>
      <c r="E356" s="326" t="s">
        <v>831</v>
      </c>
      <c r="F356" s="326">
        <v>104.0</v>
      </c>
      <c r="G356" s="326">
        <v>2959.0</v>
      </c>
      <c r="H356" s="326">
        <v>19924.97099</v>
      </c>
      <c r="I356" s="60">
        <f t="shared" si="1"/>
        <v>2014</v>
      </c>
      <c r="J356" s="60">
        <f t="shared" si="2"/>
        <v>4</v>
      </c>
    </row>
    <row r="357">
      <c r="A357" s="325">
        <v>355.0</v>
      </c>
      <c r="B357" s="326" t="s">
        <v>854</v>
      </c>
      <c r="C357" s="326" t="s">
        <v>518</v>
      </c>
      <c r="D357" s="326" t="s">
        <v>828</v>
      </c>
      <c r="E357" s="326" t="s">
        <v>832</v>
      </c>
      <c r="F357" s="326">
        <v>13.0</v>
      </c>
      <c r="G357" s="326">
        <v>73.0</v>
      </c>
      <c r="H357" s="326">
        <v>19215.12856</v>
      </c>
      <c r="I357" s="60">
        <f t="shared" si="1"/>
        <v>2014</v>
      </c>
      <c r="J357" s="60">
        <f t="shared" si="2"/>
        <v>4</v>
      </c>
    </row>
    <row r="358">
      <c r="A358" s="325">
        <v>356.0</v>
      </c>
      <c r="B358" s="326" t="s">
        <v>854</v>
      </c>
      <c r="C358" s="326" t="s">
        <v>518</v>
      </c>
      <c r="D358" s="326" t="s">
        <v>828</v>
      </c>
      <c r="E358" s="326" t="s">
        <v>833</v>
      </c>
      <c r="F358" s="326" t="s">
        <v>834</v>
      </c>
      <c r="G358" s="326">
        <v>9.0</v>
      </c>
      <c r="H358" s="326">
        <v>18849.83549</v>
      </c>
      <c r="I358" s="60">
        <f t="shared" si="1"/>
        <v>2014</v>
      </c>
      <c r="J358" s="60">
        <f t="shared" si="2"/>
        <v>4</v>
      </c>
    </row>
    <row r="359">
      <c r="A359" s="325">
        <v>357.0</v>
      </c>
      <c r="B359" s="326" t="s">
        <v>854</v>
      </c>
      <c r="C359" s="326" t="s">
        <v>518</v>
      </c>
      <c r="D359" s="326" t="s">
        <v>828</v>
      </c>
      <c r="E359" s="326" t="s">
        <v>858</v>
      </c>
      <c r="F359" s="326">
        <v>11.0</v>
      </c>
      <c r="G359" s="326">
        <v>1.0</v>
      </c>
      <c r="H359" s="326">
        <v>158.2770976</v>
      </c>
      <c r="I359" s="60">
        <f t="shared" si="1"/>
        <v>2014</v>
      </c>
      <c r="J359" s="60">
        <f t="shared" si="2"/>
        <v>4</v>
      </c>
    </row>
    <row r="360">
      <c r="A360" s="325">
        <v>358.0</v>
      </c>
      <c r="B360" s="326" t="s">
        <v>854</v>
      </c>
      <c r="C360" s="326" t="s">
        <v>518</v>
      </c>
      <c r="D360" s="326" t="s">
        <v>828</v>
      </c>
      <c r="E360" s="326" t="s">
        <v>835</v>
      </c>
      <c r="F360" s="326" t="s">
        <v>836</v>
      </c>
      <c r="G360" s="326">
        <v>424.0</v>
      </c>
      <c r="H360" s="326">
        <v>67058.82185</v>
      </c>
      <c r="I360" s="60">
        <f t="shared" si="1"/>
        <v>2014</v>
      </c>
      <c r="J360" s="60">
        <f t="shared" si="2"/>
        <v>4</v>
      </c>
    </row>
    <row r="361">
      <c r="A361" s="325">
        <v>359.0</v>
      </c>
      <c r="B361" s="326" t="s">
        <v>854</v>
      </c>
      <c r="C361" s="326" t="s">
        <v>518</v>
      </c>
      <c r="D361" s="326" t="s">
        <v>828</v>
      </c>
      <c r="E361" s="326" t="s">
        <v>837</v>
      </c>
      <c r="F361" s="326" t="s">
        <v>838</v>
      </c>
      <c r="G361" s="326">
        <v>4857.0</v>
      </c>
      <c r="H361" s="326">
        <v>192509.0285</v>
      </c>
      <c r="I361" s="60">
        <f t="shared" si="1"/>
        <v>2014</v>
      </c>
      <c r="J361" s="60">
        <f t="shared" si="2"/>
        <v>4</v>
      </c>
    </row>
    <row r="362">
      <c r="A362" s="325">
        <v>360.0</v>
      </c>
      <c r="B362" s="326" t="s">
        <v>854</v>
      </c>
      <c r="C362" s="326" t="s">
        <v>518</v>
      </c>
      <c r="D362" s="326" t="s">
        <v>828</v>
      </c>
      <c r="E362" s="326" t="s">
        <v>839</v>
      </c>
      <c r="F362" s="326">
        <v>36.0</v>
      </c>
      <c r="G362" s="326">
        <v>195.0</v>
      </c>
      <c r="H362" s="326">
        <v>293510.0019</v>
      </c>
      <c r="I362" s="60">
        <f t="shared" si="1"/>
        <v>2014</v>
      </c>
      <c r="J362" s="60">
        <f t="shared" si="2"/>
        <v>4</v>
      </c>
    </row>
    <row r="363">
      <c r="A363" s="325">
        <v>361.0</v>
      </c>
      <c r="B363" s="326" t="s">
        <v>854</v>
      </c>
      <c r="C363" s="326" t="s">
        <v>518</v>
      </c>
      <c r="D363" s="326" t="s">
        <v>828</v>
      </c>
      <c r="E363" s="326" t="s">
        <v>840</v>
      </c>
      <c r="F363" s="326" t="s">
        <v>841</v>
      </c>
      <c r="G363" s="326">
        <v>389.0</v>
      </c>
      <c r="H363" s="326">
        <v>11331.1853</v>
      </c>
      <c r="I363" s="60">
        <f t="shared" si="1"/>
        <v>2014</v>
      </c>
      <c r="J363" s="60">
        <f t="shared" si="2"/>
        <v>4</v>
      </c>
    </row>
    <row r="364">
      <c r="A364" s="325">
        <v>362.0</v>
      </c>
      <c r="B364" s="326" t="s">
        <v>854</v>
      </c>
      <c r="C364" s="326" t="s">
        <v>518</v>
      </c>
      <c r="D364" s="326" t="s">
        <v>828</v>
      </c>
      <c r="E364" s="326" t="s">
        <v>842</v>
      </c>
      <c r="F364" s="326" t="s">
        <v>843</v>
      </c>
      <c r="G364" s="326">
        <v>108.0</v>
      </c>
      <c r="H364" s="326">
        <v>3801.721311</v>
      </c>
      <c r="I364" s="60">
        <f t="shared" si="1"/>
        <v>2014</v>
      </c>
      <c r="J364" s="60">
        <f t="shared" si="2"/>
        <v>4</v>
      </c>
    </row>
    <row r="365">
      <c r="A365" s="325">
        <v>363.0</v>
      </c>
      <c r="B365" s="326" t="s">
        <v>854</v>
      </c>
      <c r="C365" s="326" t="s">
        <v>518</v>
      </c>
      <c r="D365" s="326" t="s">
        <v>828</v>
      </c>
      <c r="E365" s="326" t="s">
        <v>844</v>
      </c>
      <c r="F365" s="326" t="s">
        <v>845</v>
      </c>
      <c r="G365" s="326">
        <v>272.0</v>
      </c>
      <c r="H365" s="326">
        <v>26864.77428</v>
      </c>
      <c r="I365" s="60">
        <f t="shared" si="1"/>
        <v>2014</v>
      </c>
      <c r="J365" s="60">
        <f t="shared" si="2"/>
        <v>4</v>
      </c>
    </row>
    <row r="366">
      <c r="A366" s="325">
        <v>364.0</v>
      </c>
      <c r="B366" s="326" t="s">
        <v>854</v>
      </c>
      <c r="C366" s="326" t="s">
        <v>518</v>
      </c>
      <c r="D366" s="326" t="s">
        <v>828</v>
      </c>
      <c r="E366" s="326" t="s">
        <v>846</v>
      </c>
      <c r="F366" s="326" t="s">
        <v>847</v>
      </c>
      <c r="G366" s="326">
        <v>900.0</v>
      </c>
      <c r="H366" s="326">
        <v>279656.2549</v>
      </c>
      <c r="I366" s="60">
        <f t="shared" si="1"/>
        <v>2014</v>
      </c>
      <c r="J366" s="60">
        <f t="shared" si="2"/>
        <v>4</v>
      </c>
    </row>
    <row r="367">
      <c r="A367" s="325">
        <v>365.0</v>
      </c>
      <c r="B367" s="326" t="s">
        <v>859</v>
      </c>
      <c r="C367" s="326" t="s">
        <v>545</v>
      </c>
      <c r="D367" s="326" t="s">
        <v>642</v>
      </c>
      <c r="E367" s="326" t="s">
        <v>643</v>
      </c>
      <c r="F367" s="326" t="s">
        <v>644</v>
      </c>
      <c r="G367" s="326">
        <v>243.0</v>
      </c>
      <c r="H367" s="326">
        <v>219267.7606</v>
      </c>
      <c r="I367" s="60">
        <f t="shared" si="1"/>
        <v>2015</v>
      </c>
      <c r="J367" s="60">
        <f t="shared" si="2"/>
        <v>1</v>
      </c>
    </row>
    <row r="368">
      <c r="A368" s="325">
        <v>366.0</v>
      </c>
      <c r="B368" s="326" t="s">
        <v>859</v>
      </c>
      <c r="C368" s="326" t="s">
        <v>545</v>
      </c>
      <c r="D368" s="326" t="s">
        <v>642</v>
      </c>
      <c r="E368" s="326" t="s">
        <v>645</v>
      </c>
      <c r="F368" s="326" t="s">
        <v>646</v>
      </c>
      <c r="G368" s="326">
        <v>194.0</v>
      </c>
      <c r="H368" s="326">
        <v>38759.40325</v>
      </c>
      <c r="I368" s="60">
        <f t="shared" si="1"/>
        <v>2015</v>
      </c>
      <c r="J368" s="60">
        <f t="shared" si="2"/>
        <v>1</v>
      </c>
    </row>
    <row r="369">
      <c r="A369" s="325">
        <v>367.0</v>
      </c>
      <c r="B369" s="326" t="s">
        <v>859</v>
      </c>
      <c r="C369" s="326" t="s">
        <v>545</v>
      </c>
      <c r="D369" s="326" t="s">
        <v>647</v>
      </c>
      <c r="E369" s="326" t="s">
        <v>648</v>
      </c>
      <c r="F369" s="326" t="s">
        <v>649</v>
      </c>
      <c r="G369" s="326">
        <v>1764.0</v>
      </c>
      <c r="H369" s="326">
        <v>16163.76654</v>
      </c>
      <c r="I369" s="60">
        <f t="shared" si="1"/>
        <v>2015</v>
      </c>
      <c r="J369" s="60">
        <f t="shared" si="2"/>
        <v>1</v>
      </c>
    </row>
    <row r="370">
      <c r="A370" s="325">
        <v>368.0</v>
      </c>
      <c r="B370" s="326" t="s">
        <v>859</v>
      </c>
      <c r="C370" s="326" t="s">
        <v>545</v>
      </c>
      <c r="D370" s="326" t="s">
        <v>647</v>
      </c>
      <c r="E370" s="326" t="s">
        <v>650</v>
      </c>
      <c r="F370" s="326" t="s">
        <v>651</v>
      </c>
      <c r="G370" s="326">
        <v>3230.0</v>
      </c>
      <c r="H370" s="326">
        <v>29596.91946</v>
      </c>
      <c r="I370" s="60">
        <f t="shared" si="1"/>
        <v>2015</v>
      </c>
      <c r="J370" s="60">
        <f t="shared" si="2"/>
        <v>1</v>
      </c>
    </row>
    <row r="371">
      <c r="A371" s="325">
        <v>369.0</v>
      </c>
      <c r="B371" s="326" t="s">
        <v>859</v>
      </c>
      <c r="C371" s="326" t="s">
        <v>545</v>
      </c>
      <c r="D371" s="326" t="s">
        <v>647</v>
      </c>
      <c r="E371" s="326" t="s">
        <v>652</v>
      </c>
      <c r="F371" s="326" t="s">
        <v>653</v>
      </c>
      <c r="G371" s="326">
        <v>3094.0</v>
      </c>
      <c r="H371" s="326">
        <v>28350.73338</v>
      </c>
      <c r="I371" s="60">
        <f t="shared" si="1"/>
        <v>2015</v>
      </c>
      <c r="J371" s="60">
        <f t="shared" si="2"/>
        <v>1</v>
      </c>
    </row>
    <row r="372">
      <c r="A372" s="325">
        <v>370.0</v>
      </c>
      <c r="B372" s="326" t="s">
        <v>859</v>
      </c>
      <c r="C372" s="326" t="s">
        <v>545</v>
      </c>
      <c r="D372" s="326" t="s">
        <v>647</v>
      </c>
      <c r="E372" s="326" t="s">
        <v>654</v>
      </c>
      <c r="F372" s="326" t="s">
        <v>655</v>
      </c>
      <c r="G372" s="326">
        <v>2482.0</v>
      </c>
      <c r="H372" s="326">
        <v>22742.89601</v>
      </c>
      <c r="I372" s="60">
        <f t="shared" si="1"/>
        <v>2015</v>
      </c>
      <c r="J372" s="60">
        <f t="shared" si="2"/>
        <v>1</v>
      </c>
    </row>
    <row r="373">
      <c r="A373" s="325">
        <v>371.0</v>
      </c>
      <c r="B373" s="326" t="s">
        <v>859</v>
      </c>
      <c r="C373" s="326" t="s">
        <v>545</v>
      </c>
      <c r="D373" s="326" t="s">
        <v>647</v>
      </c>
      <c r="E373" s="326" t="s">
        <v>656</v>
      </c>
      <c r="F373" s="326" t="s">
        <v>657</v>
      </c>
      <c r="G373" s="326">
        <v>118.0</v>
      </c>
      <c r="H373" s="326">
        <v>1545.404405</v>
      </c>
      <c r="I373" s="60">
        <f t="shared" si="1"/>
        <v>2015</v>
      </c>
      <c r="J373" s="60">
        <f t="shared" si="2"/>
        <v>1</v>
      </c>
    </row>
    <row r="374">
      <c r="A374" s="325">
        <v>372.0</v>
      </c>
      <c r="B374" s="326" t="s">
        <v>859</v>
      </c>
      <c r="C374" s="326" t="s">
        <v>545</v>
      </c>
      <c r="D374" s="326" t="s">
        <v>647</v>
      </c>
      <c r="E374" s="326" t="s">
        <v>860</v>
      </c>
      <c r="F374" s="326" t="s">
        <v>861</v>
      </c>
      <c r="G374" s="326">
        <v>1.0</v>
      </c>
      <c r="H374" s="326">
        <v>13.0966475</v>
      </c>
      <c r="I374" s="60">
        <f t="shared" si="1"/>
        <v>2015</v>
      </c>
      <c r="J374" s="60">
        <f t="shared" si="2"/>
        <v>1</v>
      </c>
    </row>
    <row r="375">
      <c r="A375" s="325">
        <v>373.0</v>
      </c>
      <c r="B375" s="326" t="s">
        <v>859</v>
      </c>
      <c r="C375" s="326" t="s">
        <v>547</v>
      </c>
      <c r="D375" s="326" t="s">
        <v>658</v>
      </c>
      <c r="E375" s="326" t="s">
        <v>659</v>
      </c>
      <c r="F375" s="326" t="s">
        <v>660</v>
      </c>
      <c r="G375" s="326">
        <v>112.0</v>
      </c>
      <c r="H375" s="326">
        <v>1291.717861</v>
      </c>
      <c r="I375" s="60">
        <f t="shared" si="1"/>
        <v>2015</v>
      </c>
      <c r="J375" s="60">
        <f t="shared" si="2"/>
        <v>1</v>
      </c>
    </row>
    <row r="376">
      <c r="A376" s="325">
        <v>374.0</v>
      </c>
      <c r="B376" s="326" t="s">
        <v>859</v>
      </c>
      <c r="C376" s="326" t="s">
        <v>547</v>
      </c>
      <c r="D376" s="326" t="s">
        <v>658</v>
      </c>
      <c r="E376" s="326" t="s">
        <v>661</v>
      </c>
      <c r="F376" s="326" t="s">
        <v>662</v>
      </c>
      <c r="G376" s="326">
        <v>6402.0</v>
      </c>
      <c r="H376" s="326">
        <v>9708.639043</v>
      </c>
      <c r="I376" s="60">
        <f t="shared" si="1"/>
        <v>2015</v>
      </c>
      <c r="J376" s="60">
        <f t="shared" si="2"/>
        <v>1</v>
      </c>
    </row>
    <row r="377">
      <c r="A377" s="325">
        <v>375.0</v>
      </c>
      <c r="B377" s="326" t="s">
        <v>859</v>
      </c>
      <c r="C377" s="326" t="s">
        <v>547</v>
      </c>
      <c r="D377" s="326" t="s">
        <v>658</v>
      </c>
      <c r="E377" s="326" t="s">
        <v>663</v>
      </c>
      <c r="F377" s="326" t="s">
        <v>664</v>
      </c>
      <c r="G377" s="326">
        <v>4106.0</v>
      </c>
      <c r="H377" s="326">
        <v>36948.43706</v>
      </c>
      <c r="I377" s="60">
        <f t="shared" si="1"/>
        <v>2015</v>
      </c>
      <c r="J377" s="60">
        <f t="shared" si="2"/>
        <v>1</v>
      </c>
    </row>
    <row r="378">
      <c r="A378" s="325">
        <v>376.0</v>
      </c>
      <c r="B378" s="326" t="s">
        <v>859</v>
      </c>
      <c r="C378" s="326" t="s">
        <v>547</v>
      </c>
      <c r="D378" s="326" t="s">
        <v>665</v>
      </c>
      <c r="E378" s="326" t="s">
        <v>666</v>
      </c>
      <c r="F378" s="326" t="s">
        <v>667</v>
      </c>
      <c r="G378" s="326">
        <v>4709.0</v>
      </c>
      <c r="H378" s="326">
        <v>3139386.678</v>
      </c>
      <c r="I378" s="60">
        <f t="shared" si="1"/>
        <v>2015</v>
      </c>
      <c r="J378" s="60">
        <f t="shared" si="2"/>
        <v>1</v>
      </c>
    </row>
    <row r="379">
      <c r="A379" s="325">
        <v>377.0</v>
      </c>
      <c r="B379" s="326" t="s">
        <v>859</v>
      </c>
      <c r="C379" s="326" t="s">
        <v>668</v>
      </c>
      <c r="D379" s="326" t="s">
        <v>668</v>
      </c>
      <c r="E379" s="326" t="s">
        <v>670</v>
      </c>
      <c r="F379" s="326" t="s">
        <v>671</v>
      </c>
      <c r="G379" s="326">
        <v>3.0</v>
      </c>
      <c r="H379" s="326">
        <v>1027.706558</v>
      </c>
      <c r="I379" s="60">
        <f t="shared" si="1"/>
        <v>2015</v>
      </c>
      <c r="J379" s="60">
        <f t="shared" si="2"/>
        <v>1</v>
      </c>
    </row>
    <row r="380">
      <c r="A380" s="325">
        <v>378.0</v>
      </c>
      <c r="B380" s="326" t="s">
        <v>859</v>
      </c>
      <c r="C380" s="326" t="s">
        <v>668</v>
      </c>
      <c r="D380" s="326" t="s">
        <v>668</v>
      </c>
      <c r="E380" s="326" t="s">
        <v>672</v>
      </c>
      <c r="F380" s="326" t="s">
        <v>673</v>
      </c>
      <c r="G380" s="326">
        <v>34.0</v>
      </c>
      <c r="H380" s="326">
        <v>4275.677568</v>
      </c>
      <c r="I380" s="60">
        <f t="shared" si="1"/>
        <v>2015</v>
      </c>
      <c r="J380" s="60">
        <f t="shared" si="2"/>
        <v>1</v>
      </c>
    </row>
    <row r="381">
      <c r="A381" s="325">
        <v>379.0</v>
      </c>
      <c r="B381" s="326" t="s">
        <v>859</v>
      </c>
      <c r="C381" s="326" t="s">
        <v>668</v>
      </c>
      <c r="D381" s="326" t="s">
        <v>668</v>
      </c>
      <c r="E381" s="326" t="s">
        <v>674</v>
      </c>
      <c r="F381" s="326" t="s">
        <v>675</v>
      </c>
      <c r="G381" s="326">
        <v>23.0</v>
      </c>
      <c r="H381" s="326">
        <v>7387.832854</v>
      </c>
      <c r="I381" s="60">
        <f t="shared" si="1"/>
        <v>2015</v>
      </c>
      <c r="J381" s="60">
        <f t="shared" si="2"/>
        <v>1</v>
      </c>
    </row>
    <row r="382">
      <c r="A382" s="325">
        <v>380.0</v>
      </c>
      <c r="B382" s="326" t="s">
        <v>859</v>
      </c>
      <c r="C382" s="326" t="s">
        <v>668</v>
      </c>
      <c r="D382" s="326" t="s">
        <v>668</v>
      </c>
      <c r="E382" s="326" t="s">
        <v>676</v>
      </c>
      <c r="F382" s="326" t="s">
        <v>677</v>
      </c>
      <c r="G382" s="326">
        <v>5.0</v>
      </c>
      <c r="H382" s="326">
        <v>1485.10242</v>
      </c>
      <c r="I382" s="60">
        <f t="shared" si="1"/>
        <v>2015</v>
      </c>
      <c r="J382" s="60">
        <f t="shared" si="2"/>
        <v>1</v>
      </c>
    </row>
    <row r="383">
      <c r="A383" s="325">
        <v>381.0</v>
      </c>
      <c r="B383" s="326" t="s">
        <v>859</v>
      </c>
      <c r="C383" s="326" t="s">
        <v>678</v>
      </c>
      <c r="D383" s="326" t="s">
        <v>679</v>
      </c>
      <c r="E383" s="326" t="s">
        <v>680</v>
      </c>
      <c r="F383" s="326">
        <v>80.0</v>
      </c>
      <c r="G383" s="326">
        <v>65.0</v>
      </c>
      <c r="H383" s="326">
        <v>10204.22534</v>
      </c>
      <c r="I383" s="60">
        <f t="shared" si="1"/>
        <v>2015</v>
      </c>
      <c r="J383" s="60">
        <f t="shared" si="2"/>
        <v>1</v>
      </c>
    </row>
    <row r="384">
      <c r="A384" s="325">
        <v>382.0</v>
      </c>
      <c r="B384" s="326" t="s">
        <v>859</v>
      </c>
      <c r="C384" s="326" t="s">
        <v>678</v>
      </c>
      <c r="D384" s="326" t="s">
        <v>679</v>
      </c>
      <c r="E384" s="326" t="s">
        <v>681</v>
      </c>
      <c r="F384" s="326">
        <v>83.0</v>
      </c>
      <c r="G384" s="326">
        <v>2.0</v>
      </c>
      <c r="H384" s="326">
        <v>8.505933608</v>
      </c>
      <c r="I384" s="60">
        <f t="shared" si="1"/>
        <v>2015</v>
      </c>
      <c r="J384" s="60">
        <f t="shared" si="2"/>
        <v>1</v>
      </c>
    </row>
    <row r="385">
      <c r="A385" s="325">
        <v>383.0</v>
      </c>
      <c r="B385" s="326" t="s">
        <v>859</v>
      </c>
      <c r="C385" s="326" t="s">
        <v>678</v>
      </c>
      <c r="D385" s="326" t="s">
        <v>679</v>
      </c>
      <c r="E385" s="326" t="s">
        <v>682</v>
      </c>
      <c r="F385" s="326">
        <v>26.0</v>
      </c>
      <c r="G385" s="326">
        <v>3.0</v>
      </c>
      <c r="H385" s="326">
        <v>812.7219099</v>
      </c>
      <c r="I385" s="60">
        <f t="shared" si="1"/>
        <v>2015</v>
      </c>
      <c r="J385" s="60">
        <f t="shared" si="2"/>
        <v>1</v>
      </c>
    </row>
    <row r="386">
      <c r="A386" s="325">
        <v>384.0</v>
      </c>
      <c r="B386" s="326" t="s">
        <v>859</v>
      </c>
      <c r="C386" s="326" t="s">
        <v>678</v>
      </c>
      <c r="D386" s="326" t="s">
        <v>679</v>
      </c>
      <c r="E386" s="326" t="s">
        <v>683</v>
      </c>
      <c r="F386" s="326">
        <v>802.0</v>
      </c>
      <c r="G386" s="326">
        <v>740.0</v>
      </c>
      <c r="H386" s="326">
        <v>99998.751</v>
      </c>
      <c r="I386" s="60">
        <f t="shared" si="1"/>
        <v>2015</v>
      </c>
      <c r="J386" s="60">
        <f t="shared" si="2"/>
        <v>1</v>
      </c>
    </row>
    <row r="387">
      <c r="A387" s="325">
        <v>385.0</v>
      </c>
      <c r="B387" s="326" t="s">
        <v>859</v>
      </c>
      <c r="C387" s="326" t="s">
        <v>678</v>
      </c>
      <c r="D387" s="326" t="s">
        <v>679</v>
      </c>
      <c r="E387" s="326" t="s">
        <v>684</v>
      </c>
      <c r="F387" s="326">
        <v>95.0</v>
      </c>
      <c r="G387" s="326">
        <v>49.0</v>
      </c>
      <c r="H387" s="326">
        <v>792.5923852</v>
      </c>
      <c r="I387" s="60">
        <f t="shared" si="1"/>
        <v>2015</v>
      </c>
      <c r="J387" s="60">
        <f t="shared" si="2"/>
        <v>1</v>
      </c>
    </row>
    <row r="388">
      <c r="A388" s="325">
        <v>386.0</v>
      </c>
      <c r="B388" s="326" t="s">
        <v>859</v>
      </c>
      <c r="C388" s="326" t="s">
        <v>678</v>
      </c>
      <c r="D388" s="326" t="s">
        <v>679</v>
      </c>
      <c r="E388" s="326" t="s">
        <v>685</v>
      </c>
      <c r="F388" s="326">
        <v>24.0</v>
      </c>
      <c r="G388" s="326">
        <v>25.0</v>
      </c>
      <c r="H388" s="326">
        <v>8675.333418</v>
      </c>
      <c r="I388" s="60">
        <f t="shared" si="1"/>
        <v>2015</v>
      </c>
      <c r="J388" s="60">
        <f t="shared" si="2"/>
        <v>1</v>
      </c>
    </row>
    <row r="389">
      <c r="A389" s="325">
        <v>387.0</v>
      </c>
      <c r="B389" s="326" t="s">
        <v>859</v>
      </c>
      <c r="C389" s="326" t="s">
        <v>678</v>
      </c>
      <c r="D389" s="326" t="s">
        <v>679</v>
      </c>
      <c r="E389" s="326" t="s">
        <v>686</v>
      </c>
      <c r="F389" s="326">
        <v>60.0</v>
      </c>
      <c r="G389" s="326">
        <v>44.0</v>
      </c>
      <c r="H389" s="326">
        <v>810.6065493</v>
      </c>
      <c r="I389" s="60">
        <f t="shared" si="1"/>
        <v>2015</v>
      </c>
      <c r="J389" s="60">
        <f t="shared" si="2"/>
        <v>1</v>
      </c>
    </row>
    <row r="390">
      <c r="A390" s="325">
        <v>388.0</v>
      </c>
      <c r="B390" s="326" t="s">
        <v>859</v>
      </c>
      <c r="C390" s="326" t="s">
        <v>678</v>
      </c>
      <c r="D390" s="326" t="s">
        <v>679</v>
      </c>
      <c r="E390" s="326" t="s">
        <v>687</v>
      </c>
      <c r="F390" s="326">
        <v>814.0</v>
      </c>
      <c r="G390" s="326">
        <v>48.0</v>
      </c>
      <c r="H390" s="326">
        <v>338.0383513</v>
      </c>
      <c r="I390" s="60">
        <f t="shared" si="1"/>
        <v>2015</v>
      </c>
      <c r="J390" s="60">
        <f t="shared" si="2"/>
        <v>1</v>
      </c>
    </row>
    <row r="391">
      <c r="A391" s="325">
        <v>389.0</v>
      </c>
      <c r="B391" s="326" t="s">
        <v>859</v>
      </c>
      <c r="C391" s="326" t="s">
        <v>678</v>
      </c>
      <c r="D391" s="326" t="s">
        <v>679</v>
      </c>
      <c r="E391" s="326" t="s">
        <v>688</v>
      </c>
      <c r="F391" s="326">
        <v>33.0</v>
      </c>
      <c r="G391" s="326">
        <v>458.0</v>
      </c>
      <c r="H391" s="326">
        <v>16928.57654</v>
      </c>
      <c r="I391" s="60">
        <f t="shared" si="1"/>
        <v>2015</v>
      </c>
      <c r="J391" s="60">
        <f t="shared" si="2"/>
        <v>1</v>
      </c>
    </row>
    <row r="392">
      <c r="A392" s="325">
        <v>390.0</v>
      </c>
      <c r="B392" s="326" t="s">
        <v>859</v>
      </c>
      <c r="C392" s="326" t="s">
        <v>678</v>
      </c>
      <c r="D392" s="326" t="s">
        <v>679</v>
      </c>
      <c r="E392" s="326" t="s">
        <v>689</v>
      </c>
      <c r="F392" s="326">
        <v>54.0</v>
      </c>
      <c r="G392" s="326">
        <v>1194.0</v>
      </c>
      <c r="H392" s="326">
        <v>83406.6115</v>
      </c>
      <c r="I392" s="60">
        <f t="shared" si="1"/>
        <v>2015</v>
      </c>
      <c r="J392" s="60">
        <f t="shared" si="2"/>
        <v>1</v>
      </c>
    </row>
    <row r="393">
      <c r="A393" s="325">
        <v>391.0</v>
      </c>
      <c r="B393" s="326" t="s">
        <v>859</v>
      </c>
      <c r="C393" s="326" t="s">
        <v>678</v>
      </c>
      <c r="D393" s="326" t="s">
        <v>679</v>
      </c>
      <c r="E393" s="326" t="s">
        <v>690</v>
      </c>
      <c r="F393" s="326" t="s">
        <v>691</v>
      </c>
      <c r="G393" s="326">
        <v>1.0</v>
      </c>
      <c r="H393" s="326">
        <v>144.2206054</v>
      </c>
      <c r="I393" s="60">
        <f t="shared" si="1"/>
        <v>2015</v>
      </c>
      <c r="J393" s="60">
        <f t="shared" si="2"/>
        <v>1</v>
      </c>
    </row>
    <row r="394">
      <c r="A394" s="325">
        <v>392.0</v>
      </c>
      <c r="B394" s="326" t="s">
        <v>859</v>
      </c>
      <c r="C394" s="326" t="s">
        <v>678</v>
      </c>
      <c r="D394" s="326" t="s">
        <v>679</v>
      </c>
      <c r="E394" s="326" t="s">
        <v>692</v>
      </c>
      <c r="F394" s="326" t="s">
        <v>693</v>
      </c>
      <c r="G394" s="326">
        <v>191.0</v>
      </c>
      <c r="H394" s="326">
        <v>27546.13563</v>
      </c>
      <c r="I394" s="60">
        <f t="shared" si="1"/>
        <v>2015</v>
      </c>
      <c r="J394" s="60">
        <f t="shared" si="2"/>
        <v>1</v>
      </c>
    </row>
    <row r="395">
      <c r="A395" s="325">
        <v>393.0</v>
      </c>
      <c r="B395" s="326" t="s">
        <v>859</v>
      </c>
      <c r="C395" s="326" t="s">
        <v>678</v>
      </c>
      <c r="D395" s="326" t="s">
        <v>679</v>
      </c>
      <c r="E395" s="326" t="s">
        <v>694</v>
      </c>
      <c r="F395" s="326">
        <v>86.0</v>
      </c>
      <c r="G395" s="326">
        <v>852.0</v>
      </c>
      <c r="H395" s="326">
        <v>104245.1448</v>
      </c>
      <c r="I395" s="60">
        <f t="shared" si="1"/>
        <v>2015</v>
      </c>
      <c r="J395" s="60">
        <f t="shared" si="2"/>
        <v>1</v>
      </c>
    </row>
    <row r="396">
      <c r="A396" s="325">
        <v>394.0</v>
      </c>
      <c r="B396" s="326" t="s">
        <v>859</v>
      </c>
      <c r="C396" s="326" t="s">
        <v>678</v>
      </c>
      <c r="D396" s="326" t="s">
        <v>679</v>
      </c>
      <c r="E396" s="326" t="s">
        <v>695</v>
      </c>
      <c r="F396" s="326">
        <v>69.0</v>
      </c>
      <c r="G396" s="326">
        <v>226.0</v>
      </c>
      <c r="H396" s="326">
        <v>61319.59331</v>
      </c>
      <c r="I396" s="60">
        <f t="shared" si="1"/>
        <v>2015</v>
      </c>
      <c r="J396" s="60">
        <f t="shared" si="2"/>
        <v>1</v>
      </c>
    </row>
    <row r="397">
      <c r="A397" s="325">
        <v>395.0</v>
      </c>
      <c r="B397" s="326" t="s">
        <v>859</v>
      </c>
      <c r="C397" s="326" t="s">
        <v>678</v>
      </c>
      <c r="D397" s="326" t="s">
        <v>679</v>
      </c>
      <c r="E397" s="326" t="s">
        <v>696</v>
      </c>
      <c r="F397" s="326">
        <v>61.0</v>
      </c>
      <c r="G397" s="326">
        <v>86.0</v>
      </c>
      <c r="H397" s="326">
        <v>12709.59929</v>
      </c>
      <c r="I397" s="60">
        <f t="shared" si="1"/>
        <v>2015</v>
      </c>
      <c r="J397" s="60">
        <f t="shared" si="2"/>
        <v>1</v>
      </c>
    </row>
    <row r="398">
      <c r="A398" s="325">
        <v>396.0</v>
      </c>
      <c r="B398" s="326" t="s">
        <v>859</v>
      </c>
      <c r="C398" s="326" t="s">
        <v>678</v>
      </c>
      <c r="D398" s="326" t="s">
        <v>679</v>
      </c>
      <c r="E398" s="326" t="s">
        <v>697</v>
      </c>
      <c r="F398" s="326">
        <v>99.0</v>
      </c>
      <c r="G398" s="326">
        <v>216.0</v>
      </c>
      <c r="H398" s="326">
        <v>40134.50646</v>
      </c>
      <c r="I398" s="60">
        <f t="shared" si="1"/>
        <v>2015</v>
      </c>
      <c r="J398" s="60">
        <f t="shared" si="2"/>
        <v>1</v>
      </c>
    </row>
    <row r="399">
      <c r="A399" s="325">
        <v>397.0</v>
      </c>
      <c r="B399" s="326" t="s">
        <v>859</v>
      </c>
      <c r="C399" s="326" t="s">
        <v>678</v>
      </c>
      <c r="D399" s="326" t="s">
        <v>679</v>
      </c>
      <c r="E399" s="326" t="s">
        <v>698</v>
      </c>
      <c r="F399" s="326">
        <v>67.0</v>
      </c>
      <c r="G399" s="326">
        <v>7.0</v>
      </c>
      <c r="H399" s="326">
        <v>814.1943908</v>
      </c>
      <c r="I399" s="60">
        <f t="shared" si="1"/>
        <v>2015</v>
      </c>
      <c r="J399" s="60">
        <f t="shared" si="2"/>
        <v>1</v>
      </c>
    </row>
    <row r="400">
      <c r="A400" s="325">
        <v>398.0</v>
      </c>
      <c r="B400" s="326" t="s">
        <v>859</v>
      </c>
      <c r="C400" s="326" t="s">
        <v>678</v>
      </c>
      <c r="D400" s="326" t="s">
        <v>679</v>
      </c>
      <c r="E400" s="326" t="s">
        <v>699</v>
      </c>
      <c r="F400" s="326">
        <v>79.0</v>
      </c>
      <c r="G400" s="326">
        <v>632.0</v>
      </c>
      <c r="H400" s="326">
        <v>116454.2181</v>
      </c>
      <c r="I400" s="60">
        <f t="shared" si="1"/>
        <v>2015</v>
      </c>
      <c r="J400" s="60">
        <f t="shared" si="2"/>
        <v>1</v>
      </c>
    </row>
    <row r="401">
      <c r="A401" s="325">
        <v>399.0</v>
      </c>
      <c r="B401" s="326" t="s">
        <v>859</v>
      </c>
      <c r="C401" s="326" t="s">
        <v>678</v>
      </c>
      <c r="D401" s="326" t="s">
        <v>679</v>
      </c>
      <c r="E401" s="326" t="s">
        <v>700</v>
      </c>
      <c r="F401" s="326" t="s">
        <v>701</v>
      </c>
      <c r="G401" s="326">
        <v>10.0</v>
      </c>
      <c r="H401" s="326">
        <v>1444.017379</v>
      </c>
      <c r="I401" s="60">
        <f t="shared" si="1"/>
        <v>2015</v>
      </c>
      <c r="J401" s="60">
        <f t="shared" si="2"/>
        <v>1</v>
      </c>
    </row>
    <row r="402">
      <c r="A402" s="325">
        <v>400.0</v>
      </c>
      <c r="B402" s="326" t="s">
        <v>859</v>
      </c>
      <c r="C402" s="326" t="s">
        <v>678</v>
      </c>
      <c r="D402" s="326" t="s">
        <v>679</v>
      </c>
      <c r="E402" s="326" t="s">
        <v>702</v>
      </c>
      <c r="F402" s="326" t="s">
        <v>703</v>
      </c>
      <c r="G402" s="326">
        <v>121.0</v>
      </c>
      <c r="H402" s="326">
        <v>22366.15996</v>
      </c>
      <c r="I402" s="60">
        <f t="shared" si="1"/>
        <v>2015</v>
      </c>
      <c r="J402" s="60">
        <f t="shared" si="2"/>
        <v>1</v>
      </c>
    </row>
    <row r="403">
      <c r="A403" s="325">
        <v>401.0</v>
      </c>
      <c r="B403" s="326" t="s">
        <v>859</v>
      </c>
      <c r="C403" s="326" t="s">
        <v>678</v>
      </c>
      <c r="D403" s="326" t="s">
        <v>679</v>
      </c>
      <c r="E403" s="326" t="s">
        <v>704</v>
      </c>
      <c r="F403" s="326">
        <v>38.0</v>
      </c>
      <c r="G403" s="326">
        <v>266.0</v>
      </c>
      <c r="H403" s="326">
        <v>74006.43719</v>
      </c>
      <c r="I403" s="60">
        <f t="shared" si="1"/>
        <v>2015</v>
      </c>
      <c r="J403" s="60">
        <f t="shared" si="2"/>
        <v>1</v>
      </c>
    </row>
    <row r="404">
      <c r="A404" s="325">
        <v>402.0</v>
      </c>
      <c r="B404" s="326" t="s">
        <v>859</v>
      </c>
      <c r="C404" s="326" t="s">
        <v>678</v>
      </c>
      <c r="D404" s="326" t="s">
        <v>679</v>
      </c>
      <c r="E404" s="326" t="s">
        <v>705</v>
      </c>
      <c r="F404" s="326">
        <v>27.0</v>
      </c>
      <c r="G404" s="326">
        <v>51.0</v>
      </c>
      <c r="H404" s="326">
        <v>142.056355</v>
      </c>
      <c r="I404" s="60">
        <f t="shared" si="1"/>
        <v>2015</v>
      </c>
      <c r="J404" s="60">
        <f t="shared" si="2"/>
        <v>1</v>
      </c>
    </row>
    <row r="405">
      <c r="A405" s="325">
        <v>403.0</v>
      </c>
      <c r="B405" s="326" t="s">
        <v>859</v>
      </c>
      <c r="C405" s="326" t="s">
        <v>678</v>
      </c>
      <c r="D405" s="326" t="s">
        <v>679</v>
      </c>
      <c r="E405" s="326" t="s">
        <v>706</v>
      </c>
      <c r="F405" s="326">
        <v>59.0</v>
      </c>
      <c r="G405" s="326">
        <v>380.0</v>
      </c>
      <c r="H405" s="326">
        <v>22425.27153</v>
      </c>
      <c r="I405" s="60">
        <f t="shared" si="1"/>
        <v>2015</v>
      </c>
      <c r="J405" s="60">
        <f t="shared" si="2"/>
        <v>1</v>
      </c>
    </row>
    <row r="406">
      <c r="A406" s="325">
        <v>404.0</v>
      </c>
      <c r="B406" s="326" t="s">
        <v>859</v>
      </c>
      <c r="C406" s="326" t="s">
        <v>678</v>
      </c>
      <c r="D406" s="326" t="s">
        <v>679</v>
      </c>
      <c r="E406" s="326" t="s">
        <v>856</v>
      </c>
      <c r="F406" s="326">
        <v>96.0</v>
      </c>
      <c r="G406" s="326">
        <v>2.0</v>
      </c>
      <c r="H406" s="326">
        <v>547.724445</v>
      </c>
      <c r="I406" s="60">
        <f t="shared" si="1"/>
        <v>2015</v>
      </c>
      <c r="J406" s="60">
        <f t="shared" si="2"/>
        <v>1</v>
      </c>
    </row>
    <row r="407">
      <c r="A407" s="325">
        <v>405.0</v>
      </c>
      <c r="B407" s="326" t="s">
        <v>859</v>
      </c>
      <c r="C407" s="326" t="s">
        <v>550</v>
      </c>
      <c r="D407" s="326" t="s">
        <v>550</v>
      </c>
      <c r="E407" s="326" t="s">
        <v>707</v>
      </c>
      <c r="F407" s="326">
        <v>81.0</v>
      </c>
      <c r="G407" s="326">
        <v>34.0</v>
      </c>
      <c r="H407" s="326">
        <v>58164.60325</v>
      </c>
      <c r="I407" s="60">
        <f t="shared" si="1"/>
        <v>2015</v>
      </c>
      <c r="J407" s="60">
        <f t="shared" si="2"/>
        <v>1</v>
      </c>
    </row>
    <row r="408">
      <c r="A408" s="325">
        <v>406.0</v>
      </c>
      <c r="B408" s="326" t="s">
        <v>859</v>
      </c>
      <c r="C408" s="326" t="s">
        <v>550</v>
      </c>
      <c r="D408" s="326" t="s">
        <v>550</v>
      </c>
      <c r="E408" s="326" t="s">
        <v>708</v>
      </c>
      <c r="F408" s="326" t="s">
        <v>709</v>
      </c>
      <c r="G408" s="326">
        <v>1653.0</v>
      </c>
      <c r="H408" s="326">
        <v>117537.1203</v>
      </c>
      <c r="I408" s="60">
        <f t="shared" si="1"/>
        <v>2015</v>
      </c>
      <c r="J408" s="60">
        <f t="shared" si="2"/>
        <v>1</v>
      </c>
    </row>
    <row r="409">
      <c r="A409" s="325">
        <v>407.0</v>
      </c>
      <c r="B409" s="326" t="s">
        <v>859</v>
      </c>
      <c r="C409" s="326" t="s">
        <v>550</v>
      </c>
      <c r="D409" s="326" t="s">
        <v>550</v>
      </c>
      <c r="E409" s="326" t="s">
        <v>710</v>
      </c>
      <c r="F409" s="326" t="s">
        <v>711</v>
      </c>
      <c r="G409" s="326">
        <v>390.0</v>
      </c>
      <c r="H409" s="326">
        <v>216269.7341</v>
      </c>
      <c r="I409" s="60">
        <f t="shared" si="1"/>
        <v>2015</v>
      </c>
      <c r="J409" s="60">
        <f t="shared" si="2"/>
        <v>1</v>
      </c>
    </row>
    <row r="410">
      <c r="A410" s="325">
        <v>408.0</v>
      </c>
      <c r="B410" s="326" t="s">
        <v>859</v>
      </c>
      <c r="C410" s="326" t="s">
        <v>550</v>
      </c>
      <c r="D410" s="326" t="s">
        <v>550</v>
      </c>
      <c r="E410" s="326" t="s">
        <v>712</v>
      </c>
      <c r="F410" s="326" t="s">
        <v>713</v>
      </c>
      <c r="G410" s="326">
        <v>135.0</v>
      </c>
      <c r="H410" s="326">
        <v>94905.16466</v>
      </c>
      <c r="I410" s="60">
        <f t="shared" si="1"/>
        <v>2015</v>
      </c>
      <c r="J410" s="60">
        <f t="shared" si="2"/>
        <v>1</v>
      </c>
    </row>
    <row r="411">
      <c r="A411" s="325">
        <v>409.0</v>
      </c>
      <c r="B411" s="326" t="s">
        <v>859</v>
      </c>
      <c r="C411" s="326" t="s">
        <v>550</v>
      </c>
      <c r="D411" s="326" t="s">
        <v>550</v>
      </c>
      <c r="E411" s="326" t="s">
        <v>714</v>
      </c>
      <c r="F411" s="326" t="s">
        <v>715</v>
      </c>
      <c r="G411" s="326">
        <v>1105.0</v>
      </c>
      <c r="H411" s="326">
        <v>67853.44333</v>
      </c>
      <c r="I411" s="60">
        <f t="shared" si="1"/>
        <v>2015</v>
      </c>
      <c r="J411" s="60">
        <f t="shared" si="2"/>
        <v>1</v>
      </c>
    </row>
    <row r="412">
      <c r="A412" s="325">
        <v>410.0</v>
      </c>
      <c r="B412" s="326" t="s">
        <v>859</v>
      </c>
      <c r="C412" s="326" t="s">
        <v>551</v>
      </c>
      <c r="D412" s="326" t="s">
        <v>551</v>
      </c>
      <c r="E412" s="326" t="s">
        <v>716</v>
      </c>
      <c r="F412" s="326">
        <v>66.0</v>
      </c>
      <c r="G412" s="326">
        <v>4424.0</v>
      </c>
      <c r="H412" s="326">
        <v>306542.941</v>
      </c>
      <c r="I412" s="60">
        <f t="shared" si="1"/>
        <v>2015</v>
      </c>
      <c r="J412" s="60">
        <f t="shared" si="2"/>
        <v>1</v>
      </c>
    </row>
    <row r="413">
      <c r="A413" s="325">
        <v>411.0</v>
      </c>
      <c r="B413" s="326" t="s">
        <v>859</v>
      </c>
      <c r="C413" s="326" t="s">
        <v>551</v>
      </c>
      <c r="D413" s="326" t="s">
        <v>551</v>
      </c>
      <c r="E413" s="326" t="s">
        <v>717</v>
      </c>
      <c r="F413" s="326" t="s">
        <v>718</v>
      </c>
      <c r="G413" s="326">
        <v>5336.0</v>
      </c>
      <c r="H413" s="326">
        <v>40426.38656</v>
      </c>
      <c r="I413" s="60">
        <f t="shared" si="1"/>
        <v>2015</v>
      </c>
      <c r="J413" s="60">
        <f t="shared" si="2"/>
        <v>1</v>
      </c>
    </row>
    <row r="414">
      <c r="A414" s="325">
        <v>412.0</v>
      </c>
      <c r="B414" s="326" t="s">
        <v>859</v>
      </c>
      <c r="C414" s="326" t="s">
        <v>551</v>
      </c>
      <c r="D414" s="326" t="s">
        <v>551</v>
      </c>
      <c r="E414" s="326" t="s">
        <v>719</v>
      </c>
      <c r="F414" s="326" t="s">
        <v>720</v>
      </c>
      <c r="G414" s="326">
        <v>1872.0</v>
      </c>
      <c r="H414" s="326">
        <v>25694.37358</v>
      </c>
      <c r="I414" s="60">
        <f t="shared" si="1"/>
        <v>2015</v>
      </c>
      <c r="J414" s="60">
        <f t="shared" si="2"/>
        <v>1</v>
      </c>
    </row>
    <row r="415">
      <c r="A415" s="325">
        <v>413.0</v>
      </c>
      <c r="B415" s="326" t="s">
        <v>859</v>
      </c>
      <c r="C415" s="326" t="s">
        <v>551</v>
      </c>
      <c r="D415" s="326" t="s">
        <v>551</v>
      </c>
      <c r="E415" s="326" t="s">
        <v>721</v>
      </c>
      <c r="F415" s="326" t="s">
        <v>722</v>
      </c>
      <c r="G415" s="326">
        <v>85.0</v>
      </c>
      <c r="H415" s="326">
        <v>31740.12328</v>
      </c>
      <c r="I415" s="60">
        <f t="shared" si="1"/>
        <v>2015</v>
      </c>
      <c r="J415" s="60">
        <f t="shared" si="2"/>
        <v>1</v>
      </c>
    </row>
    <row r="416">
      <c r="A416" s="325">
        <v>414.0</v>
      </c>
      <c r="B416" s="326" t="s">
        <v>859</v>
      </c>
      <c r="C416" s="326" t="s">
        <v>551</v>
      </c>
      <c r="D416" s="326" t="s">
        <v>551</v>
      </c>
      <c r="E416" s="326" t="s">
        <v>862</v>
      </c>
      <c r="F416" s="326">
        <v>65.0</v>
      </c>
      <c r="G416" s="326">
        <v>11.0</v>
      </c>
      <c r="H416" s="326">
        <v>3916.669972</v>
      </c>
      <c r="I416" s="60">
        <f t="shared" si="1"/>
        <v>2015</v>
      </c>
      <c r="J416" s="60">
        <f t="shared" si="2"/>
        <v>1</v>
      </c>
    </row>
    <row r="417">
      <c r="A417" s="325">
        <v>415.0</v>
      </c>
      <c r="B417" s="326" t="s">
        <v>859</v>
      </c>
      <c r="C417" s="326" t="s">
        <v>723</v>
      </c>
      <c r="D417" s="326" t="s">
        <v>723</v>
      </c>
      <c r="E417" s="326" t="s">
        <v>724</v>
      </c>
      <c r="F417" s="326" t="s">
        <v>725</v>
      </c>
      <c r="G417" s="326">
        <v>504.0</v>
      </c>
      <c r="H417" s="326">
        <v>500749.9917</v>
      </c>
      <c r="I417" s="60">
        <f t="shared" si="1"/>
        <v>2015</v>
      </c>
      <c r="J417" s="60">
        <f t="shared" si="2"/>
        <v>1</v>
      </c>
    </row>
    <row r="418">
      <c r="A418" s="325">
        <v>416.0</v>
      </c>
      <c r="B418" s="326" t="s">
        <v>859</v>
      </c>
      <c r="C418" s="326" t="s">
        <v>723</v>
      </c>
      <c r="D418" s="326" t="s">
        <v>723</v>
      </c>
      <c r="E418" s="326" t="s">
        <v>726</v>
      </c>
      <c r="F418" s="326" t="s">
        <v>727</v>
      </c>
      <c r="G418" s="326">
        <v>1835.0</v>
      </c>
      <c r="H418" s="326">
        <v>1823167.133</v>
      </c>
      <c r="I418" s="60">
        <f t="shared" si="1"/>
        <v>2015</v>
      </c>
      <c r="J418" s="60">
        <f t="shared" si="2"/>
        <v>1</v>
      </c>
    </row>
    <row r="419">
      <c r="A419" s="325">
        <v>417.0</v>
      </c>
      <c r="B419" s="326" t="s">
        <v>859</v>
      </c>
      <c r="C419" s="326" t="s">
        <v>524</v>
      </c>
      <c r="D419" s="326" t="s">
        <v>728</v>
      </c>
      <c r="E419" s="326" t="s">
        <v>729</v>
      </c>
      <c r="F419" s="326">
        <v>71.0</v>
      </c>
      <c r="G419" s="326">
        <v>29.0</v>
      </c>
      <c r="H419" s="326">
        <v>27821.73839</v>
      </c>
      <c r="I419" s="60">
        <f t="shared" si="1"/>
        <v>2015</v>
      </c>
      <c r="J419" s="60">
        <f t="shared" si="2"/>
        <v>1</v>
      </c>
    </row>
    <row r="420">
      <c r="A420" s="325">
        <v>418.0</v>
      </c>
      <c r="B420" s="326" t="s">
        <v>859</v>
      </c>
      <c r="C420" s="326" t="s">
        <v>524</v>
      </c>
      <c r="D420" s="326" t="s">
        <v>728</v>
      </c>
      <c r="E420" s="326" t="s">
        <v>730</v>
      </c>
      <c r="F420" s="326">
        <v>73.0</v>
      </c>
      <c r="G420" s="326">
        <v>13.0</v>
      </c>
      <c r="H420" s="326">
        <v>3201.178412</v>
      </c>
      <c r="I420" s="60">
        <f t="shared" si="1"/>
        <v>2015</v>
      </c>
      <c r="J420" s="60">
        <f t="shared" si="2"/>
        <v>1</v>
      </c>
    </row>
    <row r="421">
      <c r="A421" s="325">
        <v>419.0</v>
      </c>
      <c r="B421" s="326" t="s">
        <v>859</v>
      </c>
      <c r="C421" s="326" t="s">
        <v>524</v>
      </c>
      <c r="D421" s="326" t="s">
        <v>728</v>
      </c>
      <c r="E421" s="326" t="s">
        <v>731</v>
      </c>
      <c r="F421" s="326" t="s">
        <v>732</v>
      </c>
      <c r="G421" s="326">
        <v>9.0</v>
      </c>
      <c r="H421" s="326">
        <v>8174.716406</v>
      </c>
      <c r="I421" s="60">
        <f t="shared" si="1"/>
        <v>2015</v>
      </c>
      <c r="J421" s="60">
        <f t="shared" si="2"/>
        <v>1</v>
      </c>
    </row>
    <row r="422">
      <c r="A422" s="325">
        <v>420.0</v>
      </c>
      <c r="B422" s="326" t="s">
        <v>859</v>
      </c>
      <c r="C422" s="326" t="s">
        <v>524</v>
      </c>
      <c r="D422" s="326" t="s">
        <v>728</v>
      </c>
      <c r="E422" s="326" t="s">
        <v>733</v>
      </c>
      <c r="F422" s="326" t="s">
        <v>734</v>
      </c>
      <c r="G422" s="326">
        <v>350.0</v>
      </c>
      <c r="H422" s="326">
        <v>16287.15319</v>
      </c>
      <c r="I422" s="60">
        <f t="shared" si="1"/>
        <v>2015</v>
      </c>
      <c r="J422" s="60">
        <f t="shared" si="2"/>
        <v>1</v>
      </c>
    </row>
    <row r="423">
      <c r="A423" s="325">
        <v>421.0</v>
      </c>
      <c r="B423" s="326" t="s">
        <v>859</v>
      </c>
      <c r="C423" s="326" t="s">
        <v>524</v>
      </c>
      <c r="D423" s="326" t="s">
        <v>728</v>
      </c>
      <c r="E423" s="326" t="s">
        <v>735</v>
      </c>
      <c r="F423" s="326">
        <v>23.0</v>
      </c>
      <c r="G423" s="326">
        <v>37.0</v>
      </c>
      <c r="H423" s="326">
        <v>48402.67798</v>
      </c>
      <c r="I423" s="60">
        <f t="shared" si="1"/>
        <v>2015</v>
      </c>
      <c r="J423" s="60">
        <f t="shared" si="2"/>
        <v>1</v>
      </c>
    </row>
    <row r="424">
      <c r="A424" s="325">
        <v>422.0</v>
      </c>
      <c r="B424" s="326" t="s">
        <v>859</v>
      </c>
      <c r="C424" s="326" t="s">
        <v>524</v>
      </c>
      <c r="D424" s="326" t="s">
        <v>728</v>
      </c>
      <c r="E424" s="326" t="s">
        <v>736</v>
      </c>
      <c r="F424" s="326" t="s">
        <v>737</v>
      </c>
      <c r="G424" s="326">
        <v>24.0</v>
      </c>
      <c r="H424" s="326">
        <v>32663.56426</v>
      </c>
      <c r="I424" s="60">
        <f t="shared" si="1"/>
        <v>2015</v>
      </c>
      <c r="J424" s="60">
        <f t="shared" si="2"/>
        <v>1</v>
      </c>
    </row>
    <row r="425">
      <c r="A425" s="325">
        <v>423.0</v>
      </c>
      <c r="B425" s="326" t="s">
        <v>859</v>
      </c>
      <c r="C425" s="326" t="s">
        <v>524</v>
      </c>
      <c r="D425" s="326" t="s">
        <v>728</v>
      </c>
      <c r="E425" s="326" t="s">
        <v>738</v>
      </c>
      <c r="F425" s="326">
        <v>70.0</v>
      </c>
      <c r="G425" s="326">
        <v>11.0</v>
      </c>
      <c r="H425" s="326">
        <v>14337.8839</v>
      </c>
      <c r="I425" s="60">
        <f t="shared" si="1"/>
        <v>2015</v>
      </c>
      <c r="J425" s="60">
        <f t="shared" si="2"/>
        <v>1</v>
      </c>
    </row>
    <row r="426">
      <c r="A426" s="325">
        <v>424.0</v>
      </c>
      <c r="B426" s="326" t="s">
        <v>859</v>
      </c>
      <c r="C426" s="326" t="s">
        <v>524</v>
      </c>
      <c r="D426" s="326" t="s">
        <v>728</v>
      </c>
      <c r="E426" s="326" t="s">
        <v>739</v>
      </c>
      <c r="F426" s="326">
        <v>21.0</v>
      </c>
      <c r="G426" s="326">
        <v>334.0</v>
      </c>
      <c r="H426" s="326">
        <v>353557.6566</v>
      </c>
      <c r="I426" s="60">
        <f t="shared" si="1"/>
        <v>2015</v>
      </c>
      <c r="J426" s="60">
        <f t="shared" si="2"/>
        <v>1</v>
      </c>
    </row>
    <row r="427">
      <c r="A427" s="325">
        <v>425.0</v>
      </c>
      <c r="B427" s="326" t="s">
        <v>859</v>
      </c>
      <c r="C427" s="326" t="s">
        <v>524</v>
      </c>
      <c r="D427" s="326" t="s">
        <v>728</v>
      </c>
      <c r="E427" s="326" t="s">
        <v>740</v>
      </c>
      <c r="F427" s="326" t="s">
        <v>741</v>
      </c>
      <c r="G427" s="326">
        <v>384.0</v>
      </c>
      <c r="H427" s="326">
        <v>295482.8761</v>
      </c>
      <c r="I427" s="60">
        <f t="shared" si="1"/>
        <v>2015</v>
      </c>
      <c r="J427" s="60">
        <f t="shared" si="2"/>
        <v>1</v>
      </c>
    </row>
    <row r="428">
      <c r="A428" s="325">
        <v>426.0</v>
      </c>
      <c r="B428" s="326" t="s">
        <v>859</v>
      </c>
      <c r="C428" s="326" t="s">
        <v>524</v>
      </c>
      <c r="D428" s="326" t="s">
        <v>728</v>
      </c>
      <c r="E428" s="326" t="s">
        <v>742</v>
      </c>
      <c r="F428" s="326" t="s">
        <v>743</v>
      </c>
      <c r="G428" s="326">
        <v>1100.0</v>
      </c>
      <c r="H428" s="326">
        <v>547607.3961</v>
      </c>
      <c r="I428" s="60">
        <f t="shared" si="1"/>
        <v>2015</v>
      </c>
      <c r="J428" s="60">
        <f t="shared" si="2"/>
        <v>1</v>
      </c>
    </row>
    <row r="429">
      <c r="A429" s="325">
        <v>427.0</v>
      </c>
      <c r="B429" s="326" t="s">
        <v>859</v>
      </c>
      <c r="C429" s="326" t="s">
        <v>524</v>
      </c>
      <c r="D429" s="326" t="s">
        <v>728</v>
      </c>
      <c r="E429" s="326" t="s">
        <v>744</v>
      </c>
      <c r="F429" s="326" t="s">
        <v>745</v>
      </c>
      <c r="G429" s="326">
        <v>414.0</v>
      </c>
      <c r="H429" s="326">
        <v>536046.9955</v>
      </c>
      <c r="I429" s="60">
        <f t="shared" si="1"/>
        <v>2015</v>
      </c>
      <c r="J429" s="60">
        <f t="shared" si="2"/>
        <v>1</v>
      </c>
    </row>
    <row r="430">
      <c r="A430" s="325">
        <v>428.0</v>
      </c>
      <c r="B430" s="326" t="s">
        <v>859</v>
      </c>
      <c r="C430" s="326" t="s">
        <v>524</v>
      </c>
      <c r="D430" s="326" t="s">
        <v>728</v>
      </c>
      <c r="E430" s="326" t="s">
        <v>746</v>
      </c>
      <c r="F430" s="326" t="s">
        <v>747</v>
      </c>
      <c r="G430" s="326">
        <v>115.0</v>
      </c>
      <c r="H430" s="326">
        <v>104495.1245</v>
      </c>
      <c r="I430" s="60">
        <f t="shared" si="1"/>
        <v>2015</v>
      </c>
      <c r="J430" s="60">
        <f t="shared" si="2"/>
        <v>1</v>
      </c>
    </row>
    <row r="431">
      <c r="A431" s="325">
        <v>429.0</v>
      </c>
      <c r="B431" s="326" t="s">
        <v>859</v>
      </c>
      <c r="C431" s="326" t="s">
        <v>524</v>
      </c>
      <c r="D431" s="326" t="s">
        <v>728</v>
      </c>
      <c r="E431" s="326" t="s">
        <v>748</v>
      </c>
      <c r="F431" s="326" t="s">
        <v>749</v>
      </c>
      <c r="G431" s="326">
        <v>127.0</v>
      </c>
      <c r="H431" s="326">
        <v>124199.0688</v>
      </c>
      <c r="I431" s="60">
        <f t="shared" si="1"/>
        <v>2015</v>
      </c>
      <c r="J431" s="60">
        <f t="shared" si="2"/>
        <v>1</v>
      </c>
    </row>
    <row r="432">
      <c r="A432" s="325">
        <v>430.0</v>
      </c>
      <c r="B432" s="326" t="s">
        <v>859</v>
      </c>
      <c r="C432" s="326" t="s">
        <v>524</v>
      </c>
      <c r="D432" s="326" t="s">
        <v>728</v>
      </c>
      <c r="E432" s="326" t="s">
        <v>750</v>
      </c>
      <c r="F432" s="326" t="s">
        <v>751</v>
      </c>
      <c r="G432" s="326">
        <v>53.0</v>
      </c>
      <c r="H432" s="326">
        <v>16756.79591</v>
      </c>
      <c r="I432" s="60">
        <f t="shared" si="1"/>
        <v>2015</v>
      </c>
      <c r="J432" s="60">
        <f t="shared" si="2"/>
        <v>1</v>
      </c>
    </row>
    <row r="433">
      <c r="A433" s="325">
        <v>431.0</v>
      </c>
      <c r="B433" s="326" t="s">
        <v>859</v>
      </c>
      <c r="C433" s="326" t="s">
        <v>524</v>
      </c>
      <c r="D433" s="326" t="s">
        <v>728</v>
      </c>
      <c r="E433" s="326" t="s">
        <v>752</v>
      </c>
      <c r="F433" s="326">
        <v>72.0</v>
      </c>
      <c r="G433" s="326">
        <v>42.0</v>
      </c>
      <c r="H433" s="326">
        <v>78617.26249</v>
      </c>
      <c r="I433" s="60">
        <f t="shared" si="1"/>
        <v>2015</v>
      </c>
      <c r="J433" s="60">
        <f t="shared" si="2"/>
        <v>1</v>
      </c>
    </row>
    <row r="434">
      <c r="A434" s="325">
        <v>432.0</v>
      </c>
      <c r="B434" s="326" t="s">
        <v>859</v>
      </c>
      <c r="C434" s="326" t="s">
        <v>524</v>
      </c>
      <c r="D434" s="326" t="s">
        <v>728</v>
      </c>
      <c r="E434" s="326" t="s">
        <v>850</v>
      </c>
      <c r="F434" s="326" t="s">
        <v>851</v>
      </c>
      <c r="G434" s="326">
        <v>2.0</v>
      </c>
      <c r="H434" s="326">
        <v>327.1333334</v>
      </c>
      <c r="I434" s="60">
        <f t="shared" si="1"/>
        <v>2015</v>
      </c>
      <c r="J434" s="60">
        <f t="shared" si="2"/>
        <v>1</v>
      </c>
    </row>
    <row r="435">
      <c r="A435" s="325">
        <v>433.0</v>
      </c>
      <c r="B435" s="326" t="s">
        <v>859</v>
      </c>
      <c r="C435" s="326" t="s">
        <v>524</v>
      </c>
      <c r="D435" s="326" t="s">
        <v>753</v>
      </c>
      <c r="E435" s="326" t="s">
        <v>754</v>
      </c>
      <c r="F435" s="326" t="s">
        <v>755</v>
      </c>
      <c r="G435" s="326">
        <v>663.0</v>
      </c>
      <c r="H435" s="326">
        <v>2097364.477</v>
      </c>
      <c r="I435" s="60">
        <f t="shared" si="1"/>
        <v>2015</v>
      </c>
      <c r="J435" s="60">
        <f t="shared" si="2"/>
        <v>1</v>
      </c>
    </row>
    <row r="436">
      <c r="A436" s="325">
        <v>434.0</v>
      </c>
      <c r="B436" s="326" t="s">
        <v>859</v>
      </c>
      <c r="C436" s="326" t="s">
        <v>524</v>
      </c>
      <c r="D436" s="326" t="s">
        <v>753</v>
      </c>
      <c r="E436" s="326" t="s">
        <v>756</v>
      </c>
      <c r="F436" s="326" t="s">
        <v>757</v>
      </c>
      <c r="G436" s="326">
        <v>266.0</v>
      </c>
      <c r="H436" s="326">
        <v>809540.2108</v>
      </c>
      <c r="I436" s="60">
        <f t="shared" si="1"/>
        <v>2015</v>
      </c>
      <c r="J436" s="60">
        <f t="shared" si="2"/>
        <v>1</v>
      </c>
    </row>
    <row r="437">
      <c r="A437" s="325">
        <v>435.0</v>
      </c>
      <c r="B437" s="326" t="s">
        <v>859</v>
      </c>
      <c r="C437" s="326" t="s">
        <v>524</v>
      </c>
      <c r="D437" s="326" t="s">
        <v>753</v>
      </c>
      <c r="E437" s="326" t="s">
        <v>758</v>
      </c>
      <c r="F437" s="326" t="s">
        <v>759</v>
      </c>
      <c r="G437" s="326">
        <v>248.0</v>
      </c>
      <c r="H437" s="326">
        <v>948808.1605</v>
      </c>
      <c r="I437" s="60">
        <f t="shared" si="1"/>
        <v>2015</v>
      </c>
      <c r="J437" s="60">
        <f t="shared" si="2"/>
        <v>1</v>
      </c>
    </row>
    <row r="438">
      <c r="A438" s="325">
        <v>436.0</v>
      </c>
      <c r="B438" s="326" t="s">
        <v>859</v>
      </c>
      <c r="C438" s="326" t="s">
        <v>524</v>
      </c>
      <c r="D438" s="326" t="s">
        <v>753</v>
      </c>
      <c r="E438" s="326" t="s">
        <v>760</v>
      </c>
      <c r="F438" s="326" t="s">
        <v>761</v>
      </c>
      <c r="G438" s="326">
        <v>19.0</v>
      </c>
      <c r="H438" s="326">
        <v>64499.90101</v>
      </c>
      <c r="I438" s="60">
        <f t="shared" si="1"/>
        <v>2015</v>
      </c>
      <c r="J438" s="60">
        <f t="shared" si="2"/>
        <v>1</v>
      </c>
    </row>
    <row r="439">
      <c r="A439" s="325">
        <v>437.0</v>
      </c>
      <c r="B439" s="326" t="s">
        <v>859</v>
      </c>
      <c r="C439" s="326" t="s">
        <v>524</v>
      </c>
      <c r="D439" s="326" t="s">
        <v>753</v>
      </c>
      <c r="E439" s="326" t="s">
        <v>762</v>
      </c>
      <c r="F439" s="326" t="s">
        <v>763</v>
      </c>
      <c r="G439" s="326">
        <v>90.0</v>
      </c>
      <c r="H439" s="326">
        <v>194898.4983</v>
      </c>
      <c r="I439" s="60">
        <f t="shared" si="1"/>
        <v>2015</v>
      </c>
      <c r="J439" s="60">
        <f t="shared" si="2"/>
        <v>1</v>
      </c>
    </row>
    <row r="440">
      <c r="A440" s="325">
        <v>438.0</v>
      </c>
      <c r="B440" s="326" t="s">
        <v>859</v>
      </c>
      <c r="C440" s="326" t="s">
        <v>524</v>
      </c>
      <c r="D440" s="326" t="s">
        <v>753</v>
      </c>
      <c r="E440" s="326" t="s">
        <v>764</v>
      </c>
      <c r="F440" s="326" t="s">
        <v>765</v>
      </c>
      <c r="G440" s="326">
        <v>23.0</v>
      </c>
      <c r="H440" s="326">
        <v>88839.14163</v>
      </c>
      <c r="I440" s="60">
        <f t="shared" si="1"/>
        <v>2015</v>
      </c>
      <c r="J440" s="60">
        <f t="shared" si="2"/>
        <v>1</v>
      </c>
    </row>
    <row r="441">
      <c r="A441" s="325">
        <v>439.0</v>
      </c>
      <c r="B441" s="326" t="s">
        <v>859</v>
      </c>
      <c r="C441" s="326" t="s">
        <v>530</v>
      </c>
      <c r="D441" s="326" t="s">
        <v>766</v>
      </c>
      <c r="E441" s="326" t="s">
        <v>767</v>
      </c>
      <c r="F441" s="326">
        <v>44.0</v>
      </c>
      <c r="G441" s="326">
        <v>800.0</v>
      </c>
      <c r="H441" s="326">
        <v>14840.21418</v>
      </c>
      <c r="I441" s="60">
        <f t="shared" si="1"/>
        <v>2015</v>
      </c>
      <c r="J441" s="60">
        <f t="shared" si="2"/>
        <v>1</v>
      </c>
    </row>
    <row r="442">
      <c r="A442" s="325">
        <v>440.0</v>
      </c>
      <c r="B442" s="326" t="s">
        <v>859</v>
      </c>
      <c r="C442" s="326" t="s">
        <v>530</v>
      </c>
      <c r="D442" s="326" t="s">
        <v>768</v>
      </c>
      <c r="E442" s="326" t="s">
        <v>769</v>
      </c>
      <c r="F442" s="326">
        <v>29.0</v>
      </c>
      <c r="G442" s="326">
        <v>80.0</v>
      </c>
      <c r="H442" s="326">
        <v>196723.4487</v>
      </c>
      <c r="I442" s="60">
        <f t="shared" si="1"/>
        <v>2015</v>
      </c>
      <c r="J442" s="60">
        <f t="shared" si="2"/>
        <v>1</v>
      </c>
    </row>
    <row r="443">
      <c r="A443" s="325">
        <v>441.0</v>
      </c>
      <c r="B443" s="326" t="s">
        <v>859</v>
      </c>
      <c r="C443" s="326" t="s">
        <v>530</v>
      </c>
      <c r="D443" s="326" t="s">
        <v>768</v>
      </c>
      <c r="E443" s="326" t="s">
        <v>770</v>
      </c>
      <c r="F443" s="326" t="s">
        <v>771</v>
      </c>
      <c r="G443" s="326">
        <v>402.0</v>
      </c>
      <c r="H443" s="326">
        <v>226734.5362</v>
      </c>
      <c r="I443" s="60">
        <f t="shared" si="1"/>
        <v>2015</v>
      </c>
      <c r="J443" s="60">
        <f t="shared" si="2"/>
        <v>1</v>
      </c>
    </row>
    <row r="444">
      <c r="A444" s="325">
        <v>442.0</v>
      </c>
      <c r="B444" s="326" t="s">
        <v>859</v>
      </c>
      <c r="C444" s="326" t="s">
        <v>530</v>
      </c>
      <c r="D444" s="326" t="s">
        <v>768</v>
      </c>
      <c r="E444" s="326" t="s">
        <v>772</v>
      </c>
      <c r="F444" s="326" t="s">
        <v>773</v>
      </c>
      <c r="G444" s="326">
        <v>15.0</v>
      </c>
      <c r="H444" s="326">
        <v>8460.243887</v>
      </c>
      <c r="I444" s="60">
        <f t="shared" si="1"/>
        <v>2015</v>
      </c>
      <c r="J444" s="60">
        <f t="shared" si="2"/>
        <v>1</v>
      </c>
    </row>
    <row r="445">
      <c r="A445" s="325">
        <v>443.0</v>
      </c>
      <c r="B445" s="326" t="s">
        <v>859</v>
      </c>
      <c r="C445" s="326" t="s">
        <v>530</v>
      </c>
      <c r="D445" s="326" t="s">
        <v>768</v>
      </c>
      <c r="E445" s="326" t="s">
        <v>774</v>
      </c>
      <c r="F445" s="326" t="s">
        <v>775</v>
      </c>
      <c r="G445" s="326">
        <v>7616.0</v>
      </c>
      <c r="H445" s="326">
        <v>4295547.829</v>
      </c>
      <c r="I445" s="60">
        <f t="shared" si="1"/>
        <v>2015</v>
      </c>
      <c r="J445" s="60">
        <f t="shared" si="2"/>
        <v>1</v>
      </c>
    </row>
    <row r="446">
      <c r="A446" s="325">
        <v>444.0</v>
      </c>
      <c r="B446" s="326" t="s">
        <v>859</v>
      </c>
      <c r="C446" s="326" t="s">
        <v>530</v>
      </c>
      <c r="D446" s="326" t="s">
        <v>768</v>
      </c>
      <c r="E446" s="326" t="s">
        <v>776</v>
      </c>
      <c r="F446" s="326" t="s">
        <v>777</v>
      </c>
      <c r="G446" s="326">
        <v>112.0</v>
      </c>
      <c r="H446" s="326">
        <v>63169.82102</v>
      </c>
      <c r="I446" s="60">
        <f t="shared" si="1"/>
        <v>2015</v>
      </c>
      <c r="J446" s="60">
        <f t="shared" si="2"/>
        <v>1</v>
      </c>
    </row>
    <row r="447">
      <c r="A447" s="325">
        <v>445.0</v>
      </c>
      <c r="B447" s="326" t="s">
        <v>859</v>
      </c>
      <c r="C447" s="326" t="s">
        <v>530</v>
      </c>
      <c r="D447" s="326" t="s">
        <v>778</v>
      </c>
      <c r="E447" s="326" t="s">
        <v>779</v>
      </c>
      <c r="F447" s="326">
        <v>31.0</v>
      </c>
      <c r="G447" s="326">
        <v>12.0</v>
      </c>
      <c r="H447" s="326">
        <v>22277.73215</v>
      </c>
      <c r="I447" s="60">
        <f t="shared" si="1"/>
        <v>2015</v>
      </c>
      <c r="J447" s="60">
        <f t="shared" si="2"/>
        <v>1</v>
      </c>
    </row>
    <row r="448">
      <c r="A448" s="325">
        <v>446.0</v>
      </c>
      <c r="B448" s="326" t="s">
        <v>859</v>
      </c>
      <c r="C448" s="326" t="s">
        <v>530</v>
      </c>
      <c r="D448" s="326" t="s">
        <v>778</v>
      </c>
      <c r="E448" s="326" t="s">
        <v>780</v>
      </c>
      <c r="F448" s="326" t="s">
        <v>781</v>
      </c>
      <c r="G448" s="326">
        <v>230.0</v>
      </c>
      <c r="H448" s="326">
        <v>34608.82048</v>
      </c>
      <c r="I448" s="60">
        <f t="shared" si="1"/>
        <v>2015</v>
      </c>
      <c r="J448" s="60">
        <f t="shared" si="2"/>
        <v>1</v>
      </c>
    </row>
    <row r="449">
      <c r="A449" s="325">
        <v>447.0</v>
      </c>
      <c r="B449" s="326" t="s">
        <v>859</v>
      </c>
      <c r="C449" s="326" t="s">
        <v>530</v>
      </c>
      <c r="D449" s="326" t="s">
        <v>778</v>
      </c>
      <c r="E449" s="326" t="s">
        <v>782</v>
      </c>
      <c r="F449" s="326" t="s">
        <v>783</v>
      </c>
      <c r="G449" s="326">
        <v>5806.0</v>
      </c>
      <c r="H449" s="326">
        <v>873647.0073</v>
      </c>
      <c r="I449" s="60">
        <f t="shared" si="1"/>
        <v>2015</v>
      </c>
      <c r="J449" s="60">
        <f t="shared" si="2"/>
        <v>1</v>
      </c>
    </row>
    <row r="450">
      <c r="A450" s="325">
        <v>448.0</v>
      </c>
      <c r="B450" s="326" t="s">
        <v>859</v>
      </c>
      <c r="C450" s="326" t="s">
        <v>530</v>
      </c>
      <c r="D450" s="326" t="s">
        <v>784</v>
      </c>
      <c r="E450" s="326" t="s">
        <v>785</v>
      </c>
      <c r="F450" s="326">
        <v>35.0</v>
      </c>
      <c r="G450" s="326">
        <v>107.0</v>
      </c>
      <c r="H450" s="326">
        <v>82847.87713</v>
      </c>
      <c r="I450" s="60">
        <f t="shared" si="1"/>
        <v>2015</v>
      </c>
      <c r="J450" s="60">
        <f t="shared" si="2"/>
        <v>1</v>
      </c>
    </row>
    <row r="451">
      <c r="A451" s="325">
        <v>449.0</v>
      </c>
      <c r="B451" s="326" t="s">
        <v>859</v>
      </c>
      <c r="C451" s="326" t="s">
        <v>530</v>
      </c>
      <c r="D451" s="326" t="s">
        <v>784</v>
      </c>
      <c r="E451" s="326" t="s">
        <v>786</v>
      </c>
      <c r="F451" s="326">
        <v>43.0</v>
      </c>
      <c r="G451" s="326">
        <v>271.0</v>
      </c>
      <c r="H451" s="326">
        <v>1785.079712</v>
      </c>
      <c r="I451" s="60">
        <f t="shared" si="1"/>
        <v>2015</v>
      </c>
      <c r="J451" s="60">
        <f t="shared" si="2"/>
        <v>1</v>
      </c>
    </row>
    <row r="452">
      <c r="A452" s="325">
        <v>450.0</v>
      </c>
      <c r="B452" s="326" t="s">
        <v>859</v>
      </c>
      <c r="C452" s="326" t="s">
        <v>530</v>
      </c>
      <c r="D452" s="326" t="s">
        <v>784</v>
      </c>
      <c r="E452" s="326" t="s">
        <v>787</v>
      </c>
      <c r="F452" s="326" t="s">
        <v>788</v>
      </c>
      <c r="G452" s="326">
        <v>828.0</v>
      </c>
      <c r="H452" s="326">
        <v>6178.801265</v>
      </c>
      <c r="I452" s="60">
        <f t="shared" si="1"/>
        <v>2015</v>
      </c>
      <c r="J452" s="60">
        <f t="shared" si="2"/>
        <v>1</v>
      </c>
    </row>
    <row r="453">
      <c r="A453" s="325">
        <v>451.0</v>
      </c>
      <c r="B453" s="326" t="s">
        <v>859</v>
      </c>
      <c r="C453" s="326" t="s">
        <v>530</v>
      </c>
      <c r="D453" s="326" t="s">
        <v>784</v>
      </c>
      <c r="E453" s="326" t="s">
        <v>789</v>
      </c>
      <c r="F453" s="326">
        <v>49.0</v>
      </c>
      <c r="G453" s="326">
        <v>3079.0</v>
      </c>
      <c r="H453" s="326">
        <v>131088.9385</v>
      </c>
      <c r="I453" s="60">
        <f t="shared" si="1"/>
        <v>2015</v>
      </c>
      <c r="J453" s="60">
        <f t="shared" si="2"/>
        <v>1</v>
      </c>
    </row>
    <row r="454">
      <c r="A454" s="325">
        <v>452.0</v>
      </c>
      <c r="B454" s="326" t="s">
        <v>859</v>
      </c>
      <c r="C454" s="326" t="s">
        <v>530</v>
      </c>
      <c r="D454" s="326" t="s">
        <v>784</v>
      </c>
      <c r="E454" s="326" t="s">
        <v>790</v>
      </c>
      <c r="F454" s="326">
        <v>41.0</v>
      </c>
      <c r="G454" s="326">
        <v>756.0</v>
      </c>
      <c r="H454" s="326">
        <v>35471.78268</v>
      </c>
      <c r="I454" s="60">
        <f t="shared" si="1"/>
        <v>2015</v>
      </c>
      <c r="J454" s="60">
        <f t="shared" si="2"/>
        <v>1</v>
      </c>
    </row>
    <row r="455">
      <c r="A455" s="325">
        <v>453.0</v>
      </c>
      <c r="B455" s="326" t="s">
        <v>859</v>
      </c>
      <c r="C455" s="326" t="s">
        <v>530</v>
      </c>
      <c r="D455" s="326" t="s">
        <v>784</v>
      </c>
      <c r="E455" s="326" t="s">
        <v>791</v>
      </c>
      <c r="F455" s="326">
        <v>47.0</v>
      </c>
      <c r="G455" s="326">
        <v>86.0</v>
      </c>
      <c r="H455" s="326">
        <v>8224.568472</v>
      </c>
      <c r="I455" s="60">
        <f t="shared" si="1"/>
        <v>2015</v>
      </c>
      <c r="J455" s="60">
        <f t="shared" si="2"/>
        <v>1</v>
      </c>
    </row>
    <row r="456">
      <c r="A456" s="325">
        <v>454.0</v>
      </c>
      <c r="B456" s="326" t="s">
        <v>859</v>
      </c>
      <c r="C456" s="326" t="s">
        <v>530</v>
      </c>
      <c r="D456" s="326" t="s">
        <v>784</v>
      </c>
      <c r="E456" s="326" t="s">
        <v>792</v>
      </c>
      <c r="F456" s="326">
        <v>40.0</v>
      </c>
      <c r="G456" s="326">
        <v>1021.0</v>
      </c>
      <c r="H456" s="326">
        <v>53129.22718</v>
      </c>
      <c r="I456" s="60">
        <f t="shared" si="1"/>
        <v>2015</v>
      </c>
      <c r="J456" s="60">
        <f t="shared" si="2"/>
        <v>1</v>
      </c>
    </row>
    <row r="457">
      <c r="A457" s="325">
        <v>455.0</v>
      </c>
      <c r="B457" s="326" t="s">
        <v>859</v>
      </c>
      <c r="C457" s="326" t="s">
        <v>530</v>
      </c>
      <c r="D457" s="326" t="s">
        <v>784</v>
      </c>
      <c r="E457" s="326" t="s">
        <v>793</v>
      </c>
      <c r="F457" s="326">
        <v>42.0</v>
      </c>
      <c r="G457" s="326">
        <v>32.0</v>
      </c>
      <c r="H457" s="326">
        <v>2515.698564</v>
      </c>
      <c r="I457" s="60">
        <f t="shared" si="1"/>
        <v>2015</v>
      </c>
      <c r="J457" s="60">
        <f t="shared" si="2"/>
        <v>1</v>
      </c>
    </row>
    <row r="458">
      <c r="A458" s="325">
        <v>456.0</v>
      </c>
      <c r="B458" s="326" t="s">
        <v>859</v>
      </c>
      <c r="C458" s="326" t="s">
        <v>530</v>
      </c>
      <c r="D458" s="326" t="s">
        <v>794</v>
      </c>
      <c r="E458" s="326" t="s">
        <v>794</v>
      </c>
      <c r="F458" s="326">
        <v>46.0</v>
      </c>
      <c r="G458" s="326">
        <v>28515.0</v>
      </c>
      <c r="H458" s="326">
        <v>373148.4027</v>
      </c>
      <c r="I458" s="60">
        <f t="shared" si="1"/>
        <v>2015</v>
      </c>
      <c r="J458" s="60">
        <f t="shared" si="2"/>
        <v>1</v>
      </c>
    </row>
    <row r="459">
      <c r="A459" s="325">
        <v>457.0</v>
      </c>
      <c r="B459" s="326" t="s">
        <v>859</v>
      </c>
      <c r="C459" s="326" t="s">
        <v>530</v>
      </c>
      <c r="D459" s="326" t="s">
        <v>795</v>
      </c>
      <c r="E459" s="326" t="s">
        <v>796</v>
      </c>
      <c r="F459" s="326">
        <v>45.0</v>
      </c>
      <c r="G459" s="326">
        <v>1497.0</v>
      </c>
      <c r="H459" s="326">
        <v>51800.94835</v>
      </c>
      <c r="I459" s="60">
        <f t="shared" si="1"/>
        <v>2015</v>
      </c>
      <c r="J459" s="60">
        <f t="shared" si="2"/>
        <v>1</v>
      </c>
    </row>
    <row r="460">
      <c r="A460" s="325">
        <v>458.0</v>
      </c>
      <c r="B460" s="326" t="s">
        <v>859</v>
      </c>
      <c r="C460" s="326" t="s">
        <v>530</v>
      </c>
      <c r="D460" s="326" t="s">
        <v>797</v>
      </c>
      <c r="E460" s="326" t="s">
        <v>797</v>
      </c>
      <c r="F460" s="326">
        <v>39.0</v>
      </c>
      <c r="G460" s="326">
        <v>624.0</v>
      </c>
      <c r="H460" s="326">
        <v>54294.92812</v>
      </c>
      <c r="I460" s="60">
        <f t="shared" si="1"/>
        <v>2015</v>
      </c>
      <c r="J460" s="60">
        <f t="shared" si="2"/>
        <v>1</v>
      </c>
    </row>
    <row r="461">
      <c r="A461" s="325">
        <v>459.0</v>
      </c>
      <c r="B461" s="326" t="s">
        <v>859</v>
      </c>
      <c r="C461" s="326" t="s">
        <v>530</v>
      </c>
      <c r="D461" s="326" t="s">
        <v>798</v>
      </c>
      <c r="E461" s="326" t="s">
        <v>799</v>
      </c>
      <c r="F461" s="326">
        <v>37.2</v>
      </c>
      <c r="G461" s="326">
        <v>632.0</v>
      </c>
      <c r="H461" s="326">
        <v>34809.74724</v>
      </c>
      <c r="I461" s="60">
        <f t="shared" si="1"/>
        <v>2015</v>
      </c>
      <c r="J461" s="60">
        <f t="shared" si="2"/>
        <v>1</v>
      </c>
    </row>
    <row r="462">
      <c r="A462" s="325">
        <v>460.0</v>
      </c>
      <c r="B462" s="326" t="s">
        <v>859</v>
      </c>
      <c r="C462" s="326" t="s">
        <v>530</v>
      </c>
      <c r="D462" s="326" t="s">
        <v>798</v>
      </c>
      <c r="E462" s="326" t="s">
        <v>800</v>
      </c>
      <c r="F462" s="326">
        <v>48.0</v>
      </c>
      <c r="G462" s="326">
        <v>1537.0</v>
      </c>
      <c r="H462" s="326">
        <v>219219.7641</v>
      </c>
      <c r="I462" s="60">
        <f t="shared" si="1"/>
        <v>2015</v>
      </c>
      <c r="J462" s="60">
        <f t="shared" si="2"/>
        <v>1</v>
      </c>
    </row>
    <row r="463">
      <c r="A463" s="325">
        <v>461.0</v>
      </c>
      <c r="B463" s="326" t="s">
        <v>859</v>
      </c>
      <c r="C463" s="326" t="s">
        <v>530</v>
      </c>
      <c r="D463" s="326" t="s">
        <v>801</v>
      </c>
      <c r="E463" s="326" t="s">
        <v>802</v>
      </c>
      <c r="F463" s="326">
        <v>126.0</v>
      </c>
      <c r="G463" s="326">
        <v>479.0</v>
      </c>
      <c r="H463" s="326">
        <v>4400.053402</v>
      </c>
      <c r="I463" s="60">
        <f t="shared" si="1"/>
        <v>2015</v>
      </c>
      <c r="J463" s="60">
        <f t="shared" si="2"/>
        <v>1</v>
      </c>
    </row>
    <row r="464">
      <c r="A464" s="325">
        <v>462.0</v>
      </c>
      <c r="B464" s="326" t="s">
        <v>859</v>
      </c>
      <c r="C464" s="326" t="s">
        <v>518</v>
      </c>
      <c r="D464" s="326" t="s">
        <v>803</v>
      </c>
      <c r="E464" s="326" t="s">
        <v>803</v>
      </c>
      <c r="F464" s="326" t="s">
        <v>804</v>
      </c>
      <c r="G464" s="326">
        <v>156.0</v>
      </c>
      <c r="H464" s="326">
        <v>1221758.235</v>
      </c>
      <c r="I464" s="60">
        <f t="shared" si="1"/>
        <v>2015</v>
      </c>
      <c r="J464" s="60">
        <f t="shared" si="2"/>
        <v>1</v>
      </c>
    </row>
    <row r="465">
      <c r="A465" s="325">
        <v>463.0</v>
      </c>
      <c r="B465" s="326" t="s">
        <v>859</v>
      </c>
      <c r="C465" s="326" t="s">
        <v>518</v>
      </c>
      <c r="D465" s="326" t="s">
        <v>805</v>
      </c>
      <c r="E465" s="326" t="s">
        <v>806</v>
      </c>
      <c r="F465" s="326" t="s">
        <v>807</v>
      </c>
      <c r="G465" s="326">
        <v>10.0</v>
      </c>
      <c r="H465" s="326">
        <v>1446.578683</v>
      </c>
      <c r="I465" s="60">
        <f t="shared" si="1"/>
        <v>2015</v>
      </c>
      <c r="J465" s="60">
        <f t="shared" si="2"/>
        <v>1</v>
      </c>
    </row>
    <row r="466">
      <c r="A466" s="325">
        <v>464.0</v>
      </c>
      <c r="B466" s="326" t="s">
        <v>859</v>
      </c>
      <c r="C466" s="326" t="s">
        <v>518</v>
      </c>
      <c r="D466" s="326" t="s">
        <v>805</v>
      </c>
      <c r="E466" s="326" t="s">
        <v>808</v>
      </c>
      <c r="F466" s="326" t="s">
        <v>809</v>
      </c>
      <c r="G466" s="326">
        <v>21457.0</v>
      </c>
      <c r="H466" s="326">
        <v>4357234.863</v>
      </c>
      <c r="I466" s="60">
        <f t="shared" si="1"/>
        <v>2015</v>
      </c>
      <c r="J466" s="60">
        <f t="shared" si="2"/>
        <v>1</v>
      </c>
    </row>
    <row r="467">
      <c r="A467" s="325">
        <v>465.0</v>
      </c>
      <c r="B467" s="326" t="s">
        <v>859</v>
      </c>
      <c r="C467" s="326" t="s">
        <v>518</v>
      </c>
      <c r="D467" s="326" t="s">
        <v>805</v>
      </c>
      <c r="E467" s="326" t="s">
        <v>810</v>
      </c>
      <c r="F467" s="326" t="s">
        <v>811</v>
      </c>
      <c r="G467" s="326">
        <v>2067.0</v>
      </c>
      <c r="H467" s="326">
        <v>4315593.621</v>
      </c>
      <c r="I467" s="60">
        <f t="shared" si="1"/>
        <v>2015</v>
      </c>
      <c r="J467" s="60">
        <f t="shared" si="2"/>
        <v>1</v>
      </c>
    </row>
    <row r="468">
      <c r="A468" s="325">
        <v>466.0</v>
      </c>
      <c r="B468" s="326" t="s">
        <v>859</v>
      </c>
      <c r="C468" s="326" t="s">
        <v>518</v>
      </c>
      <c r="D468" s="326" t="s">
        <v>805</v>
      </c>
      <c r="E468" s="326" t="s">
        <v>812</v>
      </c>
      <c r="F468" s="326">
        <v>2.0</v>
      </c>
      <c r="G468" s="326">
        <v>124.0</v>
      </c>
      <c r="H468" s="326">
        <v>583716.6425</v>
      </c>
      <c r="I468" s="60">
        <f t="shared" si="1"/>
        <v>2015</v>
      </c>
      <c r="J468" s="60">
        <f t="shared" si="2"/>
        <v>1</v>
      </c>
    </row>
    <row r="469">
      <c r="A469" s="325">
        <v>467.0</v>
      </c>
      <c r="B469" s="326" t="s">
        <v>859</v>
      </c>
      <c r="C469" s="326" t="s">
        <v>518</v>
      </c>
      <c r="D469" s="326" t="s">
        <v>805</v>
      </c>
      <c r="E469" s="326" t="s">
        <v>857</v>
      </c>
      <c r="F469" s="326">
        <v>37.1</v>
      </c>
      <c r="G469" s="326">
        <v>2.0</v>
      </c>
      <c r="H469" s="326">
        <v>1707.554688</v>
      </c>
      <c r="I469" s="60">
        <f t="shared" si="1"/>
        <v>2015</v>
      </c>
      <c r="J469" s="60">
        <f t="shared" si="2"/>
        <v>1</v>
      </c>
    </row>
    <row r="470">
      <c r="A470" s="325">
        <v>468.0</v>
      </c>
      <c r="B470" s="326" t="s">
        <v>859</v>
      </c>
      <c r="C470" s="326" t="s">
        <v>518</v>
      </c>
      <c r="D470" s="326" t="s">
        <v>805</v>
      </c>
      <c r="E470" s="326" t="s">
        <v>813</v>
      </c>
      <c r="F470" s="326">
        <v>4.6</v>
      </c>
      <c r="G470" s="326">
        <v>5.0</v>
      </c>
      <c r="H470" s="326">
        <v>7950.298915</v>
      </c>
      <c r="I470" s="60">
        <f t="shared" si="1"/>
        <v>2015</v>
      </c>
      <c r="J470" s="60">
        <f t="shared" si="2"/>
        <v>1</v>
      </c>
    </row>
    <row r="471">
      <c r="A471" s="325">
        <v>469.0</v>
      </c>
      <c r="B471" s="326" t="s">
        <v>859</v>
      </c>
      <c r="C471" s="326" t="s">
        <v>518</v>
      </c>
      <c r="D471" s="326" t="s">
        <v>805</v>
      </c>
      <c r="E471" s="326" t="s">
        <v>814</v>
      </c>
      <c r="F471" s="326">
        <v>4.8</v>
      </c>
      <c r="G471" s="326">
        <v>34.0</v>
      </c>
      <c r="H471" s="326">
        <v>3902.042898</v>
      </c>
      <c r="I471" s="60">
        <f t="shared" si="1"/>
        <v>2015</v>
      </c>
      <c r="J471" s="60">
        <f t="shared" si="2"/>
        <v>1</v>
      </c>
    </row>
    <row r="472">
      <c r="A472" s="325">
        <v>470.0</v>
      </c>
      <c r="B472" s="326" t="s">
        <v>859</v>
      </c>
      <c r="C472" s="326" t="s">
        <v>518</v>
      </c>
      <c r="D472" s="326" t="s">
        <v>805</v>
      </c>
      <c r="E472" s="326" t="s">
        <v>815</v>
      </c>
      <c r="F472" s="326">
        <v>4.4</v>
      </c>
      <c r="G472" s="326">
        <v>113.0</v>
      </c>
      <c r="H472" s="326">
        <v>107460.9878</v>
      </c>
      <c r="I472" s="60">
        <f t="shared" si="1"/>
        <v>2015</v>
      </c>
      <c r="J472" s="60">
        <f t="shared" si="2"/>
        <v>1</v>
      </c>
    </row>
    <row r="473">
      <c r="A473" s="325">
        <v>471.0</v>
      </c>
      <c r="B473" s="326" t="s">
        <v>859</v>
      </c>
      <c r="C473" s="326" t="s">
        <v>518</v>
      </c>
      <c r="D473" s="326" t="s">
        <v>805</v>
      </c>
      <c r="E473" s="326" t="s">
        <v>816</v>
      </c>
      <c r="F473" s="326">
        <v>4.7</v>
      </c>
      <c r="G473" s="326">
        <v>5.0</v>
      </c>
      <c r="H473" s="326">
        <v>5981.65391</v>
      </c>
      <c r="I473" s="60">
        <f t="shared" si="1"/>
        <v>2015</v>
      </c>
      <c r="J473" s="60">
        <f t="shared" si="2"/>
        <v>1</v>
      </c>
    </row>
    <row r="474">
      <c r="A474" s="325">
        <v>472.0</v>
      </c>
      <c r="B474" s="326" t="s">
        <v>859</v>
      </c>
      <c r="C474" s="326" t="s">
        <v>518</v>
      </c>
      <c r="D474" s="326" t="s">
        <v>805</v>
      </c>
      <c r="E474" s="326" t="s">
        <v>817</v>
      </c>
      <c r="F474" s="326" t="s">
        <v>818</v>
      </c>
      <c r="G474" s="326">
        <v>56.0</v>
      </c>
      <c r="H474" s="326">
        <v>107703.541</v>
      </c>
      <c r="I474" s="60">
        <f t="shared" si="1"/>
        <v>2015</v>
      </c>
      <c r="J474" s="60">
        <f t="shared" si="2"/>
        <v>1</v>
      </c>
    </row>
    <row r="475">
      <c r="A475" s="325">
        <v>473.0</v>
      </c>
      <c r="B475" s="326" t="s">
        <v>859</v>
      </c>
      <c r="C475" s="326" t="s">
        <v>518</v>
      </c>
      <c r="D475" s="326" t="s">
        <v>805</v>
      </c>
      <c r="E475" s="326" t="s">
        <v>819</v>
      </c>
      <c r="F475" s="326" t="s">
        <v>820</v>
      </c>
      <c r="G475" s="326">
        <v>8.0</v>
      </c>
      <c r="H475" s="326">
        <v>2821.945591</v>
      </c>
      <c r="I475" s="60">
        <f t="shared" si="1"/>
        <v>2015</v>
      </c>
      <c r="J475" s="60">
        <f t="shared" si="2"/>
        <v>1</v>
      </c>
    </row>
    <row r="476">
      <c r="A476" s="325">
        <v>474.0</v>
      </c>
      <c r="B476" s="326" t="s">
        <v>859</v>
      </c>
      <c r="C476" s="326" t="s">
        <v>518</v>
      </c>
      <c r="D476" s="326" t="s">
        <v>805</v>
      </c>
      <c r="E476" s="326" t="s">
        <v>822</v>
      </c>
      <c r="F476" s="326" t="s">
        <v>823</v>
      </c>
      <c r="G476" s="326">
        <v>266.0</v>
      </c>
      <c r="H476" s="326">
        <v>79014.22211</v>
      </c>
      <c r="I476" s="60">
        <f t="shared" si="1"/>
        <v>2015</v>
      </c>
      <c r="J476" s="60">
        <f t="shared" si="2"/>
        <v>1</v>
      </c>
    </row>
    <row r="477">
      <c r="A477" s="325">
        <v>475.0</v>
      </c>
      <c r="B477" s="326" t="s">
        <v>859</v>
      </c>
      <c r="C477" s="326" t="s">
        <v>518</v>
      </c>
      <c r="D477" s="326" t="s">
        <v>805</v>
      </c>
      <c r="E477" s="326" t="s">
        <v>826</v>
      </c>
      <c r="F477" s="326" t="s">
        <v>827</v>
      </c>
      <c r="G477" s="326">
        <v>8.0</v>
      </c>
      <c r="H477" s="326">
        <v>16702.82969</v>
      </c>
      <c r="I477" s="60">
        <f t="shared" si="1"/>
        <v>2015</v>
      </c>
      <c r="J477" s="60">
        <f t="shared" si="2"/>
        <v>1</v>
      </c>
    </row>
    <row r="478">
      <c r="A478" s="325">
        <v>476.0</v>
      </c>
      <c r="B478" s="326" t="s">
        <v>859</v>
      </c>
      <c r="C478" s="326" t="s">
        <v>518</v>
      </c>
      <c r="D478" s="326" t="s">
        <v>828</v>
      </c>
      <c r="E478" s="326" t="s">
        <v>829</v>
      </c>
      <c r="F478" s="326" t="s">
        <v>830</v>
      </c>
      <c r="G478" s="326">
        <v>10482.0</v>
      </c>
      <c r="H478" s="326">
        <v>136211.1594</v>
      </c>
      <c r="I478" s="60">
        <f t="shared" si="1"/>
        <v>2015</v>
      </c>
      <c r="J478" s="60">
        <f t="shared" si="2"/>
        <v>1</v>
      </c>
    </row>
    <row r="479">
      <c r="A479" s="325">
        <v>477.0</v>
      </c>
      <c r="B479" s="326" t="s">
        <v>859</v>
      </c>
      <c r="C479" s="326" t="s">
        <v>518</v>
      </c>
      <c r="D479" s="326" t="s">
        <v>828</v>
      </c>
      <c r="E479" s="326" t="s">
        <v>831</v>
      </c>
      <c r="F479" s="326">
        <v>104.0</v>
      </c>
      <c r="G479" s="326">
        <v>2697.0</v>
      </c>
      <c r="H479" s="326">
        <v>18160.74578</v>
      </c>
      <c r="I479" s="60">
        <f t="shared" si="1"/>
        <v>2015</v>
      </c>
      <c r="J479" s="60">
        <f t="shared" si="2"/>
        <v>1</v>
      </c>
    </row>
    <row r="480">
      <c r="A480" s="325">
        <v>478.0</v>
      </c>
      <c r="B480" s="326" t="s">
        <v>859</v>
      </c>
      <c r="C480" s="326" t="s">
        <v>518</v>
      </c>
      <c r="D480" s="326" t="s">
        <v>828</v>
      </c>
      <c r="E480" s="326" t="s">
        <v>832</v>
      </c>
      <c r="F480" s="326">
        <v>13.0</v>
      </c>
      <c r="G480" s="326">
        <v>69.0</v>
      </c>
      <c r="H480" s="326">
        <v>18162.2448</v>
      </c>
      <c r="I480" s="60">
        <f t="shared" si="1"/>
        <v>2015</v>
      </c>
      <c r="J480" s="60">
        <f t="shared" si="2"/>
        <v>1</v>
      </c>
    </row>
    <row r="481">
      <c r="A481" s="325">
        <v>479.0</v>
      </c>
      <c r="B481" s="326" t="s">
        <v>859</v>
      </c>
      <c r="C481" s="326" t="s">
        <v>518</v>
      </c>
      <c r="D481" s="326" t="s">
        <v>828</v>
      </c>
      <c r="E481" s="326" t="s">
        <v>833</v>
      </c>
      <c r="F481" s="326" t="s">
        <v>834</v>
      </c>
      <c r="G481" s="326">
        <v>4.0</v>
      </c>
      <c r="H481" s="326">
        <v>8377.70466</v>
      </c>
      <c r="I481" s="60">
        <f t="shared" si="1"/>
        <v>2015</v>
      </c>
      <c r="J481" s="60">
        <f t="shared" si="2"/>
        <v>1</v>
      </c>
    </row>
    <row r="482">
      <c r="A482" s="325">
        <v>480.0</v>
      </c>
      <c r="B482" s="326" t="s">
        <v>859</v>
      </c>
      <c r="C482" s="326" t="s">
        <v>518</v>
      </c>
      <c r="D482" s="326" t="s">
        <v>828</v>
      </c>
      <c r="E482" s="326" t="s">
        <v>835</v>
      </c>
      <c r="F482" s="326" t="s">
        <v>836</v>
      </c>
      <c r="G482" s="326">
        <v>405.0</v>
      </c>
      <c r="H482" s="326">
        <v>64053.82747</v>
      </c>
      <c r="I482" s="60">
        <f t="shared" si="1"/>
        <v>2015</v>
      </c>
      <c r="J482" s="60">
        <f t="shared" si="2"/>
        <v>1</v>
      </c>
    </row>
    <row r="483">
      <c r="A483" s="325">
        <v>481.0</v>
      </c>
      <c r="B483" s="326" t="s">
        <v>859</v>
      </c>
      <c r="C483" s="326" t="s">
        <v>518</v>
      </c>
      <c r="D483" s="326" t="s">
        <v>828</v>
      </c>
      <c r="E483" s="326" t="s">
        <v>837</v>
      </c>
      <c r="F483" s="326" t="s">
        <v>838</v>
      </c>
      <c r="G483" s="326">
        <v>4994.0</v>
      </c>
      <c r="H483" s="326">
        <v>197939.0752</v>
      </c>
      <c r="I483" s="60">
        <f t="shared" si="1"/>
        <v>2015</v>
      </c>
      <c r="J483" s="60">
        <f t="shared" si="2"/>
        <v>1</v>
      </c>
    </row>
    <row r="484">
      <c r="A484" s="325">
        <v>482.0</v>
      </c>
      <c r="B484" s="326" t="s">
        <v>859</v>
      </c>
      <c r="C484" s="326" t="s">
        <v>518</v>
      </c>
      <c r="D484" s="326" t="s">
        <v>828</v>
      </c>
      <c r="E484" s="326" t="s">
        <v>839</v>
      </c>
      <c r="F484" s="326">
        <v>36.0</v>
      </c>
      <c r="G484" s="326">
        <v>159.0</v>
      </c>
      <c r="H484" s="326">
        <v>239323.54</v>
      </c>
      <c r="I484" s="60">
        <f t="shared" si="1"/>
        <v>2015</v>
      </c>
      <c r="J484" s="60">
        <f t="shared" si="2"/>
        <v>1</v>
      </c>
    </row>
    <row r="485">
      <c r="A485" s="325">
        <v>483.0</v>
      </c>
      <c r="B485" s="326" t="s">
        <v>859</v>
      </c>
      <c r="C485" s="326" t="s">
        <v>518</v>
      </c>
      <c r="D485" s="326" t="s">
        <v>828</v>
      </c>
      <c r="E485" s="326" t="s">
        <v>840</v>
      </c>
      <c r="F485" s="326" t="s">
        <v>841</v>
      </c>
      <c r="G485" s="326">
        <v>409.0</v>
      </c>
      <c r="H485" s="326">
        <v>11913.76552</v>
      </c>
      <c r="I485" s="60">
        <f t="shared" si="1"/>
        <v>2015</v>
      </c>
      <c r="J485" s="60">
        <f t="shared" si="2"/>
        <v>1</v>
      </c>
    </row>
    <row r="486">
      <c r="A486" s="325">
        <v>484.0</v>
      </c>
      <c r="B486" s="326" t="s">
        <v>859</v>
      </c>
      <c r="C486" s="326" t="s">
        <v>518</v>
      </c>
      <c r="D486" s="326" t="s">
        <v>828</v>
      </c>
      <c r="E486" s="326" t="s">
        <v>842</v>
      </c>
      <c r="F486" s="326" t="s">
        <v>843</v>
      </c>
      <c r="G486" s="326">
        <v>109.0</v>
      </c>
      <c r="H486" s="326">
        <v>3836.922434</v>
      </c>
      <c r="I486" s="60">
        <f t="shared" si="1"/>
        <v>2015</v>
      </c>
      <c r="J486" s="60">
        <f t="shared" si="2"/>
        <v>1</v>
      </c>
    </row>
    <row r="487">
      <c r="A487" s="325">
        <v>485.0</v>
      </c>
      <c r="B487" s="326" t="s">
        <v>859</v>
      </c>
      <c r="C487" s="326" t="s">
        <v>518</v>
      </c>
      <c r="D487" s="326" t="s">
        <v>828</v>
      </c>
      <c r="E487" s="326" t="s">
        <v>844</v>
      </c>
      <c r="F487" s="326" t="s">
        <v>845</v>
      </c>
      <c r="G487" s="326">
        <v>235.0</v>
      </c>
      <c r="H487" s="326">
        <v>23210.37484</v>
      </c>
      <c r="I487" s="60">
        <f t="shared" si="1"/>
        <v>2015</v>
      </c>
      <c r="J487" s="60">
        <f t="shared" si="2"/>
        <v>1</v>
      </c>
    </row>
    <row r="488">
      <c r="A488" s="325">
        <v>486.0</v>
      </c>
      <c r="B488" s="326" t="s">
        <v>859</v>
      </c>
      <c r="C488" s="326" t="s">
        <v>518</v>
      </c>
      <c r="D488" s="326" t="s">
        <v>828</v>
      </c>
      <c r="E488" s="326" t="s">
        <v>846</v>
      </c>
      <c r="F488" s="326" t="s">
        <v>847</v>
      </c>
      <c r="G488" s="326">
        <v>987.0</v>
      </c>
      <c r="H488" s="326">
        <v>306689.6929</v>
      </c>
      <c r="I488" s="60">
        <f t="shared" si="1"/>
        <v>2015</v>
      </c>
      <c r="J488" s="60">
        <f t="shared" si="2"/>
        <v>1</v>
      </c>
    </row>
    <row r="489">
      <c r="A489" s="325">
        <v>487.0</v>
      </c>
      <c r="B489" s="326" t="s">
        <v>863</v>
      </c>
      <c r="C489" s="326" t="s">
        <v>545</v>
      </c>
      <c r="D489" s="326" t="s">
        <v>642</v>
      </c>
      <c r="E489" s="326" t="s">
        <v>643</v>
      </c>
      <c r="F489" s="326" t="s">
        <v>644</v>
      </c>
      <c r="G489" s="326">
        <v>183.0</v>
      </c>
      <c r="H489" s="326">
        <v>165127.5728</v>
      </c>
      <c r="I489" s="60">
        <f t="shared" si="1"/>
        <v>2015</v>
      </c>
      <c r="J489" s="60">
        <f t="shared" si="2"/>
        <v>2</v>
      </c>
    </row>
    <row r="490">
      <c r="A490" s="325">
        <v>488.0</v>
      </c>
      <c r="B490" s="326" t="s">
        <v>863</v>
      </c>
      <c r="C490" s="326" t="s">
        <v>545</v>
      </c>
      <c r="D490" s="326" t="s">
        <v>642</v>
      </c>
      <c r="E490" s="326" t="s">
        <v>645</v>
      </c>
      <c r="F490" s="326" t="s">
        <v>646</v>
      </c>
      <c r="G490" s="326">
        <v>195.0</v>
      </c>
      <c r="H490" s="326">
        <v>38959.19399</v>
      </c>
      <c r="I490" s="60">
        <f t="shared" si="1"/>
        <v>2015</v>
      </c>
      <c r="J490" s="60">
        <f t="shared" si="2"/>
        <v>2</v>
      </c>
    </row>
    <row r="491">
      <c r="A491" s="325">
        <v>489.0</v>
      </c>
      <c r="B491" s="326" t="s">
        <v>863</v>
      </c>
      <c r="C491" s="326" t="s">
        <v>545</v>
      </c>
      <c r="D491" s="326" t="s">
        <v>647</v>
      </c>
      <c r="E491" s="326" t="s">
        <v>648</v>
      </c>
      <c r="F491" s="326" t="s">
        <v>649</v>
      </c>
      <c r="G491" s="326">
        <v>1582.0</v>
      </c>
      <c r="H491" s="326">
        <v>14496.07634</v>
      </c>
      <c r="I491" s="60">
        <f t="shared" si="1"/>
        <v>2015</v>
      </c>
      <c r="J491" s="60">
        <f t="shared" si="2"/>
        <v>2</v>
      </c>
    </row>
    <row r="492">
      <c r="A492" s="325">
        <v>490.0</v>
      </c>
      <c r="B492" s="326" t="s">
        <v>863</v>
      </c>
      <c r="C492" s="326" t="s">
        <v>545</v>
      </c>
      <c r="D492" s="326" t="s">
        <v>647</v>
      </c>
      <c r="E492" s="326" t="s">
        <v>650</v>
      </c>
      <c r="F492" s="326" t="s">
        <v>651</v>
      </c>
      <c r="G492" s="326">
        <v>3069.0</v>
      </c>
      <c r="H492" s="326">
        <v>28121.65505</v>
      </c>
      <c r="I492" s="60">
        <f t="shared" si="1"/>
        <v>2015</v>
      </c>
      <c r="J492" s="60">
        <f t="shared" si="2"/>
        <v>2</v>
      </c>
    </row>
    <row r="493">
      <c r="A493" s="325">
        <v>491.0</v>
      </c>
      <c r="B493" s="326" t="s">
        <v>863</v>
      </c>
      <c r="C493" s="326" t="s">
        <v>545</v>
      </c>
      <c r="D493" s="326" t="s">
        <v>647</v>
      </c>
      <c r="E493" s="326" t="s">
        <v>652</v>
      </c>
      <c r="F493" s="326" t="s">
        <v>653</v>
      </c>
      <c r="G493" s="326">
        <v>2995.0</v>
      </c>
      <c r="H493" s="326">
        <v>27443.58322</v>
      </c>
      <c r="I493" s="60">
        <f t="shared" si="1"/>
        <v>2015</v>
      </c>
      <c r="J493" s="60">
        <f t="shared" si="2"/>
        <v>2</v>
      </c>
    </row>
    <row r="494">
      <c r="A494" s="325">
        <v>492.0</v>
      </c>
      <c r="B494" s="326" t="s">
        <v>863</v>
      </c>
      <c r="C494" s="326" t="s">
        <v>545</v>
      </c>
      <c r="D494" s="326" t="s">
        <v>647</v>
      </c>
      <c r="E494" s="326" t="s">
        <v>654</v>
      </c>
      <c r="F494" s="326" t="s">
        <v>655</v>
      </c>
      <c r="G494" s="326">
        <v>2391.0</v>
      </c>
      <c r="H494" s="326">
        <v>21909.05091</v>
      </c>
      <c r="I494" s="60">
        <f t="shared" si="1"/>
        <v>2015</v>
      </c>
      <c r="J494" s="60">
        <f t="shared" si="2"/>
        <v>2</v>
      </c>
    </row>
    <row r="495">
      <c r="A495" s="325">
        <v>493.0</v>
      </c>
      <c r="B495" s="326" t="s">
        <v>863</v>
      </c>
      <c r="C495" s="326" t="s">
        <v>545</v>
      </c>
      <c r="D495" s="326" t="s">
        <v>647</v>
      </c>
      <c r="E495" s="326" t="s">
        <v>656</v>
      </c>
      <c r="F495" s="326" t="s">
        <v>657</v>
      </c>
      <c r="G495" s="326">
        <v>56.0</v>
      </c>
      <c r="H495" s="326">
        <v>733.41226</v>
      </c>
      <c r="I495" s="60">
        <f t="shared" si="1"/>
        <v>2015</v>
      </c>
      <c r="J495" s="60">
        <f t="shared" si="2"/>
        <v>2</v>
      </c>
    </row>
    <row r="496">
      <c r="A496" s="325">
        <v>494.0</v>
      </c>
      <c r="B496" s="326" t="s">
        <v>863</v>
      </c>
      <c r="C496" s="326" t="s">
        <v>547</v>
      </c>
      <c r="D496" s="326" t="s">
        <v>658</v>
      </c>
      <c r="E496" s="326" t="s">
        <v>659</v>
      </c>
      <c r="F496" s="326" t="s">
        <v>660</v>
      </c>
      <c r="G496" s="326">
        <v>64.0</v>
      </c>
      <c r="H496" s="326">
        <v>738.1244922</v>
      </c>
      <c r="I496" s="60">
        <f t="shared" si="1"/>
        <v>2015</v>
      </c>
      <c r="J496" s="60">
        <f t="shared" si="2"/>
        <v>2</v>
      </c>
    </row>
    <row r="497">
      <c r="A497" s="325">
        <v>495.0</v>
      </c>
      <c r="B497" s="326" t="s">
        <v>863</v>
      </c>
      <c r="C497" s="326" t="s">
        <v>547</v>
      </c>
      <c r="D497" s="326" t="s">
        <v>658</v>
      </c>
      <c r="E497" s="326" t="s">
        <v>661</v>
      </c>
      <c r="F497" s="326" t="s">
        <v>662</v>
      </c>
      <c r="G497" s="326">
        <v>5733.0</v>
      </c>
      <c r="H497" s="326">
        <v>8694.099912</v>
      </c>
      <c r="I497" s="60">
        <f t="shared" si="1"/>
        <v>2015</v>
      </c>
      <c r="J497" s="60">
        <f t="shared" si="2"/>
        <v>2</v>
      </c>
    </row>
    <row r="498">
      <c r="A498" s="325">
        <v>496.0</v>
      </c>
      <c r="B498" s="326" t="s">
        <v>863</v>
      </c>
      <c r="C498" s="326" t="s">
        <v>547</v>
      </c>
      <c r="D498" s="326" t="s">
        <v>658</v>
      </c>
      <c r="E498" s="326" t="s">
        <v>663</v>
      </c>
      <c r="F498" s="326" t="s">
        <v>664</v>
      </c>
      <c r="G498" s="326">
        <v>3736.0</v>
      </c>
      <c r="H498" s="326">
        <v>33618.93835</v>
      </c>
      <c r="I498" s="60">
        <f t="shared" si="1"/>
        <v>2015</v>
      </c>
      <c r="J498" s="60">
        <f t="shared" si="2"/>
        <v>2</v>
      </c>
    </row>
    <row r="499">
      <c r="A499" s="325">
        <v>497.0</v>
      </c>
      <c r="B499" s="326" t="s">
        <v>863</v>
      </c>
      <c r="C499" s="326" t="s">
        <v>547</v>
      </c>
      <c r="D499" s="326" t="s">
        <v>665</v>
      </c>
      <c r="E499" s="326" t="s">
        <v>666</v>
      </c>
      <c r="F499" s="326" t="s">
        <v>667</v>
      </c>
      <c r="G499" s="326">
        <v>4523.0</v>
      </c>
      <c r="H499" s="326">
        <v>3015384.571</v>
      </c>
      <c r="I499" s="60">
        <f t="shared" si="1"/>
        <v>2015</v>
      </c>
      <c r="J499" s="60">
        <f t="shared" si="2"/>
        <v>2</v>
      </c>
    </row>
    <row r="500">
      <c r="A500" s="325">
        <v>498.0</v>
      </c>
      <c r="B500" s="326" t="s">
        <v>863</v>
      </c>
      <c r="C500" s="326" t="s">
        <v>678</v>
      </c>
      <c r="D500" s="326" t="s">
        <v>679</v>
      </c>
      <c r="E500" s="326" t="s">
        <v>680</v>
      </c>
      <c r="F500" s="326">
        <v>80.0</v>
      </c>
      <c r="G500" s="326">
        <v>76.0</v>
      </c>
      <c r="H500" s="326">
        <v>11931.09424</v>
      </c>
      <c r="I500" s="60">
        <f t="shared" si="1"/>
        <v>2015</v>
      </c>
      <c r="J500" s="60">
        <f t="shared" si="2"/>
        <v>2</v>
      </c>
    </row>
    <row r="501">
      <c r="A501" s="325">
        <v>499.0</v>
      </c>
      <c r="B501" s="326" t="s">
        <v>863</v>
      </c>
      <c r="C501" s="326" t="s">
        <v>678</v>
      </c>
      <c r="D501" s="326" t="s">
        <v>679</v>
      </c>
      <c r="E501" s="326" t="s">
        <v>682</v>
      </c>
      <c r="F501" s="326">
        <v>26.0</v>
      </c>
      <c r="G501" s="326">
        <v>7.0</v>
      </c>
      <c r="H501" s="326">
        <v>1896.351123</v>
      </c>
      <c r="I501" s="60">
        <f t="shared" si="1"/>
        <v>2015</v>
      </c>
      <c r="J501" s="60">
        <f t="shared" si="2"/>
        <v>2</v>
      </c>
    </row>
    <row r="502">
      <c r="A502" s="325">
        <v>500.0</v>
      </c>
      <c r="B502" s="326" t="s">
        <v>863</v>
      </c>
      <c r="C502" s="326" t="s">
        <v>678</v>
      </c>
      <c r="D502" s="326" t="s">
        <v>679</v>
      </c>
      <c r="E502" s="326" t="s">
        <v>683</v>
      </c>
      <c r="F502" s="326">
        <v>802.0</v>
      </c>
      <c r="G502" s="326">
        <v>665.0</v>
      </c>
      <c r="H502" s="326">
        <v>89863.74245</v>
      </c>
      <c r="I502" s="60">
        <f t="shared" si="1"/>
        <v>2015</v>
      </c>
      <c r="J502" s="60">
        <f t="shared" si="2"/>
        <v>2</v>
      </c>
    </row>
    <row r="503">
      <c r="A503" s="325">
        <v>501.0</v>
      </c>
      <c r="B503" s="326" t="s">
        <v>863</v>
      </c>
      <c r="C503" s="326" t="s">
        <v>678</v>
      </c>
      <c r="D503" s="326" t="s">
        <v>679</v>
      </c>
      <c r="E503" s="326" t="s">
        <v>684</v>
      </c>
      <c r="F503" s="326">
        <v>95.0</v>
      </c>
      <c r="G503" s="326">
        <v>42.0</v>
      </c>
      <c r="H503" s="326">
        <v>679.3649016</v>
      </c>
      <c r="I503" s="60">
        <f t="shared" si="1"/>
        <v>2015</v>
      </c>
      <c r="J503" s="60">
        <f t="shared" si="2"/>
        <v>2</v>
      </c>
    </row>
    <row r="504">
      <c r="A504" s="325">
        <v>502.0</v>
      </c>
      <c r="B504" s="326" t="s">
        <v>863</v>
      </c>
      <c r="C504" s="326" t="s">
        <v>678</v>
      </c>
      <c r="D504" s="326" t="s">
        <v>679</v>
      </c>
      <c r="E504" s="326" t="s">
        <v>685</v>
      </c>
      <c r="F504" s="326">
        <v>24.0</v>
      </c>
      <c r="G504" s="326">
        <v>14.0</v>
      </c>
      <c r="H504" s="326">
        <v>4858.186714</v>
      </c>
      <c r="I504" s="60">
        <f t="shared" si="1"/>
        <v>2015</v>
      </c>
      <c r="J504" s="60">
        <f t="shared" si="2"/>
        <v>2</v>
      </c>
    </row>
    <row r="505">
      <c r="A505" s="325">
        <v>503.0</v>
      </c>
      <c r="B505" s="326" t="s">
        <v>863</v>
      </c>
      <c r="C505" s="326" t="s">
        <v>678</v>
      </c>
      <c r="D505" s="326" t="s">
        <v>679</v>
      </c>
      <c r="E505" s="326" t="s">
        <v>686</v>
      </c>
      <c r="F505" s="326">
        <v>60.0</v>
      </c>
      <c r="G505" s="326">
        <v>36.0</v>
      </c>
      <c r="H505" s="326">
        <v>663.2235403</v>
      </c>
      <c r="I505" s="60">
        <f t="shared" si="1"/>
        <v>2015</v>
      </c>
      <c r="J505" s="60">
        <f t="shared" si="2"/>
        <v>2</v>
      </c>
    </row>
    <row r="506">
      <c r="A506" s="325">
        <v>504.0</v>
      </c>
      <c r="B506" s="326" t="s">
        <v>863</v>
      </c>
      <c r="C506" s="326" t="s">
        <v>678</v>
      </c>
      <c r="D506" s="326" t="s">
        <v>679</v>
      </c>
      <c r="E506" s="326" t="s">
        <v>687</v>
      </c>
      <c r="F506" s="326">
        <v>814.0</v>
      </c>
      <c r="G506" s="326">
        <v>41.0</v>
      </c>
      <c r="H506" s="326">
        <v>288.7410917</v>
      </c>
      <c r="I506" s="60">
        <f t="shared" si="1"/>
        <v>2015</v>
      </c>
      <c r="J506" s="60">
        <f t="shared" si="2"/>
        <v>2</v>
      </c>
    </row>
    <row r="507">
      <c r="A507" s="325">
        <v>505.0</v>
      </c>
      <c r="B507" s="326" t="s">
        <v>863</v>
      </c>
      <c r="C507" s="326" t="s">
        <v>678</v>
      </c>
      <c r="D507" s="326" t="s">
        <v>679</v>
      </c>
      <c r="E507" s="326" t="s">
        <v>688</v>
      </c>
      <c r="F507" s="326">
        <v>33.0</v>
      </c>
      <c r="G507" s="326">
        <v>424.0</v>
      </c>
      <c r="H507" s="326">
        <v>15671.86998</v>
      </c>
      <c r="I507" s="60">
        <f t="shared" si="1"/>
        <v>2015</v>
      </c>
      <c r="J507" s="60">
        <f t="shared" si="2"/>
        <v>2</v>
      </c>
    </row>
    <row r="508">
      <c r="A508" s="325">
        <v>506.0</v>
      </c>
      <c r="B508" s="326" t="s">
        <v>863</v>
      </c>
      <c r="C508" s="326" t="s">
        <v>678</v>
      </c>
      <c r="D508" s="326" t="s">
        <v>679</v>
      </c>
      <c r="E508" s="326" t="s">
        <v>689</v>
      </c>
      <c r="F508" s="326">
        <v>54.0</v>
      </c>
      <c r="G508" s="326">
        <v>1009.0</v>
      </c>
      <c r="H508" s="326">
        <v>70483.47655</v>
      </c>
      <c r="I508" s="60">
        <f t="shared" si="1"/>
        <v>2015</v>
      </c>
      <c r="J508" s="60">
        <f t="shared" si="2"/>
        <v>2</v>
      </c>
    </row>
    <row r="509">
      <c r="A509" s="325">
        <v>507.0</v>
      </c>
      <c r="B509" s="326" t="s">
        <v>863</v>
      </c>
      <c r="C509" s="326" t="s">
        <v>678</v>
      </c>
      <c r="D509" s="326" t="s">
        <v>679</v>
      </c>
      <c r="E509" s="326" t="s">
        <v>692</v>
      </c>
      <c r="F509" s="326" t="s">
        <v>693</v>
      </c>
      <c r="G509" s="326">
        <v>174.0</v>
      </c>
      <c r="H509" s="326">
        <v>25094.38534</v>
      </c>
      <c r="I509" s="60">
        <f t="shared" si="1"/>
        <v>2015</v>
      </c>
      <c r="J509" s="60">
        <f t="shared" si="2"/>
        <v>2</v>
      </c>
    </row>
    <row r="510">
      <c r="A510" s="325">
        <v>508.0</v>
      </c>
      <c r="B510" s="326" t="s">
        <v>863</v>
      </c>
      <c r="C510" s="326" t="s">
        <v>678</v>
      </c>
      <c r="D510" s="326" t="s">
        <v>679</v>
      </c>
      <c r="E510" s="326" t="s">
        <v>694</v>
      </c>
      <c r="F510" s="326">
        <v>86.0</v>
      </c>
      <c r="G510" s="326">
        <v>751.0</v>
      </c>
      <c r="H510" s="326">
        <v>91887.44568</v>
      </c>
      <c r="I510" s="60">
        <f t="shared" si="1"/>
        <v>2015</v>
      </c>
      <c r="J510" s="60">
        <f t="shared" si="2"/>
        <v>2</v>
      </c>
    </row>
    <row r="511">
      <c r="A511" s="325">
        <v>509.0</v>
      </c>
      <c r="B511" s="326" t="s">
        <v>863</v>
      </c>
      <c r="C511" s="326" t="s">
        <v>678</v>
      </c>
      <c r="D511" s="326" t="s">
        <v>679</v>
      </c>
      <c r="E511" s="326" t="s">
        <v>695</v>
      </c>
      <c r="F511" s="326">
        <v>69.0</v>
      </c>
      <c r="G511" s="326">
        <v>194.0</v>
      </c>
      <c r="H511" s="326">
        <v>52637.17302</v>
      </c>
      <c r="I511" s="60">
        <f t="shared" si="1"/>
        <v>2015</v>
      </c>
      <c r="J511" s="60">
        <f t="shared" si="2"/>
        <v>2</v>
      </c>
    </row>
    <row r="512">
      <c r="A512" s="325">
        <v>510.0</v>
      </c>
      <c r="B512" s="326" t="s">
        <v>863</v>
      </c>
      <c r="C512" s="326" t="s">
        <v>678</v>
      </c>
      <c r="D512" s="326" t="s">
        <v>679</v>
      </c>
      <c r="E512" s="326" t="s">
        <v>696</v>
      </c>
      <c r="F512" s="326">
        <v>61.0</v>
      </c>
      <c r="G512" s="326">
        <v>83.0</v>
      </c>
      <c r="H512" s="326">
        <v>12266.24118</v>
      </c>
      <c r="I512" s="60">
        <f t="shared" si="1"/>
        <v>2015</v>
      </c>
      <c r="J512" s="60">
        <f t="shared" si="2"/>
        <v>2</v>
      </c>
    </row>
    <row r="513">
      <c r="A513" s="325">
        <v>511.0</v>
      </c>
      <c r="B513" s="326" t="s">
        <v>863</v>
      </c>
      <c r="C513" s="326" t="s">
        <v>678</v>
      </c>
      <c r="D513" s="326" t="s">
        <v>679</v>
      </c>
      <c r="E513" s="326" t="s">
        <v>697</v>
      </c>
      <c r="F513" s="326">
        <v>99.0</v>
      </c>
      <c r="G513" s="326">
        <v>195.0</v>
      </c>
      <c r="H513" s="326">
        <v>36232.54056</v>
      </c>
      <c r="I513" s="60">
        <f t="shared" si="1"/>
        <v>2015</v>
      </c>
      <c r="J513" s="60">
        <f t="shared" si="2"/>
        <v>2</v>
      </c>
    </row>
    <row r="514">
      <c r="A514" s="325">
        <v>512.0</v>
      </c>
      <c r="B514" s="326" t="s">
        <v>863</v>
      </c>
      <c r="C514" s="326" t="s">
        <v>678</v>
      </c>
      <c r="D514" s="326" t="s">
        <v>679</v>
      </c>
      <c r="E514" s="326" t="s">
        <v>698</v>
      </c>
      <c r="F514" s="326">
        <v>67.0</v>
      </c>
      <c r="G514" s="326">
        <v>8.0</v>
      </c>
      <c r="H514" s="326">
        <v>930.5078752</v>
      </c>
      <c r="I514" s="60">
        <f t="shared" si="1"/>
        <v>2015</v>
      </c>
      <c r="J514" s="60">
        <f t="shared" si="2"/>
        <v>2</v>
      </c>
    </row>
    <row r="515">
      <c r="A515" s="325">
        <v>513.0</v>
      </c>
      <c r="B515" s="326" t="s">
        <v>863</v>
      </c>
      <c r="C515" s="326" t="s">
        <v>678</v>
      </c>
      <c r="D515" s="326" t="s">
        <v>679</v>
      </c>
      <c r="E515" s="326" t="s">
        <v>699</v>
      </c>
      <c r="F515" s="326">
        <v>79.0</v>
      </c>
      <c r="G515" s="326">
        <v>601.0</v>
      </c>
      <c r="H515" s="326">
        <v>110742.065</v>
      </c>
      <c r="I515" s="60">
        <f t="shared" si="1"/>
        <v>2015</v>
      </c>
      <c r="J515" s="60">
        <f t="shared" si="2"/>
        <v>2</v>
      </c>
    </row>
    <row r="516">
      <c r="A516" s="325">
        <v>514.0</v>
      </c>
      <c r="B516" s="326" t="s">
        <v>863</v>
      </c>
      <c r="C516" s="326" t="s">
        <v>678</v>
      </c>
      <c r="D516" s="326" t="s">
        <v>679</v>
      </c>
      <c r="E516" s="326" t="s">
        <v>702</v>
      </c>
      <c r="F516" s="326" t="s">
        <v>703</v>
      </c>
      <c r="G516" s="326">
        <v>128.0</v>
      </c>
      <c r="H516" s="326">
        <v>23660.07004</v>
      </c>
      <c r="I516" s="60">
        <f t="shared" si="1"/>
        <v>2015</v>
      </c>
      <c r="J516" s="60">
        <f t="shared" si="2"/>
        <v>2</v>
      </c>
    </row>
    <row r="517">
      <c r="A517" s="325">
        <v>515.0</v>
      </c>
      <c r="B517" s="326" t="s">
        <v>863</v>
      </c>
      <c r="C517" s="326" t="s">
        <v>678</v>
      </c>
      <c r="D517" s="326" t="s">
        <v>679</v>
      </c>
      <c r="E517" s="326" t="s">
        <v>704</v>
      </c>
      <c r="F517" s="326">
        <v>38.0</v>
      </c>
      <c r="G517" s="326">
        <v>273.0</v>
      </c>
      <c r="H517" s="326">
        <v>75953.97502</v>
      </c>
      <c r="I517" s="60">
        <f t="shared" si="1"/>
        <v>2015</v>
      </c>
      <c r="J517" s="60">
        <f t="shared" si="2"/>
        <v>2</v>
      </c>
    </row>
    <row r="518">
      <c r="A518" s="325">
        <v>516.0</v>
      </c>
      <c r="B518" s="326" t="s">
        <v>863</v>
      </c>
      <c r="C518" s="326" t="s">
        <v>678</v>
      </c>
      <c r="D518" s="326" t="s">
        <v>679</v>
      </c>
      <c r="E518" s="326" t="s">
        <v>705</v>
      </c>
      <c r="F518" s="326">
        <v>27.0</v>
      </c>
      <c r="G518" s="326">
        <v>35.0</v>
      </c>
      <c r="H518" s="326">
        <v>97.48965538</v>
      </c>
      <c r="I518" s="60">
        <f t="shared" si="1"/>
        <v>2015</v>
      </c>
      <c r="J518" s="60">
        <f t="shared" si="2"/>
        <v>2</v>
      </c>
    </row>
    <row r="519">
      <c r="A519" s="325">
        <v>517.0</v>
      </c>
      <c r="B519" s="326" t="s">
        <v>863</v>
      </c>
      <c r="C519" s="326" t="s">
        <v>678</v>
      </c>
      <c r="D519" s="326" t="s">
        <v>679</v>
      </c>
      <c r="E519" s="326" t="s">
        <v>706</v>
      </c>
      <c r="F519" s="326">
        <v>59.0</v>
      </c>
      <c r="G519" s="326">
        <v>384.0</v>
      </c>
      <c r="H519" s="326">
        <v>22661.32702</v>
      </c>
      <c r="I519" s="60">
        <f t="shared" si="1"/>
        <v>2015</v>
      </c>
      <c r="J519" s="60">
        <f t="shared" si="2"/>
        <v>2</v>
      </c>
    </row>
    <row r="520">
      <c r="A520" s="325">
        <v>518.0</v>
      </c>
      <c r="B520" s="326" t="s">
        <v>863</v>
      </c>
      <c r="C520" s="326" t="s">
        <v>550</v>
      </c>
      <c r="D520" s="326" t="s">
        <v>550</v>
      </c>
      <c r="E520" s="326" t="s">
        <v>707</v>
      </c>
      <c r="F520" s="326">
        <v>81.0</v>
      </c>
      <c r="G520" s="326">
        <v>19.0</v>
      </c>
      <c r="H520" s="326">
        <v>32503.74888</v>
      </c>
      <c r="I520" s="60">
        <f t="shared" si="1"/>
        <v>2015</v>
      </c>
      <c r="J520" s="60">
        <f t="shared" si="2"/>
        <v>2</v>
      </c>
    </row>
    <row r="521">
      <c r="A521" s="325">
        <v>519.0</v>
      </c>
      <c r="B521" s="326" t="s">
        <v>863</v>
      </c>
      <c r="C521" s="326" t="s">
        <v>550</v>
      </c>
      <c r="D521" s="326" t="s">
        <v>550</v>
      </c>
      <c r="E521" s="326" t="s">
        <v>708</v>
      </c>
      <c r="F521" s="326" t="s">
        <v>709</v>
      </c>
      <c r="G521" s="326">
        <v>1714.0</v>
      </c>
      <c r="H521" s="326">
        <v>121874.5458</v>
      </c>
      <c r="I521" s="60">
        <f t="shared" si="1"/>
        <v>2015</v>
      </c>
      <c r="J521" s="60">
        <f t="shared" si="2"/>
        <v>2</v>
      </c>
    </row>
    <row r="522">
      <c r="A522" s="325">
        <v>520.0</v>
      </c>
      <c r="B522" s="326" t="s">
        <v>863</v>
      </c>
      <c r="C522" s="326" t="s">
        <v>550</v>
      </c>
      <c r="D522" s="326" t="s">
        <v>550</v>
      </c>
      <c r="E522" s="326" t="s">
        <v>710</v>
      </c>
      <c r="F522" s="326" t="s">
        <v>711</v>
      </c>
      <c r="G522" s="326">
        <v>347.0</v>
      </c>
      <c r="H522" s="326">
        <v>192424.6096</v>
      </c>
      <c r="I522" s="60">
        <f t="shared" si="1"/>
        <v>2015</v>
      </c>
      <c r="J522" s="60">
        <f t="shared" si="2"/>
        <v>2</v>
      </c>
    </row>
    <row r="523">
      <c r="A523" s="325">
        <v>521.0</v>
      </c>
      <c r="B523" s="326" t="s">
        <v>863</v>
      </c>
      <c r="C523" s="326" t="s">
        <v>550</v>
      </c>
      <c r="D523" s="326" t="s">
        <v>550</v>
      </c>
      <c r="E523" s="326" t="s">
        <v>712</v>
      </c>
      <c r="F523" s="326" t="s">
        <v>713</v>
      </c>
      <c r="G523" s="326">
        <v>141.0</v>
      </c>
      <c r="H523" s="326">
        <v>99123.17198</v>
      </c>
      <c r="I523" s="60">
        <f t="shared" si="1"/>
        <v>2015</v>
      </c>
      <c r="J523" s="60">
        <f t="shared" si="2"/>
        <v>2</v>
      </c>
    </row>
    <row r="524">
      <c r="A524" s="325">
        <v>522.0</v>
      </c>
      <c r="B524" s="326" t="s">
        <v>863</v>
      </c>
      <c r="C524" s="326" t="s">
        <v>550</v>
      </c>
      <c r="D524" s="326" t="s">
        <v>550</v>
      </c>
      <c r="E524" s="326" t="s">
        <v>714</v>
      </c>
      <c r="F524" s="326" t="s">
        <v>715</v>
      </c>
      <c r="G524" s="326">
        <v>1256.0</v>
      </c>
      <c r="H524" s="326">
        <v>77125.72382</v>
      </c>
      <c r="I524" s="60">
        <f t="shared" si="1"/>
        <v>2015</v>
      </c>
      <c r="J524" s="60">
        <f t="shared" si="2"/>
        <v>2</v>
      </c>
    </row>
    <row r="525">
      <c r="A525" s="325">
        <v>523.0</v>
      </c>
      <c r="B525" s="326" t="s">
        <v>863</v>
      </c>
      <c r="C525" s="326" t="s">
        <v>551</v>
      </c>
      <c r="D525" s="326" t="s">
        <v>551</v>
      </c>
      <c r="E525" s="326" t="s">
        <v>716</v>
      </c>
      <c r="F525" s="326">
        <v>66.0</v>
      </c>
      <c r="G525" s="326">
        <v>4245.0</v>
      </c>
      <c r="H525" s="326">
        <v>294139.8699</v>
      </c>
      <c r="I525" s="60">
        <f t="shared" si="1"/>
        <v>2015</v>
      </c>
      <c r="J525" s="60">
        <f t="shared" si="2"/>
        <v>2</v>
      </c>
    </row>
    <row r="526">
      <c r="A526" s="325">
        <v>524.0</v>
      </c>
      <c r="B526" s="326" t="s">
        <v>863</v>
      </c>
      <c r="C526" s="326" t="s">
        <v>551</v>
      </c>
      <c r="D526" s="326" t="s">
        <v>551</v>
      </c>
      <c r="E526" s="326" t="s">
        <v>717</v>
      </c>
      <c r="F526" s="326" t="s">
        <v>718</v>
      </c>
      <c r="G526" s="326">
        <v>5088.0</v>
      </c>
      <c r="H526" s="326">
        <v>38547.49903</v>
      </c>
      <c r="I526" s="60">
        <f t="shared" si="1"/>
        <v>2015</v>
      </c>
      <c r="J526" s="60">
        <f t="shared" si="2"/>
        <v>2</v>
      </c>
    </row>
    <row r="527">
      <c r="A527" s="325">
        <v>525.0</v>
      </c>
      <c r="B527" s="326" t="s">
        <v>863</v>
      </c>
      <c r="C527" s="326" t="s">
        <v>551</v>
      </c>
      <c r="D527" s="326" t="s">
        <v>551</v>
      </c>
      <c r="E527" s="326" t="s">
        <v>719</v>
      </c>
      <c r="F527" s="326" t="s">
        <v>720</v>
      </c>
      <c r="G527" s="326">
        <v>1761.0</v>
      </c>
      <c r="H527" s="326">
        <v>24170.82899</v>
      </c>
      <c r="I527" s="60">
        <f t="shared" si="1"/>
        <v>2015</v>
      </c>
      <c r="J527" s="60">
        <f t="shared" si="2"/>
        <v>2</v>
      </c>
    </row>
    <row r="528">
      <c r="A528" s="325">
        <v>526.0</v>
      </c>
      <c r="B528" s="326" t="s">
        <v>863</v>
      </c>
      <c r="C528" s="326" t="s">
        <v>551</v>
      </c>
      <c r="D528" s="326" t="s">
        <v>551</v>
      </c>
      <c r="E528" s="326" t="s">
        <v>721</v>
      </c>
      <c r="F528" s="326" t="s">
        <v>722</v>
      </c>
      <c r="G528" s="326">
        <v>85.0</v>
      </c>
      <c r="H528" s="326">
        <v>31740.12328</v>
      </c>
      <c r="I528" s="60">
        <f t="shared" si="1"/>
        <v>2015</v>
      </c>
      <c r="J528" s="60">
        <f t="shared" si="2"/>
        <v>2</v>
      </c>
    </row>
    <row r="529">
      <c r="A529" s="325">
        <v>527.0</v>
      </c>
      <c r="B529" s="326" t="s">
        <v>863</v>
      </c>
      <c r="C529" s="326" t="s">
        <v>723</v>
      </c>
      <c r="D529" s="326" t="s">
        <v>723</v>
      </c>
      <c r="E529" s="326" t="s">
        <v>724</v>
      </c>
      <c r="F529" s="326" t="s">
        <v>725</v>
      </c>
      <c r="G529" s="326">
        <v>404.0</v>
      </c>
      <c r="H529" s="326">
        <v>401394.8346</v>
      </c>
      <c r="I529" s="60">
        <f t="shared" si="1"/>
        <v>2015</v>
      </c>
      <c r="J529" s="60">
        <f t="shared" si="2"/>
        <v>2</v>
      </c>
    </row>
    <row r="530">
      <c r="A530" s="325">
        <v>528.0</v>
      </c>
      <c r="B530" s="326" t="s">
        <v>863</v>
      </c>
      <c r="C530" s="326" t="s">
        <v>723</v>
      </c>
      <c r="D530" s="326" t="s">
        <v>723</v>
      </c>
      <c r="E530" s="326" t="s">
        <v>726</v>
      </c>
      <c r="F530" s="326" t="s">
        <v>727</v>
      </c>
      <c r="G530" s="326">
        <v>1643.0</v>
      </c>
      <c r="H530" s="326">
        <v>1632405.231</v>
      </c>
      <c r="I530" s="60">
        <f t="shared" si="1"/>
        <v>2015</v>
      </c>
      <c r="J530" s="60">
        <f t="shared" si="2"/>
        <v>2</v>
      </c>
    </row>
    <row r="531">
      <c r="A531" s="325">
        <v>529.0</v>
      </c>
      <c r="B531" s="326" t="s">
        <v>863</v>
      </c>
      <c r="C531" s="326" t="s">
        <v>524</v>
      </c>
      <c r="D531" s="326" t="s">
        <v>728</v>
      </c>
      <c r="E531" s="326" t="s">
        <v>729</v>
      </c>
      <c r="F531" s="326">
        <v>71.0</v>
      </c>
      <c r="G531" s="326">
        <v>29.0</v>
      </c>
      <c r="H531" s="326">
        <v>27821.73839</v>
      </c>
      <c r="I531" s="60">
        <f t="shared" si="1"/>
        <v>2015</v>
      </c>
      <c r="J531" s="60">
        <f t="shared" si="2"/>
        <v>2</v>
      </c>
    </row>
    <row r="532">
      <c r="A532" s="325">
        <v>530.0</v>
      </c>
      <c r="B532" s="326" t="s">
        <v>863</v>
      </c>
      <c r="C532" s="326" t="s">
        <v>524</v>
      </c>
      <c r="D532" s="326" t="s">
        <v>728</v>
      </c>
      <c r="E532" s="326" t="s">
        <v>730</v>
      </c>
      <c r="F532" s="326">
        <v>73.0</v>
      </c>
      <c r="G532" s="326">
        <v>12.0</v>
      </c>
      <c r="H532" s="326">
        <v>2954.933918</v>
      </c>
      <c r="I532" s="60">
        <f t="shared" si="1"/>
        <v>2015</v>
      </c>
      <c r="J532" s="60">
        <f t="shared" si="2"/>
        <v>2</v>
      </c>
    </row>
    <row r="533">
      <c r="A533" s="325">
        <v>531.0</v>
      </c>
      <c r="B533" s="326" t="s">
        <v>863</v>
      </c>
      <c r="C533" s="326" t="s">
        <v>524</v>
      </c>
      <c r="D533" s="326" t="s">
        <v>728</v>
      </c>
      <c r="E533" s="326" t="s">
        <v>731</v>
      </c>
      <c r="F533" s="326" t="s">
        <v>732</v>
      </c>
      <c r="G533" s="326">
        <v>14.0</v>
      </c>
      <c r="H533" s="326">
        <v>12716.22552</v>
      </c>
      <c r="I533" s="60">
        <f t="shared" si="1"/>
        <v>2015</v>
      </c>
      <c r="J533" s="60">
        <f t="shared" si="2"/>
        <v>2</v>
      </c>
    </row>
    <row r="534">
      <c r="A534" s="325">
        <v>532.0</v>
      </c>
      <c r="B534" s="326" t="s">
        <v>863</v>
      </c>
      <c r="C534" s="326" t="s">
        <v>524</v>
      </c>
      <c r="D534" s="326" t="s">
        <v>728</v>
      </c>
      <c r="E534" s="326" t="s">
        <v>733</v>
      </c>
      <c r="F534" s="326" t="s">
        <v>734</v>
      </c>
      <c r="G534" s="326">
        <v>365.0</v>
      </c>
      <c r="H534" s="326">
        <v>16985.17404</v>
      </c>
      <c r="I534" s="60">
        <f t="shared" si="1"/>
        <v>2015</v>
      </c>
      <c r="J534" s="60">
        <f t="shared" si="2"/>
        <v>2</v>
      </c>
    </row>
    <row r="535">
      <c r="A535" s="325">
        <v>533.0</v>
      </c>
      <c r="B535" s="326" t="s">
        <v>863</v>
      </c>
      <c r="C535" s="326" t="s">
        <v>524</v>
      </c>
      <c r="D535" s="326" t="s">
        <v>728</v>
      </c>
      <c r="E535" s="326" t="s">
        <v>735</v>
      </c>
      <c r="F535" s="326">
        <v>23.0</v>
      </c>
      <c r="G535" s="326">
        <v>48.0</v>
      </c>
      <c r="H535" s="326">
        <v>62792.66333</v>
      </c>
      <c r="I535" s="60">
        <f t="shared" si="1"/>
        <v>2015</v>
      </c>
      <c r="J535" s="60">
        <f t="shared" si="2"/>
        <v>2</v>
      </c>
    </row>
    <row r="536">
      <c r="A536" s="325">
        <v>534.0</v>
      </c>
      <c r="B536" s="326" t="s">
        <v>863</v>
      </c>
      <c r="C536" s="326" t="s">
        <v>524</v>
      </c>
      <c r="D536" s="326" t="s">
        <v>728</v>
      </c>
      <c r="E536" s="326" t="s">
        <v>736</v>
      </c>
      <c r="F536" s="326" t="s">
        <v>737</v>
      </c>
      <c r="G536" s="326">
        <v>9.0</v>
      </c>
      <c r="H536" s="326">
        <v>12248.8366</v>
      </c>
      <c r="I536" s="60">
        <f t="shared" si="1"/>
        <v>2015</v>
      </c>
      <c r="J536" s="60">
        <f t="shared" si="2"/>
        <v>2</v>
      </c>
    </row>
    <row r="537">
      <c r="A537" s="325">
        <v>535.0</v>
      </c>
      <c r="B537" s="326" t="s">
        <v>863</v>
      </c>
      <c r="C537" s="326" t="s">
        <v>524</v>
      </c>
      <c r="D537" s="326" t="s">
        <v>728</v>
      </c>
      <c r="E537" s="326" t="s">
        <v>738</v>
      </c>
      <c r="F537" s="326">
        <v>70.0</v>
      </c>
      <c r="G537" s="326">
        <v>5.0</v>
      </c>
      <c r="H537" s="326">
        <v>6517.219955</v>
      </c>
      <c r="I537" s="60">
        <f t="shared" si="1"/>
        <v>2015</v>
      </c>
      <c r="J537" s="60">
        <f t="shared" si="2"/>
        <v>2</v>
      </c>
    </row>
    <row r="538">
      <c r="A538" s="325">
        <v>536.0</v>
      </c>
      <c r="B538" s="326" t="s">
        <v>863</v>
      </c>
      <c r="C538" s="326" t="s">
        <v>524</v>
      </c>
      <c r="D538" s="326" t="s">
        <v>728</v>
      </c>
      <c r="E538" s="326" t="s">
        <v>739</v>
      </c>
      <c r="F538" s="326">
        <v>21.0</v>
      </c>
      <c r="G538" s="326">
        <v>310.0</v>
      </c>
      <c r="H538" s="326">
        <v>328152.316</v>
      </c>
      <c r="I538" s="60">
        <f t="shared" si="1"/>
        <v>2015</v>
      </c>
      <c r="J538" s="60">
        <f t="shared" si="2"/>
        <v>2</v>
      </c>
    </row>
    <row r="539">
      <c r="A539" s="325">
        <v>537.0</v>
      </c>
      <c r="B539" s="326" t="s">
        <v>863</v>
      </c>
      <c r="C539" s="326" t="s">
        <v>524</v>
      </c>
      <c r="D539" s="326" t="s">
        <v>728</v>
      </c>
      <c r="E539" s="326" t="s">
        <v>740</v>
      </c>
      <c r="F539" s="326" t="s">
        <v>741</v>
      </c>
      <c r="G539" s="326">
        <v>353.0</v>
      </c>
      <c r="H539" s="326">
        <v>271628.7897</v>
      </c>
      <c r="I539" s="60">
        <f t="shared" si="1"/>
        <v>2015</v>
      </c>
      <c r="J539" s="60">
        <f t="shared" si="2"/>
        <v>2</v>
      </c>
    </row>
    <row r="540">
      <c r="A540" s="325">
        <v>538.0</v>
      </c>
      <c r="B540" s="326" t="s">
        <v>863</v>
      </c>
      <c r="C540" s="326" t="s">
        <v>524</v>
      </c>
      <c r="D540" s="326" t="s">
        <v>728</v>
      </c>
      <c r="E540" s="326" t="s">
        <v>742</v>
      </c>
      <c r="F540" s="326" t="s">
        <v>743</v>
      </c>
      <c r="G540" s="326">
        <v>1143.0</v>
      </c>
      <c r="H540" s="326">
        <v>569013.867</v>
      </c>
      <c r="I540" s="60">
        <f t="shared" si="1"/>
        <v>2015</v>
      </c>
      <c r="J540" s="60">
        <f t="shared" si="2"/>
        <v>2</v>
      </c>
    </row>
    <row r="541">
      <c r="A541" s="325">
        <v>539.0</v>
      </c>
      <c r="B541" s="326" t="s">
        <v>863</v>
      </c>
      <c r="C541" s="326" t="s">
        <v>524</v>
      </c>
      <c r="D541" s="326" t="s">
        <v>728</v>
      </c>
      <c r="E541" s="326" t="s">
        <v>744</v>
      </c>
      <c r="F541" s="326" t="s">
        <v>745</v>
      </c>
      <c r="G541" s="326">
        <v>409.0</v>
      </c>
      <c r="H541" s="326">
        <v>529572.998</v>
      </c>
      <c r="I541" s="60">
        <f t="shared" si="1"/>
        <v>2015</v>
      </c>
      <c r="J541" s="60">
        <f t="shared" si="2"/>
        <v>2</v>
      </c>
    </row>
    <row r="542">
      <c r="A542" s="325">
        <v>540.0</v>
      </c>
      <c r="B542" s="326" t="s">
        <v>863</v>
      </c>
      <c r="C542" s="326" t="s">
        <v>524</v>
      </c>
      <c r="D542" s="326" t="s">
        <v>728</v>
      </c>
      <c r="E542" s="326" t="s">
        <v>746</v>
      </c>
      <c r="F542" s="326" t="s">
        <v>747</v>
      </c>
      <c r="G542" s="326">
        <v>76.0</v>
      </c>
      <c r="H542" s="326">
        <v>69057.64747</v>
      </c>
      <c r="I542" s="60">
        <f t="shared" si="1"/>
        <v>2015</v>
      </c>
      <c r="J542" s="60">
        <f t="shared" si="2"/>
        <v>2</v>
      </c>
    </row>
    <row r="543">
      <c r="A543" s="325">
        <v>541.0</v>
      </c>
      <c r="B543" s="326" t="s">
        <v>863</v>
      </c>
      <c r="C543" s="326" t="s">
        <v>524</v>
      </c>
      <c r="D543" s="326" t="s">
        <v>728</v>
      </c>
      <c r="E543" s="326" t="s">
        <v>748</v>
      </c>
      <c r="F543" s="326" t="s">
        <v>749</v>
      </c>
      <c r="G543" s="326">
        <v>81.0</v>
      </c>
      <c r="H543" s="326">
        <v>79213.57931</v>
      </c>
      <c r="I543" s="60">
        <f t="shared" si="1"/>
        <v>2015</v>
      </c>
      <c r="J543" s="60">
        <f t="shared" si="2"/>
        <v>2</v>
      </c>
    </row>
    <row r="544">
      <c r="A544" s="325">
        <v>542.0</v>
      </c>
      <c r="B544" s="326" t="s">
        <v>863</v>
      </c>
      <c r="C544" s="326" t="s">
        <v>524</v>
      </c>
      <c r="D544" s="326" t="s">
        <v>728</v>
      </c>
      <c r="E544" s="326" t="s">
        <v>750</v>
      </c>
      <c r="F544" s="326" t="s">
        <v>751</v>
      </c>
      <c r="G544" s="326">
        <v>50.0</v>
      </c>
      <c r="H544" s="326">
        <v>15808.29803</v>
      </c>
      <c r="I544" s="60">
        <f t="shared" si="1"/>
        <v>2015</v>
      </c>
      <c r="J544" s="60">
        <f t="shared" si="2"/>
        <v>2</v>
      </c>
    </row>
    <row r="545">
      <c r="A545" s="325">
        <v>543.0</v>
      </c>
      <c r="B545" s="326" t="s">
        <v>863</v>
      </c>
      <c r="C545" s="326" t="s">
        <v>524</v>
      </c>
      <c r="D545" s="326" t="s">
        <v>728</v>
      </c>
      <c r="E545" s="326" t="s">
        <v>752</v>
      </c>
      <c r="F545" s="326">
        <v>72.0</v>
      </c>
      <c r="G545" s="326">
        <v>5.0</v>
      </c>
      <c r="H545" s="326">
        <v>9359.197915</v>
      </c>
      <c r="I545" s="60">
        <f t="shared" si="1"/>
        <v>2015</v>
      </c>
      <c r="J545" s="60">
        <f t="shared" si="2"/>
        <v>2</v>
      </c>
    </row>
    <row r="546">
      <c r="A546" s="325">
        <v>544.0</v>
      </c>
      <c r="B546" s="326" t="s">
        <v>863</v>
      </c>
      <c r="C546" s="326" t="s">
        <v>524</v>
      </c>
      <c r="D546" s="326" t="s">
        <v>753</v>
      </c>
      <c r="E546" s="326" t="s">
        <v>754</v>
      </c>
      <c r="F546" s="326" t="s">
        <v>755</v>
      </c>
      <c r="G546" s="326">
        <v>703.0</v>
      </c>
      <c r="H546" s="326">
        <v>2223902.304</v>
      </c>
      <c r="I546" s="60">
        <f t="shared" si="1"/>
        <v>2015</v>
      </c>
      <c r="J546" s="60">
        <f t="shared" si="2"/>
        <v>2</v>
      </c>
    </row>
    <row r="547">
      <c r="A547" s="325">
        <v>545.0</v>
      </c>
      <c r="B547" s="326" t="s">
        <v>863</v>
      </c>
      <c r="C547" s="326" t="s">
        <v>524</v>
      </c>
      <c r="D547" s="326" t="s">
        <v>753</v>
      </c>
      <c r="E547" s="326" t="s">
        <v>756</v>
      </c>
      <c r="F547" s="326" t="s">
        <v>757</v>
      </c>
      <c r="G547" s="326">
        <v>244.0</v>
      </c>
      <c r="H547" s="326">
        <v>742585.7572</v>
      </c>
      <c r="I547" s="60">
        <f t="shared" si="1"/>
        <v>2015</v>
      </c>
      <c r="J547" s="60">
        <f t="shared" si="2"/>
        <v>2</v>
      </c>
    </row>
    <row r="548">
      <c r="A548" s="325">
        <v>546.0</v>
      </c>
      <c r="B548" s="326" t="s">
        <v>863</v>
      </c>
      <c r="C548" s="326" t="s">
        <v>524</v>
      </c>
      <c r="D548" s="326" t="s">
        <v>753</v>
      </c>
      <c r="E548" s="326" t="s">
        <v>758</v>
      </c>
      <c r="F548" s="326" t="s">
        <v>759</v>
      </c>
      <c r="G548" s="326">
        <v>247.0</v>
      </c>
      <c r="H548" s="326">
        <v>944982.3212</v>
      </c>
      <c r="I548" s="60">
        <f t="shared" si="1"/>
        <v>2015</v>
      </c>
      <c r="J548" s="60">
        <f t="shared" si="2"/>
        <v>2</v>
      </c>
    </row>
    <row r="549">
      <c r="A549" s="325">
        <v>547.0</v>
      </c>
      <c r="B549" s="326" t="s">
        <v>863</v>
      </c>
      <c r="C549" s="326" t="s">
        <v>524</v>
      </c>
      <c r="D549" s="326" t="s">
        <v>753</v>
      </c>
      <c r="E549" s="326" t="s">
        <v>760</v>
      </c>
      <c r="F549" s="326" t="s">
        <v>761</v>
      </c>
      <c r="G549" s="326">
        <v>17.0</v>
      </c>
      <c r="H549" s="326">
        <v>57710.43774</v>
      </c>
      <c r="I549" s="60">
        <f t="shared" si="1"/>
        <v>2015</v>
      </c>
      <c r="J549" s="60">
        <f t="shared" si="2"/>
        <v>2</v>
      </c>
    </row>
    <row r="550">
      <c r="A550" s="325">
        <v>548.0</v>
      </c>
      <c r="B550" s="326" t="s">
        <v>863</v>
      </c>
      <c r="C550" s="326" t="s">
        <v>524</v>
      </c>
      <c r="D550" s="326" t="s">
        <v>753</v>
      </c>
      <c r="E550" s="326" t="s">
        <v>762</v>
      </c>
      <c r="F550" s="326" t="s">
        <v>763</v>
      </c>
      <c r="G550" s="326">
        <v>88.0</v>
      </c>
      <c r="H550" s="326">
        <v>190567.4206</v>
      </c>
      <c r="I550" s="60">
        <f t="shared" si="1"/>
        <v>2015</v>
      </c>
      <c r="J550" s="60">
        <f t="shared" si="2"/>
        <v>2</v>
      </c>
    </row>
    <row r="551">
      <c r="A551" s="325">
        <v>549.0</v>
      </c>
      <c r="B551" s="326" t="s">
        <v>863</v>
      </c>
      <c r="C551" s="326" t="s">
        <v>524</v>
      </c>
      <c r="D551" s="326" t="s">
        <v>753</v>
      </c>
      <c r="E551" s="326" t="s">
        <v>764</v>
      </c>
      <c r="F551" s="326" t="s">
        <v>765</v>
      </c>
      <c r="G551" s="326">
        <v>19.0</v>
      </c>
      <c r="H551" s="326">
        <v>73388.85613</v>
      </c>
      <c r="I551" s="60">
        <f t="shared" si="1"/>
        <v>2015</v>
      </c>
      <c r="J551" s="60">
        <f t="shared" si="2"/>
        <v>2</v>
      </c>
    </row>
    <row r="552">
      <c r="A552" s="325">
        <v>550.0</v>
      </c>
      <c r="B552" s="326" t="s">
        <v>863</v>
      </c>
      <c r="C552" s="326" t="s">
        <v>530</v>
      </c>
      <c r="D552" s="326" t="s">
        <v>766</v>
      </c>
      <c r="E552" s="326" t="s">
        <v>767</v>
      </c>
      <c r="F552" s="326">
        <v>44.0</v>
      </c>
      <c r="G552" s="326">
        <v>677.0</v>
      </c>
      <c r="H552" s="326">
        <v>12558.53125</v>
      </c>
      <c r="I552" s="60">
        <f t="shared" si="1"/>
        <v>2015</v>
      </c>
      <c r="J552" s="60">
        <f t="shared" si="2"/>
        <v>2</v>
      </c>
    </row>
    <row r="553">
      <c r="A553" s="325">
        <v>551.0</v>
      </c>
      <c r="B553" s="326" t="s">
        <v>863</v>
      </c>
      <c r="C553" s="326" t="s">
        <v>530</v>
      </c>
      <c r="D553" s="326" t="s">
        <v>768</v>
      </c>
      <c r="E553" s="326" t="s">
        <v>769</v>
      </c>
      <c r="F553" s="326">
        <v>29.0</v>
      </c>
      <c r="G553" s="326">
        <v>94.0</v>
      </c>
      <c r="H553" s="326">
        <v>231150.0522</v>
      </c>
      <c r="I553" s="60">
        <f t="shared" si="1"/>
        <v>2015</v>
      </c>
      <c r="J553" s="60">
        <f t="shared" si="2"/>
        <v>2</v>
      </c>
    </row>
    <row r="554">
      <c r="A554" s="325">
        <v>552.0</v>
      </c>
      <c r="B554" s="326" t="s">
        <v>863</v>
      </c>
      <c r="C554" s="326" t="s">
        <v>530</v>
      </c>
      <c r="D554" s="326" t="s">
        <v>768</v>
      </c>
      <c r="E554" s="326" t="s">
        <v>770</v>
      </c>
      <c r="F554" s="326" t="s">
        <v>771</v>
      </c>
      <c r="G554" s="326">
        <v>315.0</v>
      </c>
      <c r="H554" s="326">
        <v>177665.1216</v>
      </c>
      <c r="I554" s="60">
        <f t="shared" si="1"/>
        <v>2015</v>
      </c>
      <c r="J554" s="60">
        <f t="shared" si="2"/>
        <v>2</v>
      </c>
    </row>
    <row r="555">
      <c r="A555" s="325">
        <v>553.0</v>
      </c>
      <c r="B555" s="326" t="s">
        <v>863</v>
      </c>
      <c r="C555" s="326" t="s">
        <v>530</v>
      </c>
      <c r="D555" s="326" t="s">
        <v>768</v>
      </c>
      <c r="E555" s="326" t="s">
        <v>772</v>
      </c>
      <c r="F555" s="326" t="s">
        <v>773</v>
      </c>
      <c r="G555" s="326">
        <v>9.0</v>
      </c>
      <c r="H555" s="326">
        <v>5076.146332</v>
      </c>
      <c r="I555" s="60">
        <f t="shared" si="1"/>
        <v>2015</v>
      </c>
      <c r="J555" s="60">
        <f t="shared" si="2"/>
        <v>2</v>
      </c>
    </row>
    <row r="556">
      <c r="A556" s="325">
        <v>554.0</v>
      </c>
      <c r="B556" s="326" t="s">
        <v>863</v>
      </c>
      <c r="C556" s="326" t="s">
        <v>530</v>
      </c>
      <c r="D556" s="326" t="s">
        <v>768</v>
      </c>
      <c r="E556" s="326" t="s">
        <v>774</v>
      </c>
      <c r="F556" s="326" t="s">
        <v>775</v>
      </c>
      <c r="G556" s="326">
        <v>6284.0</v>
      </c>
      <c r="H556" s="326">
        <v>3544278.172</v>
      </c>
      <c r="I556" s="60">
        <f t="shared" si="1"/>
        <v>2015</v>
      </c>
      <c r="J556" s="60">
        <f t="shared" si="2"/>
        <v>2</v>
      </c>
    </row>
    <row r="557">
      <c r="A557" s="325">
        <v>555.0</v>
      </c>
      <c r="B557" s="326" t="s">
        <v>863</v>
      </c>
      <c r="C557" s="326" t="s">
        <v>530</v>
      </c>
      <c r="D557" s="326" t="s">
        <v>768</v>
      </c>
      <c r="E557" s="326" t="s">
        <v>776</v>
      </c>
      <c r="F557" s="326" t="s">
        <v>777</v>
      </c>
      <c r="G557" s="326">
        <v>105.0</v>
      </c>
      <c r="H557" s="326">
        <v>59221.70721</v>
      </c>
      <c r="I557" s="60">
        <f t="shared" si="1"/>
        <v>2015</v>
      </c>
      <c r="J557" s="60">
        <f t="shared" si="2"/>
        <v>2</v>
      </c>
    </row>
    <row r="558">
      <c r="A558" s="325">
        <v>556.0</v>
      </c>
      <c r="B558" s="326" t="s">
        <v>863</v>
      </c>
      <c r="C558" s="326" t="s">
        <v>530</v>
      </c>
      <c r="D558" s="326" t="s">
        <v>778</v>
      </c>
      <c r="E558" s="326" t="s">
        <v>779</v>
      </c>
      <c r="F558" s="326">
        <v>31.0</v>
      </c>
      <c r="G558" s="326">
        <v>10.0</v>
      </c>
      <c r="H558" s="326">
        <v>18564.77679</v>
      </c>
      <c r="I558" s="60">
        <f t="shared" si="1"/>
        <v>2015</v>
      </c>
      <c r="J558" s="60">
        <f t="shared" si="2"/>
        <v>2</v>
      </c>
    </row>
    <row r="559">
      <c r="A559" s="325">
        <v>557.0</v>
      </c>
      <c r="B559" s="326" t="s">
        <v>863</v>
      </c>
      <c r="C559" s="326" t="s">
        <v>530</v>
      </c>
      <c r="D559" s="326" t="s">
        <v>778</v>
      </c>
      <c r="E559" s="326" t="s">
        <v>780</v>
      </c>
      <c r="F559" s="326" t="s">
        <v>781</v>
      </c>
      <c r="G559" s="326">
        <v>208.0</v>
      </c>
      <c r="H559" s="326">
        <v>31298.41156</v>
      </c>
      <c r="I559" s="60">
        <f t="shared" si="1"/>
        <v>2015</v>
      </c>
      <c r="J559" s="60">
        <f t="shared" si="2"/>
        <v>2</v>
      </c>
    </row>
    <row r="560">
      <c r="A560" s="325">
        <v>558.0</v>
      </c>
      <c r="B560" s="326" t="s">
        <v>863</v>
      </c>
      <c r="C560" s="326" t="s">
        <v>530</v>
      </c>
      <c r="D560" s="326" t="s">
        <v>778</v>
      </c>
      <c r="E560" s="326" t="s">
        <v>782</v>
      </c>
      <c r="F560" s="326" t="s">
        <v>783</v>
      </c>
      <c r="G560" s="326">
        <v>5848.0</v>
      </c>
      <c r="H560" s="326">
        <v>879966.8789</v>
      </c>
      <c r="I560" s="60">
        <f t="shared" si="1"/>
        <v>2015</v>
      </c>
      <c r="J560" s="60">
        <f t="shared" si="2"/>
        <v>2</v>
      </c>
    </row>
    <row r="561">
      <c r="A561" s="325">
        <v>559.0</v>
      </c>
      <c r="B561" s="326" t="s">
        <v>863</v>
      </c>
      <c r="C561" s="326" t="s">
        <v>530</v>
      </c>
      <c r="D561" s="326" t="s">
        <v>784</v>
      </c>
      <c r="E561" s="326" t="s">
        <v>785</v>
      </c>
      <c r="F561" s="326">
        <v>35.0</v>
      </c>
      <c r="G561" s="326">
        <v>97.0</v>
      </c>
      <c r="H561" s="326">
        <v>75105.08487</v>
      </c>
      <c r="I561" s="60">
        <f t="shared" si="1"/>
        <v>2015</v>
      </c>
      <c r="J561" s="60">
        <f t="shared" si="2"/>
        <v>2</v>
      </c>
    </row>
    <row r="562">
      <c r="A562" s="325">
        <v>560.0</v>
      </c>
      <c r="B562" s="326" t="s">
        <v>863</v>
      </c>
      <c r="C562" s="326" t="s">
        <v>530</v>
      </c>
      <c r="D562" s="326" t="s">
        <v>784</v>
      </c>
      <c r="E562" s="326" t="s">
        <v>786</v>
      </c>
      <c r="F562" s="326">
        <v>43.0</v>
      </c>
      <c r="G562" s="326">
        <v>232.0</v>
      </c>
      <c r="H562" s="326">
        <v>1528.186322</v>
      </c>
      <c r="I562" s="60">
        <f t="shared" si="1"/>
        <v>2015</v>
      </c>
      <c r="J562" s="60">
        <f t="shared" si="2"/>
        <v>2</v>
      </c>
    </row>
    <row r="563">
      <c r="A563" s="325">
        <v>561.0</v>
      </c>
      <c r="B563" s="326" t="s">
        <v>863</v>
      </c>
      <c r="C563" s="326" t="s">
        <v>530</v>
      </c>
      <c r="D563" s="326" t="s">
        <v>784</v>
      </c>
      <c r="E563" s="326" t="s">
        <v>787</v>
      </c>
      <c r="F563" s="326" t="s">
        <v>788</v>
      </c>
      <c r="G563" s="326">
        <v>732.0</v>
      </c>
      <c r="H563" s="326">
        <v>5462.418509</v>
      </c>
      <c r="I563" s="60">
        <f t="shared" si="1"/>
        <v>2015</v>
      </c>
      <c r="J563" s="60">
        <f t="shared" si="2"/>
        <v>2</v>
      </c>
    </row>
    <row r="564">
      <c r="A564" s="325">
        <v>562.0</v>
      </c>
      <c r="B564" s="326" t="s">
        <v>863</v>
      </c>
      <c r="C564" s="326" t="s">
        <v>530</v>
      </c>
      <c r="D564" s="326" t="s">
        <v>784</v>
      </c>
      <c r="E564" s="326" t="s">
        <v>789</v>
      </c>
      <c r="F564" s="326">
        <v>49.0</v>
      </c>
      <c r="G564" s="326">
        <v>2776.0</v>
      </c>
      <c r="H564" s="326">
        <v>118188.663</v>
      </c>
      <c r="I564" s="60">
        <f t="shared" si="1"/>
        <v>2015</v>
      </c>
      <c r="J564" s="60">
        <f t="shared" si="2"/>
        <v>2</v>
      </c>
    </row>
    <row r="565">
      <c r="A565" s="325">
        <v>563.0</v>
      </c>
      <c r="B565" s="326" t="s">
        <v>863</v>
      </c>
      <c r="C565" s="326" t="s">
        <v>530</v>
      </c>
      <c r="D565" s="326" t="s">
        <v>784</v>
      </c>
      <c r="E565" s="326" t="s">
        <v>790</v>
      </c>
      <c r="F565" s="326">
        <v>41.0</v>
      </c>
      <c r="G565" s="326">
        <v>674.0</v>
      </c>
      <c r="H565" s="326">
        <v>31624.31419</v>
      </c>
      <c r="I565" s="60">
        <f t="shared" si="1"/>
        <v>2015</v>
      </c>
      <c r="J565" s="60">
        <f t="shared" si="2"/>
        <v>2</v>
      </c>
    </row>
    <row r="566">
      <c r="A566" s="325">
        <v>564.0</v>
      </c>
      <c r="B566" s="326" t="s">
        <v>863</v>
      </c>
      <c r="C566" s="326" t="s">
        <v>530</v>
      </c>
      <c r="D566" s="326" t="s">
        <v>784</v>
      </c>
      <c r="E566" s="326" t="s">
        <v>791</v>
      </c>
      <c r="F566" s="326">
        <v>47.0</v>
      </c>
      <c r="G566" s="326">
        <v>81.0</v>
      </c>
      <c r="H566" s="326">
        <v>7746.395887</v>
      </c>
      <c r="I566" s="60">
        <f t="shared" si="1"/>
        <v>2015</v>
      </c>
      <c r="J566" s="60">
        <f t="shared" si="2"/>
        <v>2</v>
      </c>
    </row>
    <row r="567">
      <c r="A567" s="325">
        <v>565.0</v>
      </c>
      <c r="B567" s="326" t="s">
        <v>863</v>
      </c>
      <c r="C567" s="326" t="s">
        <v>530</v>
      </c>
      <c r="D567" s="326" t="s">
        <v>784</v>
      </c>
      <c r="E567" s="326" t="s">
        <v>792</v>
      </c>
      <c r="F567" s="326">
        <v>40.0</v>
      </c>
      <c r="G567" s="326">
        <v>874.0</v>
      </c>
      <c r="H567" s="326">
        <v>45479.86734</v>
      </c>
      <c r="I567" s="60">
        <f t="shared" si="1"/>
        <v>2015</v>
      </c>
      <c r="J567" s="60">
        <f t="shared" si="2"/>
        <v>2</v>
      </c>
    </row>
    <row r="568">
      <c r="A568" s="325">
        <v>566.0</v>
      </c>
      <c r="B568" s="326" t="s">
        <v>863</v>
      </c>
      <c r="C568" s="326" t="s">
        <v>530</v>
      </c>
      <c r="D568" s="326" t="s">
        <v>784</v>
      </c>
      <c r="E568" s="326" t="s">
        <v>793</v>
      </c>
      <c r="F568" s="326">
        <v>42.0</v>
      </c>
      <c r="G568" s="326">
        <v>26.0</v>
      </c>
      <c r="H568" s="326">
        <v>2044.005083</v>
      </c>
      <c r="I568" s="60">
        <f t="shared" si="1"/>
        <v>2015</v>
      </c>
      <c r="J568" s="60">
        <f t="shared" si="2"/>
        <v>2</v>
      </c>
    </row>
    <row r="569">
      <c r="A569" s="325">
        <v>567.0</v>
      </c>
      <c r="B569" s="326" t="s">
        <v>863</v>
      </c>
      <c r="C569" s="326" t="s">
        <v>530</v>
      </c>
      <c r="D569" s="326" t="s">
        <v>794</v>
      </c>
      <c r="E569" s="326" t="s">
        <v>794</v>
      </c>
      <c r="F569" s="326">
        <v>46.0</v>
      </c>
      <c r="G569" s="326">
        <v>26659.0</v>
      </c>
      <c r="H569" s="326">
        <v>348860.7142</v>
      </c>
      <c r="I569" s="60">
        <f t="shared" si="1"/>
        <v>2015</v>
      </c>
      <c r="J569" s="60">
        <f t="shared" si="2"/>
        <v>2</v>
      </c>
    </row>
    <row r="570">
      <c r="A570" s="325">
        <v>568.0</v>
      </c>
      <c r="B570" s="326" t="s">
        <v>863</v>
      </c>
      <c r="C570" s="326" t="s">
        <v>530</v>
      </c>
      <c r="D570" s="326" t="s">
        <v>795</v>
      </c>
      <c r="E570" s="326" t="s">
        <v>796</v>
      </c>
      <c r="F570" s="326">
        <v>45.0</v>
      </c>
      <c r="G570" s="326">
        <v>1481.0</v>
      </c>
      <c r="H570" s="326">
        <v>51247.2976</v>
      </c>
      <c r="I570" s="60">
        <f t="shared" si="1"/>
        <v>2015</v>
      </c>
      <c r="J570" s="60">
        <f t="shared" si="2"/>
        <v>2</v>
      </c>
    </row>
    <row r="571">
      <c r="A571" s="325">
        <v>569.0</v>
      </c>
      <c r="B571" s="326" t="s">
        <v>863</v>
      </c>
      <c r="C571" s="326" t="s">
        <v>530</v>
      </c>
      <c r="D571" s="326" t="s">
        <v>797</v>
      </c>
      <c r="E571" s="326" t="s">
        <v>797</v>
      </c>
      <c r="F571" s="326">
        <v>39.0</v>
      </c>
      <c r="G571" s="326">
        <v>517.0</v>
      </c>
      <c r="H571" s="326">
        <v>44984.74012</v>
      </c>
      <c r="I571" s="60">
        <f t="shared" si="1"/>
        <v>2015</v>
      </c>
      <c r="J571" s="60">
        <f t="shared" si="2"/>
        <v>2</v>
      </c>
    </row>
    <row r="572">
      <c r="A572" s="325">
        <v>570.0</v>
      </c>
      <c r="B572" s="326" t="s">
        <v>863</v>
      </c>
      <c r="C572" s="326" t="s">
        <v>530</v>
      </c>
      <c r="D572" s="326" t="s">
        <v>798</v>
      </c>
      <c r="E572" s="326" t="s">
        <v>799</v>
      </c>
      <c r="F572" s="326">
        <v>37.2</v>
      </c>
      <c r="G572" s="326">
        <v>563.0</v>
      </c>
      <c r="H572" s="326">
        <v>31009.31598</v>
      </c>
      <c r="I572" s="60">
        <f t="shared" si="1"/>
        <v>2015</v>
      </c>
      <c r="J572" s="60">
        <f t="shared" si="2"/>
        <v>2</v>
      </c>
    </row>
    <row r="573">
      <c r="A573" s="325">
        <v>571.0</v>
      </c>
      <c r="B573" s="326" t="s">
        <v>863</v>
      </c>
      <c r="C573" s="326" t="s">
        <v>530</v>
      </c>
      <c r="D573" s="326" t="s">
        <v>798</v>
      </c>
      <c r="E573" s="326" t="s">
        <v>800</v>
      </c>
      <c r="F573" s="326">
        <v>48.0</v>
      </c>
      <c r="G573" s="326">
        <v>1357.0</v>
      </c>
      <c r="H573" s="326">
        <v>193546.6623</v>
      </c>
      <c r="I573" s="60">
        <f t="shared" si="1"/>
        <v>2015</v>
      </c>
      <c r="J573" s="60">
        <f t="shared" si="2"/>
        <v>2</v>
      </c>
    </row>
    <row r="574">
      <c r="A574" s="325">
        <v>572.0</v>
      </c>
      <c r="B574" s="326" t="s">
        <v>863</v>
      </c>
      <c r="C574" s="326" t="s">
        <v>530</v>
      </c>
      <c r="D574" s="326" t="s">
        <v>801</v>
      </c>
      <c r="E574" s="326" t="s">
        <v>802</v>
      </c>
      <c r="F574" s="326">
        <v>126.0</v>
      </c>
      <c r="G574" s="326">
        <v>442.0</v>
      </c>
      <c r="H574" s="326">
        <v>4060.174538</v>
      </c>
      <c r="I574" s="60">
        <f t="shared" si="1"/>
        <v>2015</v>
      </c>
      <c r="J574" s="60">
        <f t="shared" si="2"/>
        <v>2</v>
      </c>
    </row>
    <row r="575">
      <c r="A575" s="325">
        <v>573.0</v>
      </c>
      <c r="B575" s="326" t="s">
        <v>863</v>
      </c>
      <c r="C575" s="326" t="s">
        <v>518</v>
      </c>
      <c r="D575" s="326" t="s">
        <v>864</v>
      </c>
      <c r="E575" s="326" t="s">
        <v>857</v>
      </c>
      <c r="F575" s="326">
        <v>37.1</v>
      </c>
      <c r="G575" s="326">
        <v>1.0</v>
      </c>
      <c r="H575" s="326">
        <v>853.7773438</v>
      </c>
      <c r="I575" s="60">
        <f t="shared" si="1"/>
        <v>2015</v>
      </c>
      <c r="J575" s="60">
        <f t="shared" si="2"/>
        <v>2</v>
      </c>
    </row>
    <row r="576">
      <c r="A576" s="325">
        <v>574.0</v>
      </c>
      <c r="B576" s="326" t="s">
        <v>863</v>
      </c>
      <c r="C576" s="326" t="s">
        <v>518</v>
      </c>
      <c r="D576" s="326" t="s">
        <v>864</v>
      </c>
      <c r="E576" s="326" t="s">
        <v>813</v>
      </c>
      <c r="F576" s="326">
        <v>4.6</v>
      </c>
      <c r="G576" s="326">
        <v>9.0</v>
      </c>
      <c r="H576" s="326">
        <v>14310.53805</v>
      </c>
      <c r="I576" s="60">
        <f t="shared" si="1"/>
        <v>2015</v>
      </c>
      <c r="J576" s="60">
        <f t="shared" si="2"/>
        <v>2</v>
      </c>
    </row>
    <row r="577">
      <c r="A577" s="325">
        <v>575.0</v>
      </c>
      <c r="B577" s="326" t="s">
        <v>863</v>
      </c>
      <c r="C577" s="326" t="s">
        <v>518</v>
      </c>
      <c r="D577" s="326" t="s">
        <v>864</v>
      </c>
      <c r="E577" s="326" t="s">
        <v>814</v>
      </c>
      <c r="F577" s="326">
        <v>4.8</v>
      </c>
      <c r="G577" s="326">
        <v>37.0</v>
      </c>
      <c r="H577" s="326">
        <v>4246.340801</v>
      </c>
      <c r="I577" s="60">
        <f t="shared" si="1"/>
        <v>2015</v>
      </c>
      <c r="J577" s="60">
        <f t="shared" si="2"/>
        <v>2</v>
      </c>
    </row>
    <row r="578">
      <c r="A578" s="325">
        <v>576.0</v>
      </c>
      <c r="B578" s="326" t="s">
        <v>863</v>
      </c>
      <c r="C578" s="326" t="s">
        <v>518</v>
      </c>
      <c r="D578" s="326" t="s">
        <v>864</v>
      </c>
      <c r="E578" s="326" t="s">
        <v>815</v>
      </c>
      <c r="F578" s="326">
        <v>4.4</v>
      </c>
      <c r="G578" s="326">
        <v>71.0</v>
      </c>
      <c r="H578" s="326">
        <v>67519.73572</v>
      </c>
      <c r="I578" s="60">
        <f t="shared" si="1"/>
        <v>2015</v>
      </c>
      <c r="J578" s="60">
        <f t="shared" si="2"/>
        <v>2</v>
      </c>
    </row>
    <row r="579">
      <c r="A579" s="325">
        <v>577.0</v>
      </c>
      <c r="B579" s="326" t="s">
        <v>863</v>
      </c>
      <c r="C579" s="326" t="s">
        <v>518</v>
      </c>
      <c r="D579" s="326" t="s">
        <v>864</v>
      </c>
      <c r="E579" s="326" t="s">
        <v>852</v>
      </c>
      <c r="F579" s="326">
        <v>4.9</v>
      </c>
      <c r="G579" s="326">
        <v>2.0</v>
      </c>
      <c r="H579" s="326">
        <v>894.8948412</v>
      </c>
      <c r="I579" s="60">
        <f t="shared" si="1"/>
        <v>2015</v>
      </c>
      <c r="J579" s="60">
        <f t="shared" si="2"/>
        <v>2</v>
      </c>
    </row>
    <row r="580">
      <c r="A580" s="325">
        <v>578.0</v>
      </c>
      <c r="B580" s="326" t="s">
        <v>863</v>
      </c>
      <c r="C580" s="326" t="s">
        <v>518</v>
      </c>
      <c r="D580" s="326" t="s">
        <v>803</v>
      </c>
      <c r="E580" s="326" t="s">
        <v>803</v>
      </c>
      <c r="F580" s="326" t="s">
        <v>804</v>
      </c>
      <c r="G580" s="326">
        <v>121.0</v>
      </c>
      <c r="H580" s="326">
        <v>947645.8108</v>
      </c>
      <c r="I580" s="60">
        <f t="shared" si="1"/>
        <v>2015</v>
      </c>
      <c r="J580" s="60">
        <f t="shared" si="2"/>
        <v>2</v>
      </c>
    </row>
    <row r="581">
      <c r="A581" s="325">
        <v>579.0</v>
      </c>
      <c r="B581" s="326" t="s">
        <v>863</v>
      </c>
      <c r="C581" s="326" t="s">
        <v>518</v>
      </c>
      <c r="D581" s="326" t="s">
        <v>865</v>
      </c>
      <c r="E581" s="326" t="s">
        <v>837</v>
      </c>
      <c r="F581" s="326" t="s">
        <v>838</v>
      </c>
      <c r="G581" s="326">
        <v>4702.0</v>
      </c>
      <c r="H581" s="326">
        <v>186365.545</v>
      </c>
      <c r="I581" s="60">
        <f t="shared" si="1"/>
        <v>2015</v>
      </c>
      <c r="J581" s="60">
        <f t="shared" si="2"/>
        <v>2</v>
      </c>
    </row>
    <row r="582">
      <c r="A582" s="325">
        <v>580.0</v>
      </c>
      <c r="B582" s="326" t="s">
        <v>863</v>
      </c>
      <c r="C582" s="326" t="s">
        <v>518</v>
      </c>
      <c r="D582" s="326" t="s">
        <v>865</v>
      </c>
      <c r="E582" s="326" t="s">
        <v>842</v>
      </c>
      <c r="F582" s="326" t="s">
        <v>843</v>
      </c>
      <c r="G582" s="326">
        <v>107.0</v>
      </c>
      <c r="H582" s="326">
        <v>3766.520188</v>
      </c>
      <c r="I582" s="60">
        <f t="shared" si="1"/>
        <v>2015</v>
      </c>
      <c r="J582" s="60">
        <f t="shared" si="2"/>
        <v>2</v>
      </c>
    </row>
    <row r="583">
      <c r="A583" s="325">
        <v>581.0</v>
      </c>
      <c r="B583" s="326" t="s">
        <v>863</v>
      </c>
      <c r="C583" s="326" t="s">
        <v>518</v>
      </c>
      <c r="D583" s="326" t="s">
        <v>865</v>
      </c>
      <c r="E583" s="326" t="s">
        <v>844</v>
      </c>
      <c r="F583" s="326" t="s">
        <v>845</v>
      </c>
      <c r="G583" s="326">
        <v>216.0</v>
      </c>
      <c r="H583" s="326">
        <v>21333.79134</v>
      </c>
      <c r="I583" s="60">
        <f t="shared" si="1"/>
        <v>2015</v>
      </c>
      <c r="J583" s="60">
        <f t="shared" si="2"/>
        <v>2</v>
      </c>
    </row>
    <row r="584">
      <c r="A584" s="325">
        <v>582.0</v>
      </c>
      <c r="B584" s="326" t="s">
        <v>863</v>
      </c>
      <c r="C584" s="326" t="s">
        <v>518</v>
      </c>
      <c r="D584" s="326" t="s">
        <v>805</v>
      </c>
      <c r="E584" s="326" t="s">
        <v>808</v>
      </c>
      <c r="F584" s="326" t="s">
        <v>809</v>
      </c>
      <c r="G584" s="326">
        <v>20429.0</v>
      </c>
      <c r="H584" s="326">
        <v>4148480.73</v>
      </c>
      <c r="I584" s="60">
        <f t="shared" si="1"/>
        <v>2015</v>
      </c>
      <c r="J584" s="60">
        <f t="shared" si="2"/>
        <v>2</v>
      </c>
    </row>
    <row r="585">
      <c r="A585" s="325">
        <v>583.0</v>
      </c>
      <c r="B585" s="326" t="s">
        <v>863</v>
      </c>
      <c r="C585" s="326" t="s">
        <v>518</v>
      </c>
      <c r="D585" s="326" t="s">
        <v>805</v>
      </c>
      <c r="E585" s="326" t="s">
        <v>810</v>
      </c>
      <c r="F585" s="326" t="s">
        <v>811</v>
      </c>
      <c r="G585" s="326">
        <v>1977.0</v>
      </c>
      <c r="H585" s="326">
        <v>4127686.787</v>
      </c>
      <c r="I585" s="60">
        <f t="shared" si="1"/>
        <v>2015</v>
      </c>
      <c r="J585" s="60">
        <f t="shared" si="2"/>
        <v>2</v>
      </c>
    </row>
    <row r="586">
      <c r="A586" s="325">
        <v>584.0</v>
      </c>
      <c r="B586" s="326" t="s">
        <v>863</v>
      </c>
      <c r="C586" s="326" t="s">
        <v>518</v>
      </c>
      <c r="D586" s="326" t="s">
        <v>805</v>
      </c>
      <c r="E586" s="326" t="s">
        <v>812</v>
      </c>
      <c r="F586" s="326">
        <v>2.0</v>
      </c>
      <c r="G586" s="326">
        <v>111.0</v>
      </c>
      <c r="H586" s="326">
        <v>522520.5429</v>
      </c>
      <c r="I586" s="60">
        <f t="shared" si="1"/>
        <v>2015</v>
      </c>
      <c r="J586" s="60">
        <f t="shared" si="2"/>
        <v>2</v>
      </c>
    </row>
    <row r="587">
      <c r="A587" s="325">
        <v>585.0</v>
      </c>
      <c r="B587" s="326" t="s">
        <v>863</v>
      </c>
      <c r="C587" s="326" t="s">
        <v>518</v>
      </c>
      <c r="D587" s="326" t="s">
        <v>805</v>
      </c>
      <c r="E587" s="326" t="s">
        <v>817</v>
      </c>
      <c r="F587" s="326" t="s">
        <v>818</v>
      </c>
      <c r="G587" s="326">
        <v>53.0</v>
      </c>
      <c r="H587" s="326">
        <v>101933.7084</v>
      </c>
      <c r="I587" s="60">
        <f t="shared" si="1"/>
        <v>2015</v>
      </c>
      <c r="J587" s="60">
        <f t="shared" si="2"/>
        <v>2</v>
      </c>
    </row>
    <row r="588">
      <c r="A588" s="325">
        <v>586.0</v>
      </c>
      <c r="B588" s="326" t="s">
        <v>863</v>
      </c>
      <c r="C588" s="326" t="s">
        <v>518</v>
      </c>
      <c r="D588" s="326" t="s">
        <v>805</v>
      </c>
      <c r="E588" s="326" t="s">
        <v>821</v>
      </c>
      <c r="F588" s="326">
        <v>4.3</v>
      </c>
      <c r="G588" s="326">
        <v>1.0</v>
      </c>
      <c r="H588" s="326">
        <v>6083.821978</v>
      </c>
      <c r="I588" s="60">
        <f t="shared" si="1"/>
        <v>2015</v>
      </c>
      <c r="J588" s="60">
        <f t="shared" si="2"/>
        <v>2</v>
      </c>
    </row>
    <row r="589">
      <c r="A589" s="325">
        <v>587.0</v>
      </c>
      <c r="B589" s="326" t="s">
        <v>863</v>
      </c>
      <c r="C589" s="326" t="s">
        <v>518</v>
      </c>
      <c r="D589" s="326" t="s">
        <v>805</v>
      </c>
      <c r="E589" s="326" t="s">
        <v>822</v>
      </c>
      <c r="F589" s="326" t="s">
        <v>823</v>
      </c>
      <c r="G589" s="326">
        <v>224.0</v>
      </c>
      <c r="H589" s="326">
        <v>66538.29231</v>
      </c>
      <c r="I589" s="60">
        <f t="shared" si="1"/>
        <v>2015</v>
      </c>
      <c r="J589" s="60">
        <f t="shared" si="2"/>
        <v>2</v>
      </c>
    </row>
    <row r="590">
      <c r="A590" s="325">
        <v>588.0</v>
      </c>
      <c r="B590" s="326" t="s">
        <v>863</v>
      </c>
      <c r="C590" s="326" t="s">
        <v>518</v>
      </c>
      <c r="D590" s="326" t="s">
        <v>828</v>
      </c>
      <c r="E590" s="326" t="s">
        <v>829</v>
      </c>
      <c r="F590" s="326" t="s">
        <v>830</v>
      </c>
      <c r="G590" s="326">
        <v>9770.0</v>
      </c>
      <c r="H590" s="326">
        <v>126958.8845</v>
      </c>
      <c r="I590" s="60">
        <f t="shared" si="1"/>
        <v>2015</v>
      </c>
      <c r="J590" s="60">
        <f t="shared" si="2"/>
        <v>2</v>
      </c>
    </row>
    <row r="591">
      <c r="A591" s="325">
        <v>589.0</v>
      </c>
      <c r="B591" s="326" t="s">
        <v>863</v>
      </c>
      <c r="C591" s="326" t="s">
        <v>518</v>
      </c>
      <c r="D591" s="326" t="s">
        <v>828</v>
      </c>
      <c r="E591" s="326" t="s">
        <v>831</v>
      </c>
      <c r="F591" s="326">
        <v>104.0</v>
      </c>
      <c r="G591" s="326">
        <v>2626.0</v>
      </c>
      <c r="H591" s="326">
        <v>17682.65422</v>
      </c>
      <c r="I591" s="60">
        <f t="shared" si="1"/>
        <v>2015</v>
      </c>
      <c r="J591" s="60">
        <f t="shared" si="2"/>
        <v>2</v>
      </c>
    </row>
    <row r="592">
      <c r="A592" s="325">
        <v>590.0</v>
      </c>
      <c r="B592" s="326" t="s">
        <v>863</v>
      </c>
      <c r="C592" s="326" t="s">
        <v>518</v>
      </c>
      <c r="D592" s="326" t="s">
        <v>828</v>
      </c>
      <c r="E592" s="326" t="s">
        <v>832</v>
      </c>
      <c r="F592" s="326">
        <v>13.0</v>
      </c>
      <c r="G592" s="326">
        <v>55.0</v>
      </c>
      <c r="H592" s="326">
        <v>14477.15166</v>
      </c>
      <c r="I592" s="60">
        <f t="shared" si="1"/>
        <v>2015</v>
      </c>
      <c r="J592" s="60">
        <f t="shared" si="2"/>
        <v>2</v>
      </c>
    </row>
    <row r="593">
      <c r="A593" s="325">
        <v>591.0</v>
      </c>
      <c r="B593" s="326" t="s">
        <v>863</v>
      </c>
      <c r="C593" s="326" t="s">
        <v>518</v>
      </c>
      <c r="D593" s="326" t="s">
        <v>828</v>
      </c>
      <c r="E593" s="326" t="s">
        <v>833</v>
      </c>
      <c r="F593" s="326" t="s">
        <v>834</v>
      </c>
      <c r="G593" s="326">
        <v>5.0</v>
      </c>
      <c r="H593" s="326">
        <v>10472.13083</v>
      </c>
      <c r="I593" s="60">
        <f t="shared" si="1"/>
        <v>2015</v>
      </c>
      <c r="J593" s="60">
        <f t="shared" si="2"/>
        <v>2</v>
      </c>
    </row>
    <row r="594">
      <c r="A594" s="325">
        <v>592.0</v>
      </c>
      <c r="B594" s="326" t="s">
        <v>863</v>
      </c>
      <c r="C594" s="326" t="s">
        <v>518</v>
      </c>
      <c r="D594" s="326" t="s">
        <v>828</v>
      </c>
      <c r="E594" s="326" t="s">
        <v>835</v>
      </c>
      <c r="F594" s="326" t="s">
        <v>836</v>
      </c>
      <c r="G594" s="326">
        <v>354.0</v>
      </c>
      <c r="H594" s="326">
        <v>55987.78994</v>
      </c>
      <c r="I594" s="60">
        <f t="shared" si="1"/>
        <v>2015</v>
      </c>
      <c r="J594" s="60">
        <f t="shared" si="2"/>
        <v>2</v>
      </c>
    </row>
    <row r="595">
      <c r="A595" s="325">
        <v>593.0</v>
      </c>
      <c r="B595" s="326" t="s">
        <v>863</v>
      </c>
      <c r="C595" s="326" t="s">
        <v>518</v>
      </c>
      <c r="D595" s="326" t="s">
        <v>828</v>
      </c>
      <c r="E595" s="326" t="s">
        <v>839</v>
      </c>
      <c r="F595" s="326">
        <v>36.0</v>
      </c>
      <c r="G595" s="326">
        <v>193.0</v>
      </c>
      <c r="H595" s="326">
        <v>290499.6429</v>
      </c>
      <c r="I595" s="60">
        <f t="shared" si="1"/>
        <v>2015</v>
      </c>
      <c r="J595" s="60">
        <f t="shared" si="2"/>
        <v>2</v>
      </c>
    </row>
    <row r="596">
      <c r="A596" s="325">
        <v>594.0</v>
      </c>
      <c r="B596" s="326" t="s">
        <v>863</v>
      </c>
      <c r="C596" s="326" t="s">
        <v>518</v>
      </c>
      <c r="D596" s="326" t="s">
        <v>828</v>
      </c>
      <c r="E596" s="326" t="s">
        <v>866</v>
      </c>
      <c r="F596" s="326">
        <v>106.0</v>
      </c>
      <c r="G596" s="326">
        <v>20.0</v>
      </c>
      <c r="H596" s="326">
        <v>30994.8173</v>
      </c>
      <c r="I596" s="60">
        <f t="shared" si="1"/>
        <v>2015</v>
      </c>
      <c r="J596" s="60">
        <f t="shared" si="2"/>
        <v>2</v>
      </c>
    </row>
    <row r="597">
      <c r="A597" s="325">
        <v>595.0</v>
      </c>
      <c r="B597" s="326" t="s">
        <v>863</v>
      </c>
      <c r="C597" s="326" t="s">
        <v>518</v>
      </c>
      <c r="D597" s="326" t="s">
        <v>828</v>
      </c>
      <c r="E597" s="326" t="s">
        <v>840</v>
      </c>
      <c r="F597" s="326" t="s">
        <v>841</v>
      </c>
      <c r="G597" s="326">
        <v>335.0</v>
      </c>
      <c r="H597" s="326">
        <v>9758.218702</v>
      </c>
      <c r="I597" s="60">
        <f t="shared" si="1"/>
        <v>2015</v>
      </c>
      <c r="J597" s="60">
        <f t="shared" si="2"/>
        <v>2</v>
      </c>
    </row>
    <row r="598">
      <c r="A598" s="325">
        <v>596.0</v>
      </c>
      <c r="B598" s="326" t="s">
        <v>863</v>
      </c>
      <c r="C598" s="326" t="s">
        <v>518</v>
      </c>
      <c r="D598" s="326" t="s">
        <v>828</v>
      </c>
      <c r="E598" s="326" t="s">
        <v>846</v>
      </c>
      <c r="F598" s="326" t="s">
        <v>847</v>
      </c>
      <c r="G598" s="326">
        <v>963.0</v>
      </c>
      <c r="H598" s="326">
        <v>299232.1927</v>
      </c>
      <c r="I598" s="60">
        <f t="shared" si="1"/>
        <v>2015</v>
      </c>
      <c r="J598" s="60">
        <f t="shared" si="2"/>
        <v>2</v>
      </c>
    </row>
    <row r="599">
      <c r="A599" s="325">
        <v>597.0</v>
      </c>
      <c r="B599" s="326" t="s">
        <v>867</v>
      </c>
      <c r="C599" s="326" t="s">
        <v>545</v>
      </c>
      <c r="D599" s="326" t="s">
        <v>642</v>
      </c>
      <c r="E599" s="326" t="s">
        <v>643</v>
      </c>
      <c r="F599" s="326" t="s">
        <v>644</v>
      </c>
      <c r="G599" s="326">
        <v>227.0</v>
      </c>
      <c r="H599" s="326">
        <v>204830.3771</v>
      </c>
      <c r="I599" s="60">
        <f t="shared" si="1"/>
        <v>2015</v>
      </c>
      <c r="J599" s="60">
        <f t="shared" si="2"/>
        <v>3</v>
      </c>
    </row>
    <row r="600">
      <c r="A600" s="325">
        <v>598.0</v>
      </c>
      <c r="B600" s="326" t="s">
        <v>867</v>
      </c>
      <c r="C600" s="326" t="s">
        <v>545</v>
      </c>
      <c r="D600" s="326" t="s">
        <v>642</v>
      </c>
      <c r="E600" s="326" t="s">
        <v>645</v>
      </c>
      <c r="F600" s="326" t="s">
        <v>646</v>
      </c>
      <c r="G600" s="326">
        <v>216.0</v>
      </c>
      <c r="H600" s="326">
        <v>43154.79949</v>
      </c>
      <c r="I600" s="60">
        <f t="shared" si="1"/>
        <v>2015</v>
      </c>
      <c r="J600" s="60">
        <f t="shared" si="2"/>
        <v>3</v>
      </c>
    </row>
    <row r="601">
      <c r="A601" s="325">
        <v>599.0</v>
      </c>
      <c r="B601" s="326" t="s">
        <v>867</v>
      </c>
      <c r="C601" s="326" t="s">
        <v>545</v>
      </c>
      <c r="D601" s="326" t="s">
        <v>647</v>
      </c>
      <c r="E601" s="326" t="s">
        <v>648</v>
      </c>
      <c r="F601" s="326" t="s">
        <v>649</v>
      </c>
      <c r="G601" s="326">
        <v>1596.0</v>
      </c>
      <c r="H601" s="326">
        <v>14624.3602</v>
      </c>
      <c r="I601" s="60">
        <f t="shared" si="1"/>
        <v>2015</v>
      </c>
      <c r="J601" s="60">
        <f t="shared" si="2"/>
        <v>3</v>
      </c>
    </row>
    <row r="602">
      <c r="A602" s="325">
        <v>600.0</v>
      </c>
      <c r="B602" s="326" t="s">
        <v>867</v>
      </c>
      <c r="C602" s="326" t="s">
        <v>545</v>
      </c>
      <c r="D602" s="326" t="s">
        <v>647</v>
      </c>
      <c r="E602" s="326" t="s">
        <v>650</v>
      </c>
      <c r="F602" s="326" t="s">
        <v>651</v>
      </c>
      <c r="G602" s="326">
        <v>3350.0</v>
      </c>
      <c r="H602" s="326">
        <v>30696.49542</v>
      </c>
      <c r="I602" s="60">
        <f t="shared" si="1"/>
        <v>2015</v>
      </c>
      <c r="J602" s="60">
        <f t="shared" si="2"/>
        <v>3</v>
      </c>
    </row>
    <row r="603">
      <c r="A603" s="325">
        <v>601.0</v>
      </c>
      <c r="B603" s="326" t="s">
        <v>867</v>
      </c>
      <c r="C603" s="326" t="s">
        <v>545</v>
      </c>
      <c r="D603" s="326" t="s">
        <v>647</v>
      </c>
      <c r="E603" s="326" t="s">
        <v>652</v>
      </c>
      <c r="F603" s="326" t="s">
        <v>653</v>
      </c>
      <c r="G603" s="326">
        <v>3557.0</v>
      </c>
      <c r="H603" s="326">
        <v>32593.26394</v>
      </c>
      <c r="I603" s="60">
        <f t="shared" si="1"/>
        <v>2015</v>
      </c>
      <c r="J603" s="60">
        <f t="shared" si="2"/>
        <v>3</v>
      </c>
    </row>
    <row r="604">
      <c r="A604" s="325">
        <v>602.0</v>
      </c>
      <c r="B604" s="326" t="s">
        <v>867</v>
      </c>
      <c r="C604" s="326" t="s">
        <v>545</v>
      </c>
      <c r="D604" s="326" t="s">
        <v>647</v>
      </c>
      <c r="E604" s="326" t="s">
        <v>654</v>
      </c>
      <c r="F604" s="326" t="s">
        <v>655</v>
      </c>
      <c r="G604" s="326">
        <v>2601.0</v>
      </c>
      <c r="H604" s="326">
        <v>23833.30883</v>
      </c>
      <c r="I604" s="60">
        <f t="shared" si="1"/>
        <v>2015</v>
      </c>
      <c r="J604" s="60">
        <f t="shared" si="2"/>
        <v>3</v>
      </c>
    </row>
    <row r="605">
      <c r="A605" s="325">
        <v>603.0</v>
      </c>
      <c r="B605" s="326" t="s">
        <v>867</v>
      </c>
      <c r="C605" s="326" t="s">
        <v>545</v>
      </c>
      <c r="D605" s="326" t="s">
        <v>647</v>
      </c>
      <c r="E605" s="326" t="s">
        <v>656</v>
      </c>
      <c r="F605" s="326" t="s">
        <v>657</v>
      </c>
      <c r="G605" s="326">
        <v>66.0</v>
      </c>
      <c r="H605" s="326">
        <v>864.378735</v>
      </c>
      <c r="I605" s="60">
        <f t="shared" si="1"/>
        <v>2015</v>
      </c>
      <c r="J605" s="60">
        <f t="shared" si="2"/>
        <v>3</v>
      </c>
    </row>
    <row r="606">
      <c r="A606" s="325">
        <v>604.0</v>
      </c>
      <c r="B606" s="326" t="s">
        <v>867</v>
      </c>
      <c r="C606" s="326" t="s">
        <v>547</v>
      </c>
      <c r="D606" s="326" t="s">
        <v>658</v>
      </c>
      <c r="E606" s="326" t="s">
        <v>659</v>
      </c>
      <c r="F606" s="326" t="s">
        <v>660</v>
      </c>
      <c r="G606" s="326">
        <v>90.0</v>
      </c>
      <c r="H606" s="326">
        <v>1037.987567</v>
      </c>
      <c r="I606" s="60">
        <f t="shared" si="1"/>
        <v>2015</v>
      </c>
      <c r="J606" s="60">
        <f t="shared" si="2"/>
        <v>3</v>
      </c>
    </row>
    <row r="607">
      <c r="A607" s="325">
        <v>605.0</v>
      </c>
      <c r="B607" s="326" t="s">
        <v>867</v>
      </c>
      <c r="C607" s="326" t="s">
        <v>547</v>
      </c>
      <c r="D607" s="326" t="s">
        <v>658</v>
      </c>
      <c r="E607" s="326" t="s">
        <v>661</v>
      </c>
      <c r="F607" s="326" t="s">
        <v>662</v>
      </c>
      <c r="G607" s="326">
        <v>6302.0</v>
      </c>
      <c r="H607" s="326">
        <v>9556.988949</v>
      </c>
      <c r="I607" s="60">
        <f t="shared" si="1"/>
        <v>2015</v>
      </c>
      <c r="J607" s="60">
        <f t="shared" si="2"/>
        <v>3</v>
      </c>
    </row>
    <row r="608">
      <c r="A608" s="325">
        <v>606.0</v>
      </c>
      <c r="B608" s="326" t="s">
        <v>867</v>
      </c>
      <c r="C608" s="326" t="s">
        <v>547</v>
      </c>
      <c r="D608" s="326" t="s">
        <v>658</v>
      </c>
      <c r="E608" s="326" t="s">
        <v>663</v>
      </c>
      <c r="F608" s="326" t="s">
        <v>664</v>
      </c>
      <c r="G608" s="326">
        <v>3938.0</v>
      </c>
      <c r="H608" s="326">
        <v>35436.66468</v>
      </c>
      <c r="I608" s="60">
        <f t="shared" si="1"/>
        <v>2015</v>
      </c>
      <c r="J608" s="60">
        <f t="shared" si="2"/>
        <v>3</v>
      </c>
    </row>
    <row r="609">
      <c r="A609" s="325">
        <v>607.0</v>
      </c>
      <c r="B609" s="326" t="s">
        <v>867</v>
      </c>
      <c r="C609" s="326" t="s">
        <v>547</v>
      </c>
      <c r="D609" s="326" t="s">
        <v>665</v>
      </c>
      <c r="E609" s="326" t="s">
        <v>666</v>
      </c>
      <c r="F609" s="326" t="s">
        <v>667</v>
      </c>
      <c r="G609" s="326">
        <v>4657.0</v>
      </c>
      <c r="H609" s="326">
        <v>3104719.422</v>
      </c>
      <c r="I609" s="60">
        <f t="shared" si="1"/>
        <v>2015</v>
      </c>
      <c r="J609" s="60">
        <f t="shared" si="2"/>
        <v>3</v>
      </c>
    </row>
    <row r="610">
      <c r="A610" s="325">
        <v>608.0</v>
      </c>
      <c r="B610" s="326" t="s">
        <v>867</v>
      </c>
      <c r="C610" s="326" t="s">
        <v>678</v>
      </c>
      <c r="D610" s="326" t="s">
        <v>679</v>
      </c>
      <c r="E610" s="326" t="s">
        <v>680</v>
      </c>
      <c r="F610" s="326">
        <v>80.0</v>
      </c>
      <c r="G610" s="326">
        <v>80.0</v>
      </c>
      <c r="H610" s="326">
        <v>12559.04657</v>
      </c>
      <c r="I610" s="60">
        <f t="shared" si="1"/>
        <v>2015</v>
      </c>
      <c r="J610" s="60">
        <f t="shared" si="2"/>
        <v>3</v>
      </c>
    </row>
    <row r="611">
      <c r="A611" s="325">
        <v>609.0</v>
      </c>
      <c r="B611" s="326" t="s">
        <v>867</v>
      </c>
      <c r="C611" s="326" t="s">
        <v>678</v>
      </c>
      <c r="D611" s="326" t="s">
        <v>679</v>
      </c>
      <c r="E611" s="326" t="s">
        <v>681</v>
      </c>
      <c r="F611" s="326">
        <v>83.0</v>
      </c>
      <c r="G611" s="326">
        <v>1.0</v>
      </c>
      <c r="H611" s="326">
        <v>4.252966804</v>
      </c>
      <c r="I611" s="60">
        <f t="shared" si="1"/>
        <v>2015</v>
      </c>
      <c r="J611" s="60">
        <f t="shared" si="2"/>
        <v>3</v>
      </c>
    </row>
    <row r="612">
      <c r="A612" s="325">
        <v>610.0</v>
      </c>
      <c r="B612" s="326" t="s">
        <v>867</v>
      </c>
      <c r="C612" s="326" t="s">
        <v>678</v>
      </c>
      <c r="D612" s="326" t="s">
        <v>679</v>
      </c>
      <c r="E612" s="326" t="s">
        <v>682</v>
      </c>
      <c r="F612" s="326">
        <v>26.0</v>
      </c>
      <c r="G612" s="326">
        <v>4.0</v>
      </c>
      <c r="H612" s="326">
        <v>1083.629213</v>
      </c>
      <c r="I612" s="60">
        <f t="shared" si="1"/>
        <v>2015</v>
      </c>
      <c r="J612" s="60">
        <f t="shared" si="2"/>
        <v>3</v>
      </c>
    </row>
    <row r="613">
      <c r="A613" s="325">
        <v>611.0</v>
      </c>
      <c r="B613" s="326" t="s">
        <v>867</v>
      </c>
      <c r="C613" s="326" t="s">
        <v>678</v>
      </c>
      <c r="D613" s="326" t="s">
        <v>679</v>
      </c>
      <c r="E613" s="326" t="s">
        <v>683</v>
      </c>
      <c r="F613" s="326">
        <v>802.0</v>
      </c>
      <c r="G613" s="326">
        <v>776.0</v>
      </c>
      <c r="H613" s="326">
        <v>104863.5551</v>
      </c>
      <c r="I613" s="60">
        <f t="shared" si="1"/>
        <v>2015</v>
      </c>
      <c r="J613" s="60">
        <f t="shared" si="2"/>
        <v>3</v>
      </c>
    </row>
    <row r="614">
      <c r="A614" s="325">
        <v>612.0</v>
      </c>
      <c r="B614" s="326" t="s">
        <v>867</v>
      </c>
      <c r="C614" s="326" t="s">
        <v>678</v>
      </c>
      <c r="D614" s="326" t="s">
        <v>679</v>
      </c>
      <c r="E614" s="326" t="s">
        <v>684</v>
      </c>
      <c r="F614" s="326">
        <v>95.0</v>
      </c>
      <c r="G614" s="326">
        <v>39.0</v>
      </c>
      <c r="H614" s="326">
        <v>630.8388372</v>
      </c>
      <c r="I614" s="60">
        <f t="shared" si="1"/>
        <v>2015</v>
      </c>
      <c r="J614" s="60">
        <f t="shared" si="2"/>
        <v>3</v>
      </c>
    </row>
    <row r="615">
      <c r="A615" s="325">
        <v>613.0</v>
      </c>
      <c r="B615" s="326" t="s">
        <v>867</v>
      </c>
      <c r="C615" s="326" t="s">
        <v>678</v>
      </c>
      <c r="D615" s="326" t="s">
        <v>679</v>
      </c>
      <c r="E615" s="326" t="s">
        <v>685</v>
      </c>
      <c r="F615" s="326">
        <v>24.0</v>
      </c>
      <c r="G615" s="326">
        <v>10.0</v>
      </c>
      <c r="H615" s="326">
        <v>3470.133367</v>
      </c>
      <c r="I615" s="60">
        <f t="shared" si="1"/>
        <v>2015</v>
      </c>
      <c r="J615" s="60">
        <f t="shared" si="2"/>
        <v>3</v>
      </c>
    </row>
    <row r="616">
      <c r="A616" s="325">
        <v>614.0</v>
      </c>
      <c r="B616" s="326" t="s">
        <v>867</v>
      </c>
      <c r="C616" s="326" t="s">
        <v>678</v>
      </c>
      <c r="D616" s="326" t="s">
        <v>679</v>
      </c>
      <c r="E616" s="326" t="s">
        <v>686</v>
      </c>
      <c r="F616" s="326">
        <v>60.0</v>
      </c>
      <c r="G616" s="326">
        <v>53.0</v>
      </c>
      <c r="H616" s="326">
        <v>976.4124344</v>
      </c>
      <c r="I616" s="60">
        <f t="shared" si="1"/>
        <v>2015</v>
      </c>
      <c r="J616" s="60">
        <f t="shared" si="2"/>
        <v>3</v>
      </c>
    </row>
    <row r="617">
      <c r="A617" s="325">
        <v>615.0</v>
      </c>
      <c r="B617" s="326" t="s">
        <v>867</v>
      </c>
      <c r="C617" s="326" t="s">
        <v>678</v>
      </c>
      <c r="D617" s="326" t="s">
        <v>679</v>
      </c>
      <c r="E617" s="326" t="s">
        <v>687</v>
      </c>
      <c r="F617" s="326">
        <v>814.0</v>
      </c>
      <c r="G617" s="326">
        <v>47.0</v>
      </c>
      <c r="H617" s="326">
        <v>330.9958856</v>
      </c>
      <c r="I617" s="60">
        <f t="shared" si="1"/>
        <v>2015</v>
      </c>
      <c r="J617" s="60">
        <f t="shared" si="2"/>
        <v>3</v>
      </c>
    </row>
    <row r="618">
      <c r="A618" s="325">
        <v>616.0</v>
      </c>
      <c r="B618" s="326" t="s">
        <v>867</v>
      </c>
      <c r="C618" s="326" t="s">
        <v>678</v>
      </c>
      <c r="D618" s="326" t="s">
        <v>679</v>
      </c>
      <c r="E618" s="326" t="s">
        <v>688</v>
      </c>
      <c r="F618" s="326">
        <v>33.0</v>
      </c>
      <c r="G618" s="326">
        <v>402.0</v>
      </c>
      <c r="H618" s="326">
        <v>14858.70692</v>
      </c>
      <c r="I618" s="60">
        <f t="shared" si="1"/>
        <v>2015</v>
      </c>
      <c r="J618" s="60">
        <f t="shared" si="2"/>
        <v>3</v>
      </c>
    </row>
    <row r="619">
      <c r="A619" s="325">
        <v>617.0</v>
      </c>
      <c r="B619" s="326" t="s">
        <v>867</v>
      </c>
      <c r="C619" s="326" t="s">
        <v>678</v>
      </c>
      <c r="D619" s="326" t="s">
        <v>679</v>
      </c>
      <c r="E619" s="326" t="s">
        <v>689</v>
      </c>
      <c r="F619" s="326">
        <v>54.0</v>
      </c>
      <c r="G619" s="326">
        <v>967.0</v>
      </c>
      <c r="H619" s="326">
        <v>67549.57564</v>
      </c>
      <c r="I619" s="60">
        <f t="shared" si="1"/>
        <v>2015</v>
      </c>
      <c r="J619" s="60">
        <f t="shared" si="2"/>
        <v>3</v>
      </c>
    </row>
    <row r="620">
      <c r="A620" s="325">
        <v>618.0</v>
      </c>
      <c r="B620" s="326" t="s">
        <v>867</v>
      </c>
      <c r="C620" s="326" t="s">
        <v>678</v>
      </c>
      <c r="D620" s="326" t="s">
        <v>679</v>
      </c>
      <c r="E620" s="326" t="s">
        <v>692</v>
      </c>
      <c r="F620" s="326" t="s">
        <v>693</v>
      </c>
      <c r="G620" s="326">
        <v>156.0</v>
      </c>
      <c r="H620" s="326">
        <v>22498.41444</v>
      </c>
      <c r="I620" s="60">
        <f t="shared" si="1"/>
        <v>2015</v>
      </c>
      <c r="J620" s="60">
        <f t="shared" si="2"/>
        <v>3</v>
      </c>
    </row>
    <row r="621">
      <c r="A621" s="325">
        <v>619.0</v>
      </c>
      <c r="B621" s="326" t="s">
        <v>867</v>
      </c>
      <c r="C621" s="326" t="s">
        <v>678</v>
      </c>
      <c r="D621" s="326" t="s">
        <v>679</v>
      </c>
      <c r="E621" s="326" t="s">
        <v>694</v>
      </c>
      <c r="F621" s="326">
        <v>86.0</v>
      </c>
      <c r="G621" s="326">
        <v>890.0</v>
      </c>
      <c r="H621" s="326">
        <v>108894.5761</v>
      </c>
      <c r="I621" s="60">
        <f t="shared" si="1"/>
        <v>2015</v>
      </c>
      <c r="J621" s="60">
        <f t="shared" si="2"/>
        <v>3</v>
      </c>
    </row>
    <row r="622">
      <c r="A622" s="325">
        <v>620.0</v>
      </c>
      <c r="B622" s="326" t="s">
        <v>867</v>
      </c>
      <c r="C622" s="326" t="s">
        <v>678</v>
      </c>
      <c r="D622" s="326" t="s">
        <v>679</v>
      </c>
      <c r="E622" s="326" t="s">
        <v>695</v>
      </c>
      <c r="F622" s="326">
        <v>69.0</v>
      </c>
      <c r="G622" s="326">
        <v>206.0</v>
      </c>
      <c r="H622" s="326">
        <v>55893.08062</v>
      </c>
      <c r="I622" s="60">
        <f t="shared" si="1"/>
        <v>2015</v>
      </c>
      <c r="J622" s="60">
        <f t="shared" si="2"/>
        <v>3</v>
      </c>
    </row>
    <row r="623">
      <c r="A623" s="325">
        <v>621.0</v>
      </c>
      <c r="B623" s="326" t="s">
        <v>867</v>
      </c>
      <c r="C623" s="326" t="s">
        <v>678</v>
      </c>
      <c r="D623" s="326" t="s">
        <v>679</v>
      </c>
      <c r="E623" s="326" t="s">
        <v>696</v>
      </c>
      <c r="F623" s="326">
        <v>61.0</v>
      </c>
      <c r="G623" s="326">
        <v>80.0</v>
      </c>
      <c r="H623" s="326">
        <v>11822.88306</v>
      </c>
      <c r="I623" s="60">
        <f t="shared" si="1"/>
        <v>2015</v>
      </c>
      <c r="J623" s="60">
        <f t="shared" si="2"/>
        <v>3</v>
      </c>
    </row>
    <row r="624">
      <c r="A624" s="325">
        <v>622.0</v>
      </c>
      <c r="B624" s="326" t="s">
        <v>867</v>
      </c>
      <c r="C624" s="326" t="s">
        <v>678</v>
      </c>
      <c r="D624" s="326" t="s">
        <v>679</v>
      </c>
      <c r="E624" s="326" t="s">
        <v>697</v>
      </c>
      <c r="F624" s="326">
        <v>99.0</v>
      </c>
      <c r="G624" s="326">
        <v>211.0</v>
      </c>
      <c r="H624" s="326">
        <v>39205.46696</v>
      </c>
      <c r="I624" s="60">
        <f t="shared" si="1"/>
        <v>2015</v>
      </c>
      <c r="J624" s="60">
        <f t="shared" si="2"/>
        <v>3</v>
      </c>
    </row>
    <row r="625">
      <c r="A625" s="325">
        <v>623.0</v>
      </c>
      <c r="B625" s="326" t="s">
        <v>867</v>
      </c>
      <c r="C625" s="326" t="s">
        <v>678</v>
      </c>
      <c r="D625" s="326" t="s">
        <v>679</v>
      </c>
      <c r="E625" s="326" t="s">
        <v>698</v>
      </c>
      <c r="F625" s="326">
        <v>67.0</v>
      </c>
      <c r="G625" s="326">
        <v>9.0</v>
      </c>
      <c r="H625" s="326">
        <v>1046.82136</v>
      </c>
      <c r="I625" s="60">
        <f t="shared" si="1"/>
        <v>2015</v>
      </c>
      <c r="J625" s="60">
        <f t="shared" si="2"/>
        <v>3</v>
      </c>
    </row>
    <row r="626">
      <c r="A626" s="325">
        <v>624.0</v>
      </c>
      <c r="B626" s="326" t="s">
        <v>867</v>
      </c>
      <c r="C626" s="326" t="s">
        <v>678</v>
      </c>
      <c r="D626" s="326" t="s">
        <v>679</v>
      </c>
      <c r="E626" s="326" t="s">
        <v>699</v>
      </c>
      <c r="F626" s="326">
        <v>79.0</v>
      </c>
      <c r="G626" s="326">
        <v>671.0</v>
      </c>
      <c r="H626" s="326">
        <v>123640.4752</v>
      </c>
      <c r="I626" s="60">
        <f t="shared" si="1"/>
        <v>2015</v>
      </c>
      <c r="J626" s="60">
        <f t="shared" si="2"/>
        <v>3</v>
      </c>
    </row>
    <row r="627">
      <c r="A627" s="325">
        <v>625.0</v>
      </c>
      <c r="B627" s="326" t="s">
        <v>867</v>
      </c>
      <c r="C627" s="326" t="s">
        <v>678</v>
      </c>
      <c r="D627" s="326" t="s">
        <v>679</v>
      </c>
      <c r="E627" s="326" t="s">
        <v>702</v>
      </c>
      <c r="F627" s="326" t="s">
        <v>703</v>
      </c>
      <c r="G627" s="326">
        <v>135.0</v>
      </c>
      <c r="H627" s="326">
        <v>24953.98012</v>
      </c>
      <c r="I627" s="60">
        <f t="shared" si="1"/>
        <v>2015</v>
      </c>
      <c r="J627" s="60">
        <f t="shared" si="2"/>
        <v>3</v>
      </c>
    </row>
    <row r="628">
      <c r="A628" s="325">
        <v>626.0</v>
      </c>
      <c r="B628" s="326" t="s">
        <v>867</v>
      </c>
      <c r="C628" s="326" t="s">
        <v>678</v>
      </c>
      <c r="D628" s="326" t="s">
        <v>679</v>
      </c>
      <c r="E628" s="326" t="s">
        <v>704</v>
      </c>
      <c r="F628" s="326">
        <v>38.0</v>
      </c>
      <c r="G628" s="326">
        <v>287.0</v>
      </c>
      <c r="H628" s="326">
        <v>79849.05066</v>
      </c>
      <c r="I628" s="60">
        <f t="shared" si="1"/>
        <v>2015</v>
      </c>
      <c r="J628" s="60">
        <f t="shared" si="2"/>
        <v>3</v>
      </c>
    </row>
    <row r="629">
      <c r="A629" s="325">
        <v>627.0</v>
      </c>
      <c r="B629" s="326" t="s">
        <v>867</v>
      </c>
      <c r="C629" s="326" t="s">
        <v>678</v>
      </c>
      <c r="D629" s="326" t="s">
        <v>679</v>
      </c>
      <c r="E629" s="326" t="s">
        <v>705</v>
      </c>
      <c r="F629" s="326">
        <v>27.0</v>
      </c>
      <c r="G629" s="326">
        <v>24.0</v>
      </c>
      <c r="H629" s="326">
        <v>66.8500494</v>
      </c>
      <c r="I629" s="60">
        <f t="shared" si="1"/>
        <v>2015</v>
      </c>
      <c r="J629" s="60">
        <f t="shared" si="2"/>
        <v>3</v>
      </c>
    </row>
    <row r="630">
      <c r="A630" s="325">
        <v>628.0</v>
      </c>
      <c r="B630" s="326" t="s">
        <v>867</v>
      </c>
      <c r="C630" s="326" t="s">
        <v>678</v>
      </c>
      <c r="D630" s="326" t="s">
        <v>679</v>
      </c>
      <c r="E630" s="326" t="s">
        <v>706</v>
      </c>
      <c r="F630" s="326">
        <v>59.0</v>
      </c>
      <c r="G630" s="326">
        <v>431.0</v>
      </c>
      <c r="H630" s="326">
        <v>25434.97903</v>
      </c>
      <c r="I630" s="60">
        <f t="shared" si="1"/>
        <v>2015</v>
      </c>
      <c r="J630" s="60">
        <f t="shared" si="2"/>
        <v>3</v>
      </c>
    </row>
    <row r="631">
      <c r="A631" s="325">
        <v>629.0</v>
      </c>
      <c r="B631" s="326" t="s">
        <v>867</v>
      </c>
      <c r="C631" s="326" t="s">
        <v>678</v>
      </c>
      <c r="D631" s="326" t="s">
        <v>679</v>
      </c>
      <c r="E631" s="326" t="s">
        <v>856</v>
      </c>
      <c r="F631" s="326">
        <v>96.0</v>
      </c>
      <c r="G631" s="326">
        <v>1.0</v>
      </c>
      <c r="H631" s="326">
        <v>273.8622225</v>
      </c>
      <c r="I631" s="60">
        <f t="shared" si="1"/>
        <v>2015</v>
      </c>
      <c r="J631" s="60">
        <f t="shared" si="2"/>
        <v>3</v>
      </c>
    </row>
    <row r="632">
      <c r="A632" s="325">
        <v>630.0</v>
      </c>
      <c r="B632" s="326" t="s">
        <v>867</v>
      </c>
      <c r="C632" s="326" t="s">
        <v>550</v>
      </c>
      <c r="D632" s="326" t="s">
        <v>550</v>
      </c>
      <c r="E632" s="326" t="s">
        <v>707</v>
      </c>
      <c r="F632" s="326">
        <v>81.0</v>
      </c>
      <c r="G632" s="326">
        <v>28.0</v>
      </c>
      <c r="H632" s="326">
        <v>47900.2615</v>
      </c>
      <c r="I632" s="60">
        <f t="shared" si="1"/>
        <v>2015</v>
      </c>
      <c r="J632" s="60">
        <f t="shared" si="2"/>
        <v>3</v>
      </c>
    </row>
    <row r="633">
      <c r="A633" s="325">
        <v>631.0</v>
      </c>
      <c r="B633" s="326" t="s">
        <v>867</v>
      </c>
      <c r="C633" s="326" t="s">
        <v>550</v>
      </c>
      <c r="D633" s="326" t="s">
        <v>550</v>
      </c>
      <c r="E633" s="326" t="s">
        <v>868</v>
      </c>
      <c r="F633" s="326">
        <v>90.0</v>
      </c>
      <c r="G633" s="326">
        <v>1.0</v>
      </c>
      <c r="H633" s="326">
        <v>9.375</v>
      </c>
      <c r="I633" s="60">
        <f t="shared" si="1"/>
        <v>2015</v>
      </c>
      <c r="J633" s="60">
        <f t="shared" si="2"/>
        <v>3</v>
      </c>
    </row>
    <row r="634">
      <c r="A634" s="325">
        <v>632.0</v>
      </c>
      <c r="B634" s="326" t="s">
        <v>867</v>
      </c>
      <c r="C634" s="326" t="s">
        <v>550</v>
      </c>
      <c r="D634" s="326" t="s">
        <v>550</v>
      </c>
      <c r="E634" s="326" t="s">
        <v>708</v>
      </c>
      <c r="F634" s="326" t="s">
        <v>709</v>
      </c>
      <c r="G634" s="326">
        <v>1950.0</v>
      </c>
      <c r="H634" s="326">
        <v>138655.4051</v>
      </c>
      <c r="I634" s="60">
        <f t="shared" si="1"/>
        <v>2015</v>
      </c>
      <c r="J634" s="60">
        <f t="shared" si="2"/>
        <v>3</v>
      </c>
    </row>
    <row r="635">
      <c r="A635" s="325">
        <v>633.0</v>
      </c>
      <c r="B635" s="326" t="s">
        <v>867</v>
      </c>
      <c r="C635" s="326" t="s">
        <v>550</v>
      </c>
      <c r="D635" s="326" t="s">
        <v>550</v>
      </c>
      <c r="E635" s="326" t="s">
        <v>710</v>
      </c>
      <c r="F635" s="326" t="s">
        <v>711</v>
      </c>
      <c r="G635" s="326">
        <v>379.0</v>
      </c>
      <c r="H635" s="326">
        <v>210169.8185</v>
      </c>
      <c r="I635" s="60">
        <f t="shared" si="1"/>
        <v>2015</v>
      </c>
      <c r="J635" s="60">
        <f t="shared" si="2"/>
        <v>3</v>
      </c>
    </row>
    <row r="636">
      <c r="A636" s="325">
        <v>634.0</v>
      </c>
      <c r="B636" s="326" t="s">
        <v>867</v>
      </c>
      <c r="C636" s="326" t="s">
        <v>550</v>
      </c>
      <c r="D636" s="326" t="s">
        <v>550</v>
      </c>
      <c r="E636" s="326" t="s">
        <v>712</v>
      </c>
      <c r="F636" s="326" t="s">
        <v>713</v>
      </c>
      <c r="G636" s="326">
        <v>140.0</v>
      </c>
      <c r="H636" s="326">
        <v>98420.17076</v>
      </c>
      <c r="I636" s="60">
        <f t="shared" si="1"/>
        <v>2015</v>
      </c>
      <c r="J636" s="60">
        <f t="shared" si="2"/>
        <v>3</v>
      </c>
    </row>
    <row r="637">
      <c r="A637" s="325">
        <v>635.0</v>
      </c>
      <c r="B637" s="326" t="s">
        <v>867</v>
      </c>
      <c r="C637" s="326" t="s">
        <v>550</v>
      </c>
      <c r="D637" s="326" t="s">
        <v>550</v>
      </c>
      <c r="E637" s="326" t="s">
        <v>714</v>
      </c>
      <c r="F637" s="326" t="s">
        <v>715</v>
      </c>
      <c r="G637" s="326">
        <v>1368.0</v>
      </c>
      <c r="H637" s="326">
        <v>84003.1769</v>
      </c>
      <c r="I637" s="60">
        <f t="shared" si="1"/>
        <v>2015</v>
      </c>
      <c r="J637" s="60">
        <f t="shared" si="2"/>
        <v>3</v>
      </c>
    </row>
    <row r="638">
      <c r="A638" s="325">
        <v>636.0</v>
      </c>
      <c r="B638" s="326" t="s">
        <v>867</v>
      </c>
      <c r="C638" s="326" t="s">
        <v>551</v>
      </c>
      <c r="D638" s="326" t="s">
        <v>551</v>
      </c>
      <c r="E638" s="326" t="s">
        <v>716</v>
      </c>
      <c r="F638" s="326">
        <v>66.0</v>
      </c>
      <c r="G638" s="326">
        <v>4838.0</v>
      </c>
      <c r="H638" s="326">
        <v>335229.3736</v>
      </c>
      <c r="I638" s="60">
        <f t="shared" si="1"/>
        <v>2015</v>
      </c>
      <c r="J638" s="60">
        <f t="shared" si="2"/>
        <v>3</v>
      </c>
    </row>
    <row r="639">
      <c r="A639" s="325">
        <v>637.0</v>
      </c>
      <c r="B639" s="326" t="s">
        <v>867</v>
      </c>
      <c r="C639" s="326" t="s">
        <v>551</v>
      </c>
      <c r="D639" s="326" t="s">
        <v>551</v>
      </c>
      <c r="E639" s="326" t="s">
        <v>717</v>
      </c>
      <c r="F639" s="326" t="s">
        <v>718</v>
      </c>
      <c r="G639" s="326">
        <v>5695.0</v>
      </c>
      <c r="H639" s="326">
        <v>43146.22778</v>
      </c>
      <c r="I639" s="60">
        <f t="shared" si="1"/>
        <v>2015</v>
      </c>
      <c r="J639" s="60">
        <f t="shared" si="2"/>
        <v>3</v>
      </c>
    </row>
    <row r="640">
      <c r="A640" s="325">
        <v>638.0</v>
      </c>
      <c r="B640" s="326" t="s">
        <v>867</v>
      </c>
      <c r="C640" s="326" t="s">
        <v>551</v>
      </c>
      <c r="D640" s="326" t="s">
        <v>551</v>
      </c>
      <c r="E640" s="326" t="s">
        <v>719</v>
      </c>
      <c r="F640" s="326" t="s">
        <v>720</v>
      </c>
      <c r="G640" s="326">
        <v>1939.0</v>
      </c>
      <c r="H640" s="326">
        <v>26613.99058</v>
      </c>
      <c r="I640" s="60">
        <f t="shared" si="1"/>
        <v>2015</v>
      </c>
      <c r="J640" s="60">
        <f t="shared" si="2"/>
        <v>3</v>
      </c>
    </row>
    <row r="641">
      <c r="A641" s="325">
        <v>639.0</v>
      </c>
      <c r="B641" s="326" t="s">
        <v>867</v>
      </c>
      <c r="C641" s="326" t="s">
        <v>551</v>
      </c>
      <c r="D641" s="326" t="s">
        <v>551</v>
      </c>
      <c r="E641" s="326" t="s">
        <v>721</v>
      </c>
      <c r="F641" s="326" t="s">
        <v>722</v>
      </c>
      <c r="G641" s="326">
        <v>89.0</v>
      </c>
      <c r="H641" s="326">
        <v>33233.77614</v>
      </c>
      <c r="I641" s="60">
        <f t="shared" si="1"/>
        <v>2015</v>
      </c>
      <c r="J641" s="60">
        <f t="shared" si="2"/>
        <v>3</v>
      </c>
    </row>
    <row r="642">
      <c r="A642" s="325">
        <v>640.0</v>
      </c>
      <c r="B642" s="326" t="s">
        <v>867</v>
      </c>
      <c r="C642" s="326" t="s">
        <v>723</v>
      </c>
      <c r="D642" s="326" t="s">
        <v>723</v>
      </c>
      <c r="E642" s="326" t="s">
        <v>724</v>
      </c>
      <c r="F642" s="326" t="s">
        <v>725</v>
      </c>
      <c r="G642" s="326">
        <v>425.0</v>
      </c>
      <c r="H642" s="326">
        <v>422259.4176</v>
      </c>
      <c r="I642" s="60">
        <f t="shared" si="1"/>
        <v>2015</v>
      </c>
      <c r="J642" s="60">
        <f t="shared" si="2"/>
        <v>3</v>
      </c>
    </row>
    <row r="643">
      <c r="A643" s="325">
        <v>641.0</v>
      </c>
      <c r="B643" s="326" t="s">
        <v>867</v>
      </c>
      <c r="C643" s="326" t="s">
        <v>723</v>
      </c>
      <c r="D643" s="326" t="s">
        <v>723</v>
      </c>
      <c r="E643" s="326" t="s">
        <v>726</v>
      </c>
      <c r="F643" s="326" t="s">
        <v>727</v>
      </c>
      <c r="G643" s="326">
        <v>1667.0</v>
      </c>
      <c r="H643" s="326">
        <v>1656250.469</v>
      </c>
      <c r="I643" s="60">
        <f t="shared" si="1"/>
        <v>2015</v>
      </c>
      <c r="J643" s="60">
        <f t="shared" si="2"/>
        <v>3</v>
      </c>
    </row>
    <row r="644">
      <c r="A644" s="325">
        <v>642.0</v>
      </c>
      <c r="B644" s="326" t="s">
        <v>867</v>
      </c>
      <c r="C644" s="326" t="s">
        <v>524</v>
      </c>
      <c r="D644" s="326" t="s">
        <v>728</v>
      </c>
      <c r="E644" s="326" t="s">
        <v>729</v>
      </c>
      <c r="F644" s="326">
        <v>71.0</v>
      </c>
      <c r="G644" s="326">
        <v>43.0</v>
      </c>
      <c r="H644" s="326">
        <v>41252.92244</v>
      </c>
      <c r="I644" s="60">
        <f t="shared" si="1"/>
        <v>2015</v>
      </c>
      <c r="J644" s="60">
        <f t="shared" si="2"/>
        <v>3</v>
      </c>
    </row>
    <row r="645">
      <c r="A645" s="325">
        <v>643.0</v>
      </c>
      <c r="B645" s="326" t="s">
        <v>867</v>
      </c>
      <c r="C645" s="326" t="s">
        <v>524</v>
      </c>
      <c r="D645" s="326" t="s">
        <v>728</v>
      </c>
      <c r="E645" s="326" t="s">
        <v>730</v>
      </c>
      <c r="F645" s="326">
        <v>73.0</v>
      </c>
      <c r="G645" s="326">
        <v>12.0</v>
      </c>
      <c r="H645" s="326">
        <v>2954.933918</v>
      </c>
      <c r="I645" s="60">
        <f t="shared" si="1"/>
        <v>2015</v>
      </c>
      <c r="J645" s="60">
        <f t="shared" si="2"/>
        <v>3</v>
      </c>
    </row>
    <row r="646">
      <c r="A646" s="325">
        <v>644.0</v>
      </c>
      <c r="B646" s="326" t="s">
        <v>867</v>
      </c>
      <c r="C646" s="326" t="s">
        <v>524</v>
      </c>
      <c r="D646" s="326" t="s">
        <v>728</v>
      </c>
      <c r="E646" s="326" t="s">
        <v>731</v>
      </c>
      <c r="F646" s="326" t="s">
        <v>732</v>
      </c>
      <c r="G646" s="326">
        <v>6.0</v>
      </c>
      <c r="H646" s="326">
        <v>5449.810937</v>
      </c>
      <c r="I646" s="60">
        <f t="shared" si="1"/>
        <v>2015</v>
      </c>
      <c r="J646" s="60">
        <f t="shared" si="2"/>
        <v>3</v>
      </c>
    </row>
    <row r="647">
      <c r="A647" s="325">
        <v>645.0</v>
      </c>
      <c r="B647" s="326" t="s">
        <v>867</v>
      </c>
      <c r="C647" s="326" t="s">
        <v>524</v>
      </c>
      <c r="D647" s="326" t="s">
        <v>728</v>
      </c>
      <c r="E647" s="326" t="s">
        <v>733</v>
      </c>
      <c r="F647" s="326" t="s">
        <v>734</v>
      </c>
      <c r="G647" s="326">
        <v>414.0</v>
      </c>
      <c r="H647" s="326">
        <v>19265.37549</v>
      </c>
      <c r="I647" s="60">
        <f t="shared" si="1"/>
        <v>2015</v>
      </c>
      <c r="J647" s="60">
        <f t="shared" si="2"/>
        <v>3</v>
      </c>
    </row>
    <row r="648">
      <c r="A648" s="325">
        <v>646.0</v>
      </c>
      <c r="B648" s="326" t="s">
        <v>867</v>
      </c>
      <c r="C648" s="326" t="s">
        <v>524</v>
      </c>
      <c r="D648" s="326" t="s">
        <v>728</v>
      </c>
      <c r="E648" s="326" t="s">
        <v>735</v>
      </c>
      <c r="F648" s="326">
        <v>23.0</v>
      </c>
      <c r="G648" s="326">
        <v>44.0</v>
      </c>
      <c r="H648" s="326">
        <v>57559.94138</v>
      </c>
      <c r="I648" s="60">
        <f t="shared" si="1"/>
        <v>2015</v>
      </c>
      <c r="J648" s="60">
        <f t="shared" si="2"/>
        <v>3</v>
      </c>
    </row>
    <row r="649">
      <c r="A649" s="325">
        <v>647.0</v>
      </c>
      <c r="B649" s="326" t="s">
        <v>867</v>
      </c>
      <c r="C649" s="326" t="s">
        <v>524</v>
      </c>
      <c r="D649" s="326" t="s">
        <v>728</v>
      </c>
      <c r="E649" s="326" t="s">
        <v>736</v>
      </c>
      <c r="F649" s="326" t="s">
        <v>737</v>
      </c>
      <c r="G649" s="326">
        <v>12.0</v>
      </c>
      <c r="H649" s="326">
        <v>16331.78213</v>
      </c>
      <c r="I649" s="60">
        <f t="shared" si="1"/>
        <v>2015</v>
      </c>
      <c r="J649" s="60">
        <f t="shared" si="2"/>
        <v>3</v>
      </c>
    </row>
    <row r="650">
      <c r="A650" s="325">
        <v>648.0</v>
      </c>
      <c r="B650" s="326" t="s">
        <v>867</v>
      </c>
      <c r="C650" s="326" t="s">
        <v>524</v>
      </c>
      <c r="D650" s="326" t="s">
        <v>728</v>
      </c>
      <c r="E650" s="326" t="s">
        <v>738</v>
      </c>
      <c r="F650" s="326">
        <v>70.0</v>
      </c>
      <c r="G650" s="326">
        <v>7.0</v>
      </c>
      <c r="H650" s="326">
        <v>9124.107937</v>
      </c>
      <c r="I650" s="60">
        <f t="shared" si="1"/>
        <v>2015</v>
      </c>
      <c r="J650" s="60">
        <f t="shared" si="2"/>
        <v>3</v>
      </c>
    </row>
    <row r="651">
      <c r="A651" s="325">
        <v>649.0</v>
      </c>
      <c r="B651" s="326" t="s">
        <v>867</v>
      </c>
      <c r="C651" s="326" t="s">
        <v>524</v>
      </c>
      <c r="D651" s="326" t="s">
        <v>728</v>
      </c>
      <c r="E651" s="326" t="s">
        <v>739</v>
      </c>
      <c r="F651" s="326">
        <v>21.0</v>
      </c>
      <c r="G651" s="326">
        <v>322.0</v>
      </c>
      <c r="H651" s="326">
        <v>340854.9863</v>
      </c>
      <c r="I651" s="60">
        <f t="shared" si="1"/>
        <v>2015</v>
      </c>
      <c r="J651" s="60">
        <f t="shared" si="2"/>
        <v>3</v>
      </c>
    </row>
    <row r="652">
      <c r="A652" s="325">
        <v>650.0</v>
      </c>
      <c r="B652" s="326" t="s">
        <v>867</v>
      </c>
      <c r="C652" s="326" t="s">
        <v>524</v>
      </c>
      <c r="D652" s="326" t="s">
        <v>728</v>
      </c>
      <c r="E652" s="326" t="s">
        <v>740</v>
      </c>
      <c r="F652" s="326" t="s">
        <v>741</v>
      </c>
      <c r="G652" s="326">
        <v>342.0</v>
      </c>
      <c r="H652" s="326">
        <v>263164.4365</v>
      </c>
      <c r="I652" s="60">
        <f t="shared" si="1"/>
        <v>2015</v>
      </c>
      <c r="J652" s="60">
        <f t="shared" si="2"/>
        <v>3</v>
      </c>
    </row>
    <row r="653">
      <c r="A653" s="325">
        <v>651.0</v>
      </c>
      <c r="B653" s="326" t="s">
        <v>867</v>
      </c>
      <c r="C653" s="326" t="s">
        <v>524</v>
      </c>
      <c r="D653" s="326" t="s">
        <v>728</v>
      </c>
      <c r="E653" s="326" t="s">
        <v>742</v>
      </c>
      <c r="F653" s="326" t="s">
        <v>743</v>
      </c>
      <c r="G653" s="326">
        <v>1220.0</v>
      </c>
      <c r="H653" s="326">
        <v>607346.3847</v>
      </c>
      <c r="I653" s="60">
        <f t="shared" si="1"/>
        <v>2015</v>
      </c>
      <c r="J653" s="60">
        <f t="shared" si="2"/>
        <v>3</v>
      </c>
    </row>
    <row r="654">
      <c r="A654" s="325">
        <v>652.0</v>
      </c>
      <c r="B654" s="326" t="s">
        <v>867</v>
      </c>
      <c r="C654" s="326" t="s">
        <v>524</v>
      </c>
      <c r="D654" s="326" t="s">
        <v>728</v>
      </c>
      <c r="E654" s="326" t="s">
        <v>744</v>
      </c>
      <c r="F654" s="326" t="s">
        <v>745</v>
      </c>
      <c r="G654" s="326">
        <v>428.0</v>
      </c>
      <c r="H654" s="326">
        <v>554174.1886</v>
      </c>
      <c r="I654" s="60">
        <f t="shared" si="1"/>
        <v>2015</v>
      </c>
      <c r="J654" s="60">
        <f t="shared" si="2"/>
        <v>3</v>
      </c>
    </row>
    <row r="655">
      <c r="A655" s="325">
        <v>653.0</v>
      </c>
      <c r="B655" s="326" t="s">
        <v>867</v>
      </c>
      <c r="C655" s="326" t="s">
        <v>524</v>
      </c>
      <c r="D655" s="326" t="s">
        <v>728</v>
      </c>
      <c r="E655" s="326" t="s">
        <v>746</v>
      </c>
      <c r="F655" s="326" t="s">
        <v>747</v>
      </c>
      <c r="G655" s="326">
        <v>116.0</v>
      </c>
      <c r="H655" s="326">
        <v>105403.7777</v>
      </c>
      <c r="I655" s="60">
        <f t="shared" si="1"/>
        <v>2015</v>
      </c>
      <c r="J655" s="60">
        <f t="shared" si="2"/>
        <v>3</v>
      </c>
    </row>
    <row r="656">
      <c r="A656" s="325">
        <v>654.0</v>
      </c>
      <c r="B656" s="326" t="s">
        <v>867</v>
      </c>
      <c r="C656" s="326" t="s">
        <v>524</v>
      </c>
      <c r="D656" s="326" t="s">
        <v>728</v>
      </c>
      <c r="E656" s="326" t="s">
        <v>748</v>
      </c>
      <c r="F656" s="326" t="s">
        <v>749</v>
      </c>
      <c r="G656" s="326">
        <v>112.0</v>
      </c>
      <c r="H656" s="326">
        <v>109529.8874</v>
      </c>
      <c r="I656" s="60">
        <f t="shared" si="1"/>
        <v>2015</v>
      </c>
      <c r="J656" s="60">
        <f t="shared" si="2"/>
        <v>3</v>
      </c>
    </row>
    <row r="657">
      <c r="A657" s="325">
        <v>655.0</v>
      </c>
      <c r="B657" s="326" t="s">
        <v>867</v>
      </c>
      <c r="C657" s="326" t="s">
        <v>524</v>
      </c>
      <c r="D657" s="326" t="s">
        <v>728</v>
      </c>
      <c r="E657" s="326" t="s">
        <v>750</v>
      </c>
      <c r="F657" s="326" t="s">
        <v>751</v>
      </c>
      <c r="G657" s="326">
        <v>63.0</v>
      </c>
      <c r="H657" s="326">
        <v>19918.45552</v>
      </c>
      <c r="I657" s="60">
        <f t="shared" si="1"/>
        <v>2015</v>
      </c>
      <c r="J657" s="60">
        <f t="shared" si="2"/>
        <v>3</v>
      </c>
    </row>
    <row r="658">
      <c r="A658" s="325">
        <v>656.0</v>
      </c>
      <c r="B658" s="326" t="s">
        <v>867</v>
      </c>
      <c r="C658" s="326" t="s">
        <v>524</v>
      </c>
      <c r="D658" s="326" t="s">
        <v>728</v>
      </c>
      <c r="E658" s="326" t="s">
        <v>752</v>
      </c>
      <c r="F658" s="326">
        <v>72.0</v>
      </c>
      <c r="G658" s="326">
        <v>3.0</v>
      </c>
      <c r="H658" s="326">
        <v>5615.518749</v>
      </c>
      <c r="I658" s="60">
        <f t="shared" si="1"/>
        <v>2015</v>
      </c>
      <c r="J658" s="60">
        <f t="shared" si="2"/>
        <v>3</v>
      </c>
    </row>
    <row r="659">
      <c r="A659" s="325">
        <v>657.0</v>
      </c>
      <c r="B659" s="326" t="s">
        <v>867</v>
      </c>
      <c r="C659" s="326" t="s">
        <v>524</v>
      </c>
      <c r="D659" s="326" t="s">
        <v>728</v>
      </c>
      <c r="E659" s="326" t="s">
        <v>850</v>
      </c>
      <c r="F659" s="326" t="s">
        <v>851</v>
      </c>
      <c r="G659" s="326">
        <v>2.0</v>
      </c>
      <c r="H659" s="326">
        <v>327.1333334</v>
      </c>
      <c r="I659" s="60">
        <f t="shared" si="1"/>
        <v>2015</v>
      </c>
      <c r="J659" s="60">
        <f t="shared" si="2"/>
        <v>3</v>
      </c>
    </row>
    <row r="660">
      <c r="A660" s="325">
        <v>658.0</v>
      </c>
      <c r="B660" s="326" t="s">
        <v>867</v>
      </c>
      <c r="C660" s="326" t="s">
        <v>524</v>
      </c>
      <c r="D660" s="326" t="s">
        <v>753</v>
      </c>
      <c r="E660" s="326" t="s">
        <v>754</v>
      </c>
      <c r="F660" s="326" t="s">
        <v>755</v>
      </c>
      <c r="G660" s="326">
        <v>638.0</v>
      </c>
      <c r="H660" s="326">
        <v>2018278.336</v>
      </c>
      <c r="I660" s="60">
        <f t="shared" si="1"/>
        <v>2015</v>
      </c>
      <c r="J660" s="60">
        <f t="shared" si="2"/>
        <v>3</v>
      </c>
    </row>
    <row r="661">
      <c r="A661" s="325">
        <v>659.0</v>
      </c>
      <c r="B661" s="326" t="s">
        <v>867</v>
      </c>
      <c r="C661" s="326" t="s">
        <v>524</v>
      </c>
      <c r="D661" s="326" t="s">
        <v>753</v>
      </c>
      <c r="E661" s="326" t="s">
        <v>756</v>
      </c>
      <c r="F661" s="326" t="s">
        <v>757</v>
      </c>
      <c r="G661" s="326">
        <v>287.0</v>
      </c>
      <c r="H661" s="326">
        <v>873451.28</v>
      </c>
      <c r="I661" s="60">
        <f t="shared" si="1"/>
        <v>2015</v>
      </c>
      <c r="J661" s="60">
        <f t="shared" si="2"/>
        <v>3</v>
      </c>
    </row>
    <row r="662">
      <c r="A662" s="325">
        <v>660.0</v>
      </c>
      <c r="B662" s="326" t="s">
        <v>867</v>
      </c>
      <c r="C662" s="326" t="s">
        <v>524</v>
      </c>
      <c r="D662" s="326" t="s">
        <v>753</v>
      </c>
      <c r="E662" s="326" t="s">
        <v>758</v>
      </c>
      <c r="F662" s="326" t="s">
        <v>759</v>
      </c>
      <c r="G662" s="326">
        <v>238.0</v>
      </c>
      <c r="H662" s="326">
        <v>910549.767</v>
      </c>
      <c r="I662" s="60">
        <f t="shared" si="1"/>
        <v>2015</v>
      </c>
      <c r="J662" s="60">
        <f t="shared" si="2"/>
        <v>3</v>
      </c>
    </row>
    <row r="663">
      <c r="A663" s="325">
        <v>661.0</v>
      </c>
      <c r="B663" s="326" t="s">
        <v>867</v>
      </c>
      <c r="C663" s="326" t="s">
        <v>524</v>
      </c>
      <c r="D663" s="326" t="s">
        <v>753</v>
      </c>
      <c r="E663" s="326" t="s">
        <v>760</v>
      </c>
      <c r="F663" s="326" t="s">
        <v>761</v>
      </c>
      <c r="G663" s="326">
        <v>18.0</v>
      </c>
      <c r="H663" s="326">
        <v>61105.16938</v>
      </c>
      <c r="I663" s="60">
        <f t="shared" si="1"/>
        <v>2015</v>
      </c>
      <c r="J663" s="60">
        <f t="shared" si="2"/>
        <v>3</v>
      </c>
    </row>
    <row r="664">
      <c r="A664" s="325">
        <v>662.0</v>
      </c>
      <c r="B664" s="326" t="s">
        <v>867</v>
      </c>
      <c r="C664" s="326" t="s">
        <v>524</v>
      </c>
      <c r="D664" s="326" t="s">
        <v>753</v>
      </c>
      <c r="E664" s="326" t="s">
        <v>762</v>
      </c>
      <c r="F664" s="326" t="s">
        <v>763</v>
      </c>
      <c r="G664" s="326">
        <v>91.0</v>
      </c>
      <c r="H664" s="326">
        <v>197064.0372</v>
      </c>
      <c r="I664" s="60">
        <f t="shared" si="1"/>
        <v>2015</v>
      </c>
      <c r="J664" s="60">
        <f t="shared" si="2"/>
        <v>3</v>
      </c>
    </row>
    <row r="665">
      <c r="A665" s="325">
        <v>663.0</v>
      </c>
      <c r="B665" s="326" t="s">
        <v>867</v>
      </c>
      <c r="C665" s="326" t="s">
        <v>524</v>
      </c>
      <c r="D665" s="326" t="s">
        <v>753</v>
      </c>
      <c r="E665" s="326" t="s">
        <v>764</v>
      </c>
      <c r="F665" s="326" t="s">
        <v>765</v>
      </c>
      <c r="G665" s="326">
        <v>49.0</v>
      </c>
      <c r="H665" s="326">
        <v>189265.9974</v>
      </c>
      <c r="I665" s="60">
        <f t="shared" si="1"/>
        <v>2015</v>
      </c>
      <c r="J665" s="60">
        <f t="shared" si="2"/>
        <v>3</v>
      </c>
    </row>
    <row r="666">
      <c r="A666" s="325">
        <v>664.0</v>
      </c>
      <c r="B666" s="326" t="s">
        <v>867</v>
      </c>
      <c r="C666" s="326" t="s">
        <v>530</v>
      </c>
      <c r="D666" s="326" t="s">
        <v>766</v>
      </c>
      <c r="E666" s="326" t="s">
        <v>767</v>
      </c>
      <c r="F666" s="326">
        <v>44.0</v>
      </c>
      <c r="G666" s="326">
        <v>869.0</v>
      </c>
      <c r="H666" s="326">
        <v>16120.18266</v>
      </c>
      <c r="I666" s="60">
        <f t="shared" si="1"/>
        <v>2015</v>
      </c>
      <c r="J666" s="60">
        <f t="shared" si="2"/>
        <v>3</v>
      </c>
    </row>
    <row r="667">
      <c r="A667" s="325">
        <v>665.0</v>
      </c>
      <c r="B667" s="326" t="s">
        <v>867</v>
      </c>
      <c r="C667" s="326" t="s">
        <v>530</v>
      </c>
      <c r="D667" s="326" t="s">
        <v>768</v>
      </c>
      <c r="E667" s="326" t="s">
        <v>769</v>
      </c>
      <c r="F667" s="326">
        <v>29.0</v>
      </c>
      <c r="G667" s="326">
        <v>118.0</v>
      </c>
      <c r="H667" s="326">
        <v>290167.0869</v>
      </c>
      <c r="I667" s="60">
        <f t="shared" si="1"/>
        <v>2015</v>
      </c>
      <c r="J667" s="60">
        <f t="shared" si="2"/>
        <v>3</v>
      </c>
    </row>
    <row r="668">
      <c r="A668" s="325">
        <v>666.0</v>
      </c>
      <c r="B668" s="326" t="s">
        <v>867</v>
      </c>
      <c r="C668" s="326" t="s">
        <v>530</v>
      </c>
      <c r="D668" s="326" t="s">
        <v>768</v>
      </c>
      <c r="E668" s="326" t="s">
        <v>770</v>
      </c>
      <c r="F668" s="326" t="s">
        <v>771</v>
      </c>
      <c r="G668" s="326">
        <v>347.0</v>
      </c>
      <c r="H668" s="326">
        <v>195713.6419</v>
      </c>
      <c r="I668" s="60">
        <f t="shared" si="1"/>
        <v>2015</v>
      </c>
      <c r="J668" s="60">
        <f t="shared" si="2"/>
        <v>3</v>
      </c>
    </row>
    <row r="669">
      <c r="A669" s="325">
        <v>667.0</v>
      </c>
      <c r="B669" s="326" t="s">
        <v>867</v>
      </c>
      <c r="C669" s="326" t="s">
        <v>530</v>
      </c>
      <c r="D669" s="326" t="s">
        <v>768</v>
      </c>
      <c r="E669" s="326" t="s">
        <v>772</v>
      </c>
      <c r="F669" s="326" t="s">
        <v>773</v>
      </c>
      <c r="G669" s="326">
        <v>11.0</v>
      </c>
      <c r="H669" s="326">
        <v>6204.17885</v>
      </c>
      <c r="I669" s="60">
        <f t="shared" si="1"/>
        <v>2015</v>
      </c>
      <c r="J669" s="60">
        <f t="shared" si="2"/>
        <v>3</v>
      </c>
    </row>
    <row r="670">
      <c r="A670" s="325">
        <v>668.0</v>
      </c>
      <c r="B670" s="326" t="s">
        <v>867</v>
      </c>
      <c r="C670" s="326" t="s">
        <v>530</v>
      </c>
      <c r="D670" s="326" t="s">
        <v>768</v>
      </c>
      <c r="E670" s="326" t="s">
        <v>774</v>
      </c>
      <c r="F670" s="326" t="s">
        <v>775</v>
      </c>
      <c r="G670" s="326">
        <v>6642.0</v>
      </c>
      <c r="H670" s="326">
        <v>3746195.993</v>
      </c>
      <c r="I670" s="60">
        <f t="shared" si="1"/>
        <v>2015</v>
      </c>
      <c r="J670" s="60">
        <f t="shared" si="2"/>
        <v>3</v>
      </c>
    </row>
    <row r="671">
      <c r="A671" s="325">
        <v>669.0</v>
      </c>
      <c r="B671" s="326" t="s">
        <v>867</v>
      </c>
      <c r="C671" s="326" t="s">
        <v>530</v>
      </c>
      <c r="D671" s="326" t="s">
        <v>768</v>
      </c>
      <c r="E671" s="326" t="s">
        <v>776</v>
      </c>
      <c r="F671" s="326" t="s">
        <v>777</v>
      </c>
      <c r="G671" s="326">
        <v>102.0</v>
      </c>
      <c r="H671" s="326">
        <v>57529.65843</v>
      </c>
      <c r="I671" s="60">
        <f t="shared" si="1"/>
        <v>2015</v>
      </c>
      <c r="J671" s="60">
        <f t="shared" si="2"/>
        <v>3</v>
      </c>
    </row>
    <row r="672">
      <c r="A672" s="325">
        <v>670.0</v>
      </c>
      <c r="B672" s="326" t="s">
        <v>867</v>
      </c>
      <c r="C672" s="326" t="s">
        <v>530</v>
      </c>
      <c r="D672" s="326" t="s">
        <v>778</v>
      </c>
      <c r="E672" s="326" t="s">
        <v>779</v>
      </c>
      <c r="F672" s="326">
        <v>31.0</v>
      </c>
      <c r="G672" s="326">
        <v>15.0</v>
      </c>
      <c r="H672" s="326">
        <v>27847.16519</v>
      </c>
      <c r="I672" s="60">
        <f t="shared" si="1"/>
        <v>2015</v>
      </c>
      <c r="J672" s="60">
        <f t="shared" si="2"/>
        <v>3</v>
      </c>
    </row>
    <row r="673">
      <c r="A673" s="325">
        <v>671.0</v>
      </c>
      <c r="B673" s="326" t="s">
        <v>867</v>
      </c>
      <c r="C673" s="326" t="s">
        <v>530</v>
      </c>
      <c r="D673" s="326" t="s">
        <v>778</v>
      </c>
      <c r="E673" s="326" t="s">
        <v>780</v>
      </c>
      <c r="F673" s="326" t="s">
        <v>781</v>
      </c>
      <c r="G673" s="326">
        <v>239.0</v>
      </c>
      <c r="H673" s="326">
        <v>35963.07867</v>
      </c>
      <c r="I673" s="60">
        <f t="shared" si="1"/>
        <v>2015</v>
      </c>
      <c r="J673" s="60">
        <f t="shared" si="2"/>
        <v>3</v>
      </c>
    </row>
    <row r="674">
      <c r="A674" s="325">
        <v>672.0</v>
      </c>
      <c r="B674" s="326" t="s">
        <v>867</v>
      </c>
      <c r="C674" s="326" t="s">
        <v>530</v>
      </c>
      <c r="D674" s="326" t="s">
        <v>778</v>
      </c>
      <c r="E674" s="326" t="s">
        <v>782</v>
      </c>
      <c r="F674" s="326" t="s">
        <v>783</v>
      </c>
      <c r="G674" s="326">
        <v>5582.0</v>
      </c>
      <c r="H674" s="326">
        <v>839941.0256</v>
      </c>
      <c r="I674" s="60">
        <f t="shared" si="1"/>
        <v>2015</v>
      </c>
      <c r="J674" s="60">
        <f t="shared" si="2"/>
        <v>3</v>
      </c>
    </row>
    <row r="675">
      <c r="A675" s="325">
        <v>673.0</v>
      </c>
      <c r="B675" s="326" t="s">
        <v>867</v>
      </c>
      <c r="C675" s="326" t="s">
        <v>530</v>
      </c>
      <c r="D675" s="326" t="s">
        <v>784</v>
      </c>
      <c r="E675" s="326" t="s">
        <v>785</v>
      </c>
      <c r="F675" s="326">
        <v>35.0</v>
      </c>
      <c r="G675" s="326">
        <v>89.0</v>
      </c>
      <c r="H675" s="326">
        <v>68910.85107</v>
      </c>
      <c r="I675" s="60">
        <f t="shared" si="1"/>
        <v>2015</v>
      </c>
      <c r="J675" s="60">
        <f t="shared" si="2"/>
        <v>3</v>
      </c>
    </row>
    <row r="676">
      <c r="A676" s="325">
        <v>674.0</v>
      </c>
      <c r="B676" s="326" t="s">
        <v>867</v>
      </c>
      <c r="C676" s="326" t="s">
        <v>530</v>
      </c>
      <c r="D676" s="326" t="s">
        <v>784</v>
      </c>
      <c r="E676" s="326" t="s">
        <v>786</v>
      </c>
      <c r="F676" s="326">
        <v>43.0</v>
      </c>
      <c r="G676" s="326">
        <v>186.0</v>
      </c>
      <c r="H676" s="326">
        <v>1225.183861</v>
      </c>
      <c r="I676" s="60">
        <f t="shared" si="1"/>
        <v>2015</v>
      </c>
      <c r="J676" s="60">
        <f t="shared" si="2"/>
        <v>3</v>
      </c>
    </row>
    <row r="677">
      <c r="A677" s="325">
        <v>675.0</v>
      </c>
      <c r="B677" s="326" t="s">
        <v>867</v>
      </c>
      <c r="C677" s="326" t="s">
        <v>530</v>
      </c>
      <c r="D677" s="326" t="s">
        <v>784</v>
      </c>
      <c r="E677" s="326" t="s">
        <v>787</v>
      </c>
      <c r="F677" s="326" t="s">
        <v>788</v>
      </c>
      <c r="G677" s="326">
        <v>745.0</v>
      </c>
      <c r="H677" s="326">
        <v>5559.428674</v>
      </c>
      <c r="I677" s="60">
        <f t="shared" si="1"/>
        <v>2015</v>
      </c>
      <c r="J677" s="60">
        <f t="shared" si="2"/>
        <v>3</v>
      </c>
    </row>
    <row r="678">
      <c r="A678" s="325">
        <v>676.0</v>
      </c>
      <c r="B678" s="326" t="s">
        <v>867</v>
      </c>
      <c r="C678" s="326" t="s">
        <v>530</v>
      </c>
      <c r="D678" s="326" t="s">
        <v>784</v>
      </c>
      <c r="E678" s="326" t="s">
        <v>789</v>
      </c>
      <c r="F678" s="326">
        <v>49.0</v>
      </c>
      <c r="G678" s="326">
        <v>2776.0</v>
      </c>
      <c r="H678" s="326">
        <v>118188.663</v>
      </c>
      <c r="I678" s="60">
        <f t="shared" si="1"/>
        <v>2015</v>
      </c>
      <c r="J678" s="60">
        <f t="shared" si="2"/>
        <v>3</v>
      </c>
    </row>
    <row r="679">
      <c r="A679" s="325">
        <v>677.0</v>
      </c>
      <c r="B679" s="326" t="s">
        <v>867</v>
      </c>
      <c r="C679" s="326" t="s">
        <v>530</v>
      </c>
      <c r="D679" s="326" t="s">
        <v>784</v>
      </c>
      <c r="E679" s="326" t="s">
        <v>790</v>
      </c>
      <c r="F679" s="326">
        <v>41.0</v>
      </c>
      <c r="G679" s="326">
        <v>617.0</v>
      </c>
      <c r="H679" s="326">
        <v>28949.85438</v>
      </c>
      <c r="I679" s="60">
        <f t="shared" si="1"/>
        <v>2015</v>
      </c>
      <c r="J679" s="60">
        <f t="shared" si="2"/>
        <v>3</v>
      </c>
    </row>
    <row r="680">
      <c r="A680" s="325">
        <v>678.0</v>
      </c>
      <c r="B680" s="326" t="s">
        <v>867</v>
      </c>
      <c r="C680" s="326" t="s">
        <v>530</v>
      </c>
      <c r="D680" s="326" t="s">
        <v>784</v>
      </c>
      <c r="E680" s="326" t="s">
        <v>791</v>
      </c>
      <c r="F680" s="326">
        <v>47.0</v>
      </c>
      <c r="G680" s="326">
        <v>73.0</v>
      </c>
      <c r="H680" s="326">
        <v>6981.31975</v>
      </c>
      <c r="I680" s="60">
        <f t="shared" si="1"/>
        <v>2015</v>
      </c>
      <c r="J680" s="60">
        <f t="shared" si="2"/>
        <v>3</v>
      </c>
    </row>
    <row r="681">
      <c r="A681" s="325">
        <v>679.0</v>
      </c>
      <c r="B681" s="326" t="s">
        <v>867</v>
      </c>
      <c r="C681" s="326" t="s">
        <v>530</v>
      </c>
      <c r="D681" s="326" t="s">
        <v>784</v>
      </c>
      <c r="E681" s="326" t="s">
        <v>792</v>
      </c>
      <c r="F681" s="326">
        <v>40.0</v>
      </c>
      <c r="G681" s="326">
        <v>907.0</v>
      </c>
      <c r="H681" s="326">
        <v>47197.07057</v>
      </c>
      <c r="I681" s="60">
        <f t="shared" si="1"/>
        <v>2015</v>
      </c>
      <c r="J681" s="60">
        <f t="shared" si="2"/>
        <v>3</v>
      </c>
    </row>
    <row r="682">
      <c r="A682" s="325">
        <v>680.0</v>
      </c>
      <c r="B682" s="326" t="s">
        <v>867</v>
      </c>
      <c r="C682" s="326" t="s">
        <v>530</v>
      </c>
      <c r="D682" s="326" t="s">
        <v>784</v>
      </c>
      <c r="E682" s="326" t="s">
        <v>793</v>
      </c>
      <c r="F682" s="326">
        <v>42.0</v>
      </c>
      <c r="G682" s="326">
        <v>13.0</v>
      </c>
      <c r="H682" s="326">
        <v>1022.002541</v>
      </c>
      <c r="I682" s="60">
        <f t="shared" si="1"/>
        <v>2015</v>
      </c>
      <c r="J682" s="60">
        <f t="shared" si="2"/>
        <v>3</v>
      </c>
    </row>
    <row r="683">
      <c r="A683" s="325">
        <v>681.0</v>
      </c>
      <c r="B683" s="326" t="s">
        <v>867</v>
      </c>
      <c r="C683" s="326" t="s">
        <v>530</v>
      </c>
      <c r="D683" s="326" t="s">
        <v>794</v>
      </c>
      <c r="E683" s="326" t="s">
        <v>794</v>
      </c>
      <c r="F683" s="326">
        <v>46.0</v>
      </c>
      <c r="G683" s="326">
        <v>26120.0</v>
      </c>
      <c r="H683" s="326">
        <v>341807.3392</v>
      </c>
      <c r="I683" s="60">
        <f t="shared" si="1"/>
        <v>2015</v>
      </c>
      <c r="J683" s="60">
        <f t="shared" si="2"/>
        <v>3</v>
      </c>
    </row>
    <row r="684">
      <c r="A684" s="325">
        <v>682.0</v>
      </c>
      <c r="B684" s="326" t="s">
        <v>867</v>
      </c>
      <c r="C684" s="326" t="s">
        <v>530</v>
      </c>
      <c r="D684" s="326" t="s">
        <v>795</v>
      </c>
      <c r="E684" s="326" t="s">
        <v>796</v>
      </c>
      <c r="F684" s="326">
        <v>45.0</v>
      </c>
      <c r="G684" s="326">
        <v>1737.0</v>
      </c>
      <c r="H684" s="326">
        <v>60105.70961</v>
      </c>
      <c r="I684" s="60">
        <f t="shared" si="1"/>
        <v>2015</v>
      </c>
      <c r="J684" s="60">
        <f t="shared" si="2"/>
        <v>3</v>
      </c>
    </row>
    <row r="685">
      <c r="A685" s="325">
        <v>683.0</v>
      </c>
      <c r="B685" s="326" t="s">
        <v>867</v>
      </c>
      <c r="C685" s="326" t="s">
        <v>530</v>
      </c>
      <c r="D685" s="326" t="s">
        <v>797</v>
      </c>
      <c r="E685" s="326" t="s">
        <v>797</v>
      </c>
      <c r="F685" s="326">
        <v>39.0</v>
      </c>
      <c r="G685" s="326">
        <v>506.0</v>
      </c>
      <c r="H685" s="326">
        <v>44027.61799</v>
      </c>
      <c r="I685" s="60">
        <f t="shared" si="1"/>
        <v>2015</v>
      </c>
      <c r="J685" s="60">
        <f t="shared" si="2"/>
        <v>3</v>
      </c>
    </row>
    <row r="686">
      <c r="A686" s="325">
        <v>684.0</v>
      </c>
      <c r="B686" s="326" t="s">
        <v>867</v>
      </c>
      <c r="C686" s="326" t="s">
        <v>530</v>
      </c>
      <c r="D686" s="326" t="s">
        <v>798</v>
      </c>
      <c r="E686" s="326" t="s">
        <v>799</v>
      </c>
      <c r="F686" s="326">
        <v>37.2</v>
      </c>
      <c r="G686" s="326">
        <v>663.0</v>
      </c>
      <c r="H686" s="326">
        <v>36517.18738</v>
      </c>
      <c r="I686" s="60">
        <f t="shared" si="1"/>
        <v>2015</v>
      </c>
      <c r="J686" s="60">
        <f t="shared" si="2"/>
        <v>3</v>
      </c>
    </row>
    <row r="687">
      <c r="A687" s="325">
        <v>685.0</v>
      </c>
      <c r="B687" s="326" t="s">
        <v>867</v>
      </c>
      <c r="C687" s="326" t="s">
        <v>530</v>
      </c>
      <c r="D687" s="326" t="s">
        <v>798</v>
      </c>
      <c r="E687" s="326" t="s">
        <v>800</v>
      </c>
      <c r="F687" s="326">
        <v>48.0</v>
      </c>
      <c r="G687" s="326">
        <v>1527.0</v>
      </c>
      <c r="H687" s="326">
        <v>217793.4807</v>
      </c>
      <c r="I687" s="60">
        <f t="shared" si="1"/>
        <v>2015</v>
      </c>
      <c r="J687" s="60">
        <f t="shared" si="2"/>
        <v>3</v>
      </c>
    </row>
    <row r="688">
      <c r="A688" s="325">
        <v>686.0</v>
      </c>
      <c r="B688" s="326" t="s">
        <v>867</v>
      </c>
      <c r="C688" s="326" t="s">
        <v>530</v>
      </c>
      <c r="D688" s="326" t="s">
        <v>801</v>
      </c>
      <c r="E688" s="326" t="s">
        <v>802</v>
      </c>
      <c r="F688" s="326">
        <v>126.0</v>
      </c>
      <c r="G688" s="326">
        <v>513.0</v>
      </c>
      <c r="H688" s="326">
        <v>4712.37452</v>
      </c>
      <c r="I688" s="60">
        <f t="shared" si="1"/>
        <v>2015</v>
      </c>
      <c r="J688" s="60">
        <f t="shared" si="2"/>
        <v>3</v>
      </c>
    </row>
    <row r="689">
      <c r="A689" s="325">
        <v>687.0</v>
      </c>
      <c r="B689" s="326" t="s">
        <v>867</v>
      </c>
      <c r="C689" s="326" t="s">
        <v>518</v>
      </c>
      <c r="D689" s="326" t="s">
        <v>864</v>
      </c>
      <c r="E689" s="326" t="s">
        <v>857</v>
      </c>
      <c r="F689" s="326">
        <v>37.1</v>
      </c>
      <c r="G689" s="326">
        <v>1.0</v>
      </c>
      <c r="H689" s="326">
        <v>853.7773438</v>
      </c>
      <c r="I689" s="60">
        <f t="shared" si="1"/>
        <v>2015</v>
      </c>
      <c r="J689" s="60">
        <f t="shared" si="2"/>
        <v>3</v>
      </c>
    </row>
    <row r="690">
      <c r="A690" s="325">
        <v>688.0</v>
      </c>
      <c r="B690" s="326" t="s">
        <v>867</v>
      </c>
      <c r="C690" s="326" t="s">
        <v>518</v>
      </c>
      <c r="D690" s="326" t="s">
        <v>864</v>
      </c>
      <c r="E690" s="326" t="s">
        <v>813</v>
      </c>
      <c r="F690" s="326">
        <v>4.6</v>
      </c>
      <c r="G690" s="326">
        <v>8.0</v>
      </c>
      <c r="H690" s="326">
        <v>12720.47826</v>
      </c>
      <c r="I690" s="60">
        <f t="shared" si="1"/>
        <v>2015</v>
      </c>
      <c r="J690" s="60">
        <f t="shared" si="2"/>
        <v>3</v>
      </c>
    </row>
    <row r="691">
      <c r="A691" s="325">
        <v>689.0</v>
      </c>
      <c r="B691" s="326" t="s">
        <v>867</v>
      </c>
      <c r="C691" s="326" t="s">
        <v>518</v>
      </c>
      <c r="D691" s="326" t="s">
        <v>864</v>
      </c>
      <c r="E691" s="326" t="s">
        <v>814</v>
      </c>
      <c r="F691" s="326">
        <v>4.8</v>
      </c>
      <c r="G691" s="326">
        <v>33.0</v>
      </c>
      <c r="H691" s="326">
        <v>3787.276931</v>
      </c>
      <c r="I691" s="60">
        <f t="shared" si="1"/>
        <v>2015</v>
      </c>
      <c r="J691" s="60">
        <f t="shared" si="2"/>
        <v>3</v>
      </c>
    </row>
    <row r="692">
      <c r="A692" s="325">
        <v>690.0</v>
      </c>
      <c r="B692" s="326" t="s">
        <v>867</v>
      </c>
      <c r="C692" s="326" t="s">
        <v>518</v>
      </c>
      <c r="D692" s="326" t="s">
        <v>864</v>
      </c>
      <c r="E692" s="326" t="s">
        <v>815</v>
      </c>
      <c r="F692" s="326">
        <v>4.4</v>
      </c>
      <c r="G692" s="326">
        <v>95.0</v>
      </c>
      <c r="H692" s="326">
        <v>90343.30835</v>
      </c>
      <c r="I692" s="60">
        <f t="shared" si="1"/>
        <v>2015</v>
      </c>
      <c r="J692" s="60">
        <f t="shared" si="2"/>
        <v>3</v>
      </c>
    </row>
    <row r="693">
      <c r="A693" s="325">
        <v>691.0</v>
      </c>
      <c r="B693" s="326" t="s">
        <v>867</v>
      </c>
      <c r="C693" s="326" t="s">
        <v>518</v>
      </c>
      <c r="D693" s="326" t="s">
        <v>864</v>
      </c>
      <c r="E693" s="326" t="s">
        <v>852</v>
      </c>
      <c r="F693" s="326">
        <v>4.9</v>
      </c>
      <c r="G693" s="326">
        <v>2.0</v>
      </c>
      <c r="H693" s="326">
        <v>894.8948412</v>
      </c>
      <c r="I693" s="60">
        <f t="shared" si="1"/>
        <v>2015</v>
      </c>
      <c r="J693" s="60">
        <f t="shared" si="2"/>
        <v>3</v>
      </c>
    </row>
    <row r="694">
      <c r="A694" s="325">
        <v>692.0</v>
      </c>
      <c r="B694" s="326" t="s">
        <v>867</v>
      </c>
      <c r="C694" s="326" t="s">
        <v>518</v>
      </c>
      <c r="D694" s="326" t="s">
        <v>803</v>
      </c>
      <c r="E694" s="326" t="s">
        <v>803</v>
      </c>
      <c r="F694" s="326" t="s">
        <v>804</v>
      </c>
      <c r="G694" s="326">
        <v>141.0</v>
      </c>
      <c r="H694" s="326">
        <v>1104281.482</v>
      </c>
      <c r="I694" s="60">
        <f t="shared" si="1"/>
        <v>2015</v>
      </c>
      <c r="J694" s="60">
        <f t="shared" si="2"/>
        <v>3</v>
      </c>
    </row>
    <row r="695">
      <c r="A695" s="325">
        <v>693.0</v>
      </c>
      <c r="B695" s="326" t="s">
        <v>867</v>
      </c>
      <c r="C695" s="326" t="s">
        <v>518</v>
      </c>
      <c r="D695" s="326" t="s">
        <v>865</v>
      </c>
      <c r="E695" s="326" t="s">
        <v>837</v>
      </c>
      <c r="F695" s="326" t="s">
        <v>838</v>
      </c>
      <c r="G695" s="326">
        <v>5415.0</v>
      </c>
      <c r="H695" s="326">
        <v>214625.5692</v>
      </c>
      <c r="I695" s="60">
        <f t="shared" si="1"/>
        <v>2015</v>
      </c>
      <c r="J695" s="60">
        <f t="shared" si="2"/>
        <v>3</v>
      </c>
    </row>
    <row r="696">
      <c r="A696" s="325">
        <v>694.0</v>
      </c>
      <c r="B696" s="326" t="s">
        <v>867</v>
      </c>
      <c r="C696" s="326" t="s">
        <v>518</v>
      </c>
      <c r="D696" s="326" t="s">
        <v>865</v>
      </c>
      <c r="E696" s="326" t="s">
        <v>842</v>
      </c>
      <c r="F696" s="326" t="s">
        <v>843</v>
      </c>
      <c r="G696" s="326">
        <v>114.0</v>
      </c>
      <c r="H696" s="326">
        <v>4012.928051</v>
      </c>
      <c r="I696" s="60">
        <f t="shared" si="1"/>
        <v>2015</v>
      </c>
      <c r="J696" s="60">
        <f t="shared" si="2"/>
        <v>3</v>
      </c>
    </row>
    <row r="697">
      <c r="A697" s="325">
        <v>695.0</v>
      </c>
      <c r="B697" s="326" t="s">
        <v>867</v>
      </c>
      <c r="C697" s="326" t="s">
        <v>518</v>
      </c>
      <c r="D697" s="326" t="s">
        <v>865</v>
      </c>
      <c r="E697" s="326" t="s">
        <v>844</v>
      </c>
      <c r="F697" s="326" t="s">
        <v>845</v>
      </c>
      <c r="G697" s="326">
        <v>210.0</v>
      </c>
      <c r="H697" s="326">
        <v>20741.18603</v>
      </c>
      <c r="I697" s="60">
        <f t="shared" si="1"/>
        <v>2015</v>
      </c>
      <c r="J697" s="60">
        <f t="shared" si="2"/>
        <v>3</v>
      </c>
    </row>
    <row r="698">
      <c r="A698" s="325">
        <v>696.0</v>
      </c>
      <c r="B698" s="326" t="s">
        <v>867</v>
      </c>
      <c r="C698" s="326" t="s">
        <v>518</v>
      </c>
      <c r="D698" s="326" t="s">
        <v>805</v>
      </c>
      <c r="E698" s="326" t="s">
        <v>808</v>
      </c>
      <c r="F698" s="326" t="s">
        <v>809</v>
      </c>
      <c r="G698" s="326">
        <v>22069.0</v>
      </c>
      <c r="H698" s="326">
        <v>4481512.616</v>
      </c>
      <c r="I698" s="60">
        <f t="shared" si="1"/>
        <v>2015</v>
      </c>
      <c r="J698" s="60">
        <f t="shared" si="2"/>
        <v>3</v>
      </c>
    </row>
    <row r="699">
      <c r="A699" s="325">
        <v>697.0</v>
      </c>
      <c r="B699" s="326" t="s">
        <v>867</v>
      </c>
      <c r="C699" s="326" t="s">
        <v>518</v>
      </c>
      <c r="D699" s="326" t="s">
        <v>805</v>
      </c>
      <c r="E699" s="326" t="s">
        <v>810</v>
      </c>
      <c r="F699" s="326" t="s">
        <v>811</v>
      </c>
      <c r="G699" s="326">
        <v>2123.0</v>
      </c>
      <c r="H699" s="326">
        <v>4432513.428</v>
      </c>
      <c r="I699" s="60">
        <f t="shared" si="1"/>
        <v>2015</v>
      </c>
      <c r="J699" s="60">
        <f t="shared" si="2"/>
        <v>3</v>
      </c>
    </row>
    <row r="700">
      <c r="A700" s="325">
        <v>698.0</v>
      </c>
      <c r="B700" s="326" t="s">
        <v>867</v>
      </c>
      <c r="C700" s="326" t="s">
        <v>518</v>
      </c>
      <c r="D700" s="326" t="s">
        <v>805</v>
      </c>
      <c r="E700" s="326" t="s">
        <v>812</v>
      </c>
      <c r="F700" s="326">
        <v>2.0</v>
      </c>
      <c r="G700" s="326">
        <v>121.0</v>
      </c>
      <c r="H700" s="326">
        <v>569594.4656</v>
      </c>
      <c r="I700" s="60">
        <f t="shared" si="1"/>
        <v>2015</v>
      </c>
      <c r="J700" s="60">
        <f t="shared" si="2"/>
        <v>3</v>
      </c>
    </row>
    <row r="701">
      <c r="A701" s="325">
        <v>699.0</v>
      </c>
      <c r="B701" s="326" t="s">
        <v>867</v>
      </c>
      <c r="C701" s="326" t="s">
        <v>518</v>
      </c>
      <c r="D701" s="326" t="s">
        <v>805</v>
      </c>
      <c r="E701" s="326" t="s">
        <v>816</v>
      </c>
      <c r="F701" s="326">
        <v>4.7</v>
      </c>
      <c r="G701" s="326">
        <v>1.0</v>
      </c>
      <c r="H701" s="326">
        <v>1196.330782</v>
      </c>
      <c r="I701" s="60">
        <f t="shared" si="1"/>
        <v>2015</v>
      </c>
      <c r="J701" s="60">
        <f t="shared" si="2"/>
        <v>3</v>
      </c>
    </row>
    <row r="702">
      <c r="A702" s="325">
        <v>700.0</v>
      </c>
      <c r="B702" s="326" t="s">
        <v>867</v>
      </c>
      <c r="C702" s="326" t="s">
        <v>518</v>
      </c>
      <c r="D702" s="326" t="s">
        <v>805</v>
      </c>
      <c r="E702" s="326" t="s">
        <v>817</v>
      </c>
      <c r="F702" s="326" t="s">
        <v>818</v>
      </c>
      <c r="G702" s="326">
        <v>52.0</v>
      </c>
      <c r="H702" s="326">
        <v>100010.4309</v>
      </c>
      <c r="I702" s="60">
        <f t="shared" si="1"/>
        <v>2015</v>
      </c>
      <c r="J702" s="60">
        <f t="shared" si="2"/>
        <v>3</v>
      </c>
    </row>
    <row r="703">
      <c r="A703" s="325">
        <v>701.0</v>
      </c>
      <c r="B703" s="326" t="s">
        <v>867</v>
      </c>
      <c r="C703" s="326" t="s">
        <v>518</v>
      </c>
      <c r="D703" s="326" t="s">
        <v>805</v>
      </c>
      <c r="E703" s="326" t="s">
        <v>821</v>
      </c>
      <c r="F703" s="326">
        <v>4.3</v>
      </c>
      <c r="G703" s="326">
        <v>2.0</v>
      </c>
      <c r="H703" s="326">
        <v>12167.64396</v>
      </c>
      <c r="I703" s="60">
        <f t="shared" si="1"/>
        <v>2015</v>
      </c>
      <c r="J703" s="60">
        <f t="shared" si="2"/>
        <v>3</v>
      </c>
    </row>
    <row r="704">
      <c r="A704" s="325">
        <v>702.0</v>
      </c>
      <c r="B704" s="326" t="s">
        <v>867</v>
      </c>
      <c r="C704" s="326" t="s">
        <v>518</v>
      </c>
      <c r="D704" s="326" t="s">
        <v>805</v>
      </c>
      <c r="E704" s="326" t="s">
        <v>822</v>
      </c>
      <c r="F704" s="326" t="s">
        <v>823</v>
      </c>
      <c r="G704" s="326">
        <v>252.0</v>
      </c>
      <c r="H704" s="326">
        <v>74855.57885</v>
      </c>
      <c r="I704" s="60">
        <f t="shared" si="1"/>
        <v>2015</v>
      </c>
      <c r="J704" s="60">
        <f t="shared" si="2"/>
        <v>3</v>
      </c>
    </row>
    <row r="705">
      <c r="A705" s="325">
        <v>703.0</v>
      </c>
      <c r="B705" s="326" t="s">
        <v>867</v>
      </c>
      <c r="C705" s="326" t="s">
        <v>518</v>
      </c>
      <c r="D705" s="326" t="s">
        <v>828</v>
      </c>
      <c r="E705" s="326" t="s">
        <v>829</v>
      </c>
      <c r="F705" s="326" t="s">
        <v>830</v>
      </c>
      <c r="G705" s="326">
        <v>10546.0</v>
      </c>
      <c r="H705" s="326">
        <v>137042.8246</v>
      </c>
      <c r="I705" s="60">
        <f t="shared" si="1"/>
        <v>2015</v>
      </c>
      <c r="J705" s="60">
        <f t="shared" si="2"/>
        <v>3</v>
      </c>
    </row>
    <row r="706">
      <c r="A706" s="325">
        <v>704.0</v>
      </c>
      <c r="B706" s="326" t="s">
        <v>867</v>
      </c>
      <c r="C706" s="326" t="s">
        <v>518</v>
      </c>
      <c r="D706" s="326" t="s">
        <v>828</v>
      </c>
      <c r="E706" s="326" t="s">
        <v>831</v>
      </c>
      <c r="F706" s="326">
        <v>104.0</v>
      </c>
      <c r="G706" s="326">
        <v>2965.0</v>
      </c>
      <c r="H706" s="326">
        <v>19965.3731</v>
      </c>
      <c r="I706" s="60">
        <f t="shared" si="1"/>
        <v>2015</v>
      </c>
      <c r="J706" s="60">
        <f t="shared" si="2"/>
        <v>3</v>
      </c>
    </row>
    <row r="707">
      <c r="A707" s="325">
        <v>705.0</v>
      </c>
      <c r="B707" s="326" t="s">
        <v>867</v>
      </c>
      <c r="C707" s="326" t="s">
        <v>518</v>
      </c>
      <c r="D707" s="326" t="s">
        <v>828</v>
      </c>
      <c r="E707" s="326" t="s">
        <v>832</v>
      </c>
      <c r="F707" s="326">
        <v>13.0</v>
      </c>
      <c r="G707" s="326">
        <v>71.0</v>
      </c>
      <c r="H707" s="326">
        <v>18688.68668</v>
      </c>
      <c r="I707" s="60">
        <f t="shared" si="1"/>
        <v>2015</v>
      </c>
      <c r="J707" s="60">
        <f t="shared" si="2"/>
        <v>3</v>
      </c>
    </row>
    <row r="708">
      <c r="A708" s="325">
        <v>706.0</v>
      </c>
      <c r="B708" s="326" t="s">
        <v>867</v>
      </c>
      <c r="C708" s="326" t="s">
        <v>518</v>
      </c>
      <c r="D708" s="326" t="s">
        <v>828</v>
      </c>
      <c r="E708" s="326" t="s">
        <v>833</v>
      </c>
      <c r="F708" s="326" t="s">
        <v>834</v>
      </c>
      <c r="G708" s="326">
        <v>8.0</v>
      </c>
      <c r="H708" s="326">
        <v>16755.40932</v>
      </c>
      <c r="I708" s="60">
        <f t="shared" si="1"/>
        <v>2015</v>
      </c>
      <c r="J708" s="60">
        <f t="shared" si="2"/>
        <v>3</v>
      </c>
    </row>
    <row r="709">
      <c r="A709" s="325">
        <v>707.0</v>
      </c>
      <c r="B709" s="326" t="s">
        <v>867</v>
      </c>
      <c r="C709" s="326" t="s">
        <v>518</v>
      </c>
      <c r="D709" s="326" t="s">
        <v>828</v>
      </c>
      <c r="E709" s="326" t="s">
        <v>835</v>
      </c>
      <c r="F709" s="326" t="s">
        <v>836</v>
      </c>
      <c r="G709" s="326">
        <v>413.0</v>
      </c>
      <c r="H709" s="326">
        <v>65319.08826</v>
      </c>
      <c r="I709" s="60">
        <f t="shared" si="1"/>
        <v>2015</v>
      </c>
      <c r="J709" s="60">
        <f t="shared" si="2"/>
        <v>3</v>
      </c>
    </row>
    <row r="710">
      <c r="A710" s="325">
        <v>708.0</v>
      </c>
      <c r="B710" s="326" t="s">
        <v>867</v>
      </c>
      <c r="C710" s="326" t="s">
        <v>518</v>
      </c>
      <c r="D710" s="326" t="s">
        <v>828</v>
      </c>
      <c r="E710" s="326" t="s">
        <v>839</v>
      </c>
      <c r="F710" s="326">
        <v>36.0</v>
      </c>
      <c r="G710" s="326">
        <v>209.0</v>
      </c>
      <c r="H710" s="326">
        <v>314582.5149</v>
      </c>
      <c r="I710" s="60">
        <f t="shared" si="1"/>
        <v>2015</v>
      </c>
      <c r="J710" s="60">
        <f t="shared" si="2"/>
        <v>3</v>
      </c>
    </row>
    <row r="711">
      <c r="A711" s="325">
        <v>709.0</v>
      </c>
      <c r="B711" s="326" t="s">
        <v>867</v>
      </c>
      <c r="C711" s="326" t="s">
        <v>518</v>
      </c>
      <c r="D711" s="326" t="s">
        <v>828</v>
      </c>
      <c r="E711" s="326" t="s">
        <v>866</v>
      </c>
      <c r="F711" s="326">
        <v>106.0</v>
      </c>
      <c r="G711" s="326">
        <v>12.0</v>
      </c>
      <c r="H711" s="326">
        <v>18596.89038</v>
      </c>
      <c r="I711" s="60">
        <f t="shared" si="1"/>
        <v>2015</v>
      </c>
      <c r="J711" s="60">
        <f t="shared" si="2"/>
        <v>3</v>
      </c>
    </row>
    <row r="712">
      <c r="A712" s="325">
        <v>710.0</v>
      </c>
      <c r="B712" s="326" t="s">
        <v>867</v>
      </c>
      <c r="C712" s="326" t="s">
        <v>518</v>
      </c>
      <c r="D712" s="326" t="s">
        <v>828</v>
      </c>
      <c r="E712" s="326" t="s">
        <v>853</v>
      </c>
      <c r="F712" s="326">
        <v>14.0</v>
      </c>
      <c r="G712" s="326">
        <v>2.0</v>
      </c>
      <c r="H712" s="326">
        <v>1967.25</v>
      </c>
      <c r="I712" s="60">
        <f t="shared" si="1"/>
        <v>2015</v>
      </c>
      <c r="J712" s="60">
        <f t="shared" si="2"/>
        <v>3</v>
      </c>
    </row>
    <row r="713">
      <c r="A713" s="325">
        <v>711.0</v>
      </c>
      <c r="B713" s="326" t="s">
        <v>867</v>
      </c>
      <c r="C713" s="326" t="s">
        <v>518</v>
      </c>
      <c r="D713" s="326" t="s">
        <v>828</v>
      </c>
      <c r="E713" s="326" t="s">
        <v>840</v>
      </c>
      <c r="F713" s="326" t="s">
        <v>841</v>
      </c>
      <c r="G713" s="326">
        <v>382.0</v>
      </c>
      <c r="H713" s="326">
        <v>11127.28222</v>
      </c>
      <c r="I713" s="60">
        <f t="shared" si="1"/>
        <v>2015</v>
      </c>
      <c r="J713" s="60">
        <f t="shared" si="2"/>
        <v>3</v>
      </c>
    </row>
    <row r="714">
      <c r="A714" s="325">
        <v>712.0</v>
      </c>
      <c r="B714" s="326" t="s">
        <v>867</v>
      </c>
      <c r="C714" s="326" t="s">
        <v>518</v>
      </c>
      <c r="D714" s="326" t="s">
        <v>828</v>
      </c>
      <c r="E714" s="326" t="s">
        <v>846</v>
      </c>
      <c r="F714" s="326" t="s">
        <v>847</v>
      </c>
      <c r="G714" s="326">
        <v>1000.0</v>
      </c>
      <c r="H714" s="326">
        <v>310729.1721</v>
      </c>
      <c r="I714" s="60">
        <f t="shared" si="1"/>
        <v>2015</v>
      </c>
      <c r="J714" s="60">
        <f t="shared" si="2"/>
        <v>3</v>
      </c>
    </row>
    <row r="715">
      <c r="A715" s="325">
        <v>713.0</v>
      </c>
      <c r="B715" s="326" t="s">
        <v>869</v>
      </c>
      <c r="C715" s="326" t="s">
        <v>545</v>
      </c>
      <c r="D715" s="326" t="s">
        <v>642</v>
      </c>
      <c r="E715" s="326" t="s">
        <v>643</v>
      </c>
      <c r="F715" s="326" t="s">
        <v>644</v>
      </c>
      <c r="G715" s="326">
        <v>184.0</v>
      </c>
      <c r="H715" s="326">
        <v>166029.9092</v>
      </c>
      <c r="I715" s="60">
        <f t="shared" si="1"/>
        <v>2015</v>
      </c>
      <c r="J715" s="60">
        <f t="shared" si="2"/>
        <v>4</v>
      </c>
    </row>
    <row r="716">
      <c r="A716" s="325">
        <v>714.0</v>
      </c>
      <c r="B716" s="326" t="s">
        <v>869</v>
      </c>
      <c r="C716" s="326" t="s">
        <v>545</v>
      </c>
      <c r="D716" s="326" t="s">
        <v>642</v>
      </c>
      <c r="E716" s="326" t="s">
        <v>645</v>
      </c>
      <c r="F716" s="326" t="s">
        <v>646</v>
      </c>
      <c r="G716" s="326">
        <v>210.0</v>
      </c>
      <c r="H716" s="326">
        <v>41956.05506</v>
      </c>
      <c r="I716" s="60">
        <f t="shared" si="1"/>
        <v>2015</v>
      </c>
      <c r="J716" s="60">
        <f t="shared" si="2"/>
        <v>4</v>
      </c>
    </row>
    <row r="717">
      <c r="A717" s="325">
        <v>715.0</v>
      </c>
      <c r="B717" s="326" t="s">
        <v>869</v>
      </c>
      <c r="C717" s="326" t="s">
        <v>545</v>
      </c>
      <c r="D717" s="326" t="s">
        <v>647</v>
      </c>
      <c r="E717" s="326" t="s">
        <v>648</v>
      </c>
      <c r="F717" s="326" t="s">
        <v>649</v>
      </c>
      <c r="G717" s="326">
        <v>1579.0</v>
      </c>
      <c r="H717" s="326">
        <v>14468.58694</v>
      </c>
      <c r="I717" s="60">
        <f t="shared" si="1"/>
        <v>2015</v>
      </c>
      <c r="J717" s="60">
        <f t="shared" si="2"/>
        <v>4</v>
      </c>
    </row>
    <row r="718">
      <c r="A718" s="325">
        <v>716.0</v>
      </c>
      <c r="B718" s="326" t="s">
        <v>869</v>
      </c>
      <c r="C718" s="326" t="s">
        <v>545</v>
      </c>
      <c r="D718" s="326" t="s">
        <v>647</v>
      </c>
      <c r="E718" s="326" t="s">
        <v>650</v>
      </c>
      <c r="F718" s="326" t="s">
        <v>651</v>
      </c>
      <c r="G718" s="326">
        <v>2950.0</v>
      </c>
      <c r="H718" s="326">
        <v>27031.24223</v>
      </c>
      <c r="I718" s="60">
        <f t="shared" si="1"/>
        <v>2015</v>
      </c>
      <c r="J718" s="60">
        <f t="shared" si="2"/>
        <v>4</v>
      </c>
    </row>
    <row r="719">
      <c r="A719" s="325">
        <v>717.0</v>
      </c>
      <c r="B719" s="326" t="s">
        <v>869</v>
      </c>
      <c r="C719" s="326" t="s">
        <v>545</v>
      </c>
      <c r="D719" s="326" t="s">
        <v>647</v>
      </c>
      <c r="E719" s="326" t="s">
        <v>652</v>
      </c>
      <c r="F719" s="326" t="s">
        <v>653</v>
      </c>
      <c r="G719" s="326">
        <v>3179.0</v>
      </c>
      <c r="H719" s="326">
        <v>29129.59968</v>
      </c>
      <c r="I719" s="60">
        <f t="shared" si="1"/>
        <v>2015</v>
      </c>
      <c r="J719" s="60">
        <f t="shared" si="2"/>
        <v>4</v>
      </c>
    </row>
    <row r="720">
      <c r="A720" s="325">
        <v>718.0</v>
      </c>
      <c r="B720" s="326" t="s">
        <v>869</v>
      </c>
      <c r="C720" s="326" t="s">
        <v>545</v>
      </c>
      <c r="D720" s="326" t="s">
        <v>647</v>
      </c>
      <c r="E720" s="326" t="s">
        <v>654</v>
      </c>
      <c r="F720" s="326" t="s">
        <v>655</v>
      </c>
      <c r="G720" s="326">
        <v>2358.0</v>
      </c>
      <c r="H720" s="326">
        <v>21606.66752</v>
      </c>
      <c r="I720" s="60">
        <f t="shared" si="1"/>
        <v>2015</v>
      </c>
      <c r="J720" s="60">
        <f t="shared" si="2"/>
        <v>4</v>
      </c>
    </row>
    <row r="721">
      <c r="A721" s="325">
        <v>719.0</v>
      </c>
      <c r="B721" s="326" t="s">
        <v>869</v>
      </c>
      <c r="C721" s="326" t="s">
        <v>545</v>
      </c>
      <c r="D721" s="326" t="s">
        <v>647</v>
      </c>
      <c r="E721" s="326" t="s">
        <v>656</v>
      </c>
      <c r="F721" s="326" t="s">
        <v>657</v>
      </c>
      <c r="G721" s="326">
        <v>80.0</v>
      </c>
      <c r="H721" s="326">
        <v>1047.7318</v>
      </c>
      <c r="I721" s="60">
        <f t="shared" si="1"/>
        <v>2015</v>
      </c>
      <c r="J721" s="60">
        <f t="shared" si="2"/>
        <v>4</v>
      </c>
    </row>
    <row r="722">
      <c r="A722" s="325">
        <v>720.0</v>
      </c>
      <c r="B722" s="326" t="s">
        <v>869</v>
      </c>
      <c r="C722" s="326" t="s">
        <v>547</v>
      </c>
      <c r="D722" s="326" t="s">
        <v>658</v>
      </c>
      <c r="E722" s="326" t="s">
        <v>659</v>
      </c>
      <c r="F722" s="326" t="s">
        <v>660</v>
      </c>
      <c r="G722" s="326">
        <v>91.0</v>
      </c>
      <c r="H722" s="326">
        <v>1049.520762</v>
      </c>
      <c r="I722" s="60">
        <f t="shared" si="1"/>
        <v>2015</v>
      </c>
      <c r="J722" s="60">
        <f t="shared" si="2"/>
        <v>4</v>
      </c>
    </row>
    <row r="723">
      <c r="A723" s="325">
        <v>721.0</v>
      </c>
      <c r="B723" s="326" t="s">
        <v>869</v>
      </c>
      <c r="C723" s="326" t="s">
        <v>547</v>
      </c>
      <c r="D723" s="326" t="s">
        <v>658</v>
      </c>
      <c r="E723" s="326" t="s">
        <v>661</v>
      </c>
      <c r="F723" s="326" t="s">
        <v>662</v>
      </c>
      <c r="G723" s="326">
        <v>5792.0</v>
      </c>
      <c r="H723" s="326">
        <v>8783.573468</v>
      </c>
      <c r="I723" s="60">
        <f t="shared" si="1"/>
        <v>2015</v>
      </c>
      <c r="J723" s="60">
        <f t="shared" si="2"/>
        <v>4</v>
      </c>
    </row>
    <row r="724">
      <c r="A724" s="325">
        <v>722.0</v>
      </c>
      <c r="B724" s="326" t="s">
        <v>869</v>
      </c>
      <c r="C724" s="326" t="s">
        <v>547</v>
      </c>
      <c r="D724" s="326" t="s">
        <v>658</v>
      </c>
      <c r="E724" s="326" t="s">
        <v>663</v>
      </c>
      <c r="F724" s="326" t="s">
        <v>664</v>
      </c>
      <c r="G724" s="326">
        <v>3825.0</v>
      </c>
      <c r="H724" s="326">
        <v>34419.81777</v>
      </c>
      <c r="I724" s="60">
        <f t="shared" si="1"/>
        <v>2015</v>
      </c>
      <c r="J724" s="60">
        <f t="shared" si="2"/>
        <v>4</v>
      </c>
    </row>
    <row r="725">
      <c r="A725" s="325">
        <v>723.0</v>
      </c>
      <c r="B725" s="326" t="s">
        <v>869</v>
      </c>
      <c r="C725" s="326" t="s">
        <v>547</v>
      </c>
      <c r="D725" s="326" t="s">
        <v>665</v>
      </c>
      <c r="E725" s="326" t="s">
        <v>666</v>
      </c>
      <c r="F725" s="326" t="s">
        <v>667</v>
      </c>
      <c r="G725" s="326">
        <v>4427.0</v>
      </c>
      <c r="H725" s="326">
        <v>2951383.483</v>
      </c>
      <c r="I725" s="60">
        <f t="shared" si="1"/>
        <v>2015</v>
      </c>
      <c r="J725" s="60">
        <f t="shared" si="2"/>
        <v>4</v>
      </c>
    </row>
    <row r="726">
      <c r="A726" s="325">
        <v>724.0</v>
      </c>
      <c r="B726" s="326" t="s">
        <v>869</v>
      </c>
      <c r="C726" s="326" t="s">
        <v>678</v>
      </c>
      <c r="D726" s="326" t="s">
        <v>679</v>
      </c>
      <c r="E726" s="326" t="s">
        <v>680</v>
      </c>
      <c r="F726" s="326">
        <v>80.0</v>
      </c>
      <c r="G726" s="326">
        <v>101.0</v>
      </c>
      <c r="H726" s="326">
        <v>15855.79629</v>
      </c>
      <c r="I726" s="60">
        <f t="shared" si="1"/>
        <v>2015</v>
      </c>
      <c r="J726" s="60">
        <f t="shared" si="2"/>
        <v>4</v>
      </c>
    </row>
    <row r="727">
      <c r="A727" s="325">
        <v>725.0</v>
      </c>
      <c r="B727" s="326" t="s">
        <v>869</v>
      </c>
      <c r="C727" s="326" t="s">
        <v>678</v>
      </c>
      <c r="D727" s="326" t="s">
        <v>679</v>
      </c>
      <c r="E727" s="326" t="s">
        <v>849</v>
      </c>
      <c r="F727" s="326">
        <v>76.0</v>
      </c>
      <c r="G727" s="326">
        <v>1.0</v>
      </c>
      <c r="H727" s="326">
        <v>1464.0</v>
      </c>
      <c r="I727" s="60">
        <f t="shared" si="1"/>
        <v>2015</v>
      </c>
      <c r="J727" s="60">
        <f t="shared" si="2"/>
        <v>4</v>
      </c>
    </row>
    <row r="728">
      <c r="A728" s="325">
        <v>726.0</v>
      </c>
      <c r="B728" s="326" t="s">
        <v>869</v>
      </c>
      <c r="C728" s="326" t="s">
        <v>678</v>
      </c>
      <c r="D728" s="326" t="s">
        <v>679</v>
      </c>
      <c r="E728" s="326" t="s">
        <v>681</v>
      </c>
      <c r="F728" s="326">
        <v>83.0</v>
      </c>
      <c r="G728" s="326">
        <v>1.0</v>
      </c>
      <c r="H728" s="326">
        <v>4.252966804</v>
      </c>
      <c r="I728" s="60">
        <f t="shared" si="1"/>
        <v>2015</v>
      </c>
      <c r="J728" s="60">
        <f t="shared" si="2"/>
        <v>4</v>
      </c>
    </row>
    <row r="729">
      <c r="A729" s="325">
        <v>727.0</v>
      </c>
      <c r="B729" s="326" t="s">
        <v>869</v>
      </c>
      <c r="C729" s="326" t="s">
        <v>678</v>
      </c>
      <c r="D729" s="326" t="s">
        <v>679</v>
      </c>
      <c r="E729" s="326" t="s">
        <v>682</v>
      </c>
      <c r="F729" s="326">
        <v>26.0</v>
      </c>
      <c r="G729" s="326">
        <v>3.0</v>
      </c>
      <c r="H729" s="326">
        <v>812.7219099</v>
      </c>
      <c r="I729" s="60">
        <f t="shared" si="1"/>
        <v>2015</v>
      </c>
      <c r="J729" s="60">
        <f t="shared" si="2"/>
        <v>4</v>
      </c>
    </row>
    <row r="730">
      <c r="A730" s="325">
        <v>728.0</v>
      </c>
      <c r="B730" s="326" t="s">
        <v>869</v>
      </c>
      <c r="C730" s="326" t="s">
        <v>678</v>
      </c>
      <c r="D730" s="326" t="s">
        <v>679</v>
      </c>
      <c r="E730" s="326" t="s">
        <v>683</v>
      </c>
      <c r="F730" s="326">
        <v>802.0</v>
      </c>
      <c r="G730" s="326">
        <v>776.0</v>
      </c>
      <c r="H730" s="326">
        <v>104863.5551</v>
      </c>
      <c r="I730" s="60">
        <f t="shared" si="1"/>
        <v>2015</v>
      </c>
      <c r="J730" s="60">
        <f t="shared" si="2"/>
        <v>4</v>
      </c>
    </row>
    <row r="731">
      <c r="A731" s="325">
        <v>729.0</v>
      </c>
      <c r="B731" s="326" t="s">
        <v>869</v>
      </c>
      <c r="C731" s="326" t="s">
        <v>678</v>
      </c>
      <c r="D731" s="326" t="s">
        <v>679</v>
      </c>
      <c r="E731" s="326" t="s">
        <v>684</v>
      </c>
      <c r="F731" s="326">
        <v>95.0</v>
      </c>
      <c r="G731" s="326">
        <v>44.0</v>
      </c>
      <c r="H731" s="326">
        <v>711.7156112</v>
      </c>
      <c r="I731" s="60">
        <f t="shared" si="1"/>
        <v>2015</v>
      </c>
      <c r="J731" s="60">
        <f t="shared" si="2"/>
        <v>4</v>
      </c>
    </row>
    <row r="732">
      <c r="A732" s="325">
        <v>730.0</v>
      </c>
      <c r="B732" s="326" t="s">
        <v>869</v>
      </c>
      <c r="C732" s="326" t="s">
        <v>678</v>
      </c>
      <c r="D732" s="326" t="s">
        <v>679</v>
      </c>
      <c r="E732" s="326" t="s">
        <v>685</v>
      </c>
      <c r="F732" s="326">
        <v>24.0</v>
      </c>
      <c r="G732" s="326">
        <v>8.0</v>
      </c>
      <c r="H732" s="326">
        <v>2776.106694</v>
      </c>
      <c r="I732" s="60">
        <f t="shared" si="1"/>
        <v>2015</v>
      </c>
      <c r="J732" s="60">
        <f t="shared" si="2"/>
        <v>4</v>
      </c>
    </row>
    <row r="733">
      <c r="A733" s="325">
        <v>731.0</v>
      </c>
      <c r="B733" s="326" t="s">
        <v>869</v>
      </c>
      <c r="C733" s="326" t="s">
        <v>678</v>
      </c>
      <c r="D733" s="326" t="s">
        <v>679</v>
      </c>
      <c r="E733" s="326" t="s">
        <v>686</v>
      </c>
      <c r="F733" s="326">
        <v>60.0</v>
      </c>
      <c r="G733" s="326">
        <v>22.0</v>
      </c>
      <c r="H733" s="326">
        <v>405.3032746</v>
      </c>
      <c r="I733" s="60">
        <f t="shared" si="1"/>
        <v>2015</v>
      </c>
      <c r="J733" s="60">
        <f t="shared" si="2"/>
        <v>4</v>
      </c>
    </row>
    <row r="734">
      <c r="A734" s="325">
        <v>732.0</v>
      </c>
      <c r="B734" s="326" t="s">
        <v>869</v>
      </c>
      <c r="C734" s="326" t="s">
        <v>678</v>
      </c>
      <c r="D734" s="326" t="s">
        <v>679</v>
      </c>
      <c r="E734" s="326" t="s">
        <v>687</v>
      </c>
      <c r="F734" s="326">
        <v>814.0</v>
      </c>
      <c r="G734" s="326">
        <v>37.0</v>
      </c>
      <c r="H734" s="326">
        <v>260.5712291</v>
      </c>
      <c r="I734" s="60">
        <f t="shared" si="1"/>
        <v>2015</v>
      </c>
      <c r="J734" s="60">
        <f t="shared" si="2"/>
        <v>4</v>
      </c>
    </row>
    <row r="735">
      <c r="A735" s="325">
        <v>733.0</v>
      </c>
      <c r="B735" s="326" t="s">
        <v>869</v>
      </c>
      <c r="C735" s="326" t="s">
        <v>678</v>
      </c>
      <c r="D735" s="326" t="s">
        <v>679</v>
      </c>
      <c r="E735" s="326" t="s">
        <v>688</v>
      </c>
      <c r="F735" s="326">
        <v>33.0</v>
      </c>
      <c r="G735" s="326">
        <v>415.0</v>
      </c>
      <c r="H735" s="326">
        <v>15339.21237</v>
      </c>
      <c r="I735" s="60">
        <f t="shared" si="1"/>
        <v>2015</v>
      </c>
      <c r="J735" s="60">
        <f t="shared" si="2"/>
        <v>4</v>
      </c>
    </row>
    <row r="736">
      <c r="A736" s="325">
        <v>734.0</v>
      </c>
      <c r="B736" s="326" t="s">
        <v>869</v>
      </c>
      <c r="C736" s="326" t="s">
        <v>678</v>
      </c>
      <c r="D736" s="326" t="s">
        <v>679</v>
      </c>
      <c r="E736" s="326" t="s">
        <v>689</v>
      </c>
      <c r="F736" s="326">
        <v>54.0</v>
      </c>
      <c r="G736" s="326">
        <v>1005.0</v>
      </c>
      <c r="H736" s="326">
        <v>70204.05742</v>
      </c>
      <c r="I736" s="60">
        <f t="shared" si="1"/>
        <v>2015</v>
      </c>
      <c r="J736" s="60">
        <f t="shared" si="2"/>
        <v>4</v>
      </c>
    </row>
    <row r="737">
      <c r="A737" s="325">
        <v>735.0</v>
      </c>
      <c r="B737" s="326" t="s">
        <v>869</v>
      </c>
      <c r="C737" s="326" t="s">
        <v>678</v>
      </c>
      <c r="D737" s="326" t="s">
        <v>679</v>
      </c>
      <c r="E737" s="326" t="s">
        <v>692</v>
      </c>
      <c r="F737" s="326" t="s">
        <v>693</v>
      </c>
      <c r="G737" s="326">
        <v>186.0</v>
      </c>
      <c r="H737" s="326">
        <v>26825.0326</v>
      </c>
      <c r="I737" s="60">
        <f t="shared" si="1"/>
        <v>2015</v>
      </c>
      <c r="J737" s="60">
        <f t="shared" si="2"/>
        <v>4</v>
      </c>
    </row>
    <row r="738">
      <c r="A738" s="325">
        <v>736.0</v>
      </c>
      <c r="B738" s="326" t="s">
        <v>869</v>
      </c>
      <c r="C738" s="326" t="s">
        <v>678</v>
      </c>
      <c r="D738" s="326" t="s">
        <v>679</v>
      </c>
      <c r="E738" s="326" t="s">
        <v>694</v>
      </c>
      <c r="F738" s="326">
        <v>86.0</v>
      </c>
      <c r="G738" s="326">
        <v>977.0</v>
      </c>
      <c r="H738" s="326">
        <v>119539.3268</v>
      </c>
      <c r="I738" s="60">
        <f t="shared" si="1"/>
        <v>2015</v>
      </c>
      <c r="J738" s="60">
        <f t="shared" si="2"/>
        <v>4</v>
      </c>
    </row>
    <row r="739">
      <c r="A739" s="325">
        <v>737.0</v>
      </c>
      <c r="B739" s="326" t="s">
        <v>869</v>
      </c>
      <c r="C739" s="326" t="s">
        <v>678</v>
      </c>
      <c r="D739" s="326" t="s">
        <v>679</v>
      </c>
      <c r="E739" s="326" t="s">
        <v>695</v>
      </c>
      <c r="F739" s="326">
        <v>69.0</v>
      </c>
      <c r="G739" s="326">
        <v>256.0</v>
      </c>
      <c r="H739" s="326">
        <v>69459.36233</v>
      </c>
      <c r="I739" s="60">
        <f t="shared" si="1"/>
        <v>2015</v>
      </c>
      <c r="J739" s="60">
        <f t="shared" si="2"/>
        <v>4</v>
      </c>
    </row>
    <row r="740">
      <c r="A740" s="325">
        <v>738.0</v>
      </c>
      <c r="B740" s="326" t="s">
        <v>869</v>
      </c>
      <c r="C740" s="326" t="s">
        <v>678</v>
      </c>
      <c r="D740" s="326" t="s">
        <v>679</v>
      </c>
      <c r="E740" s="326" t="s">
        <v>696</v>
      </c>
      <c r="F740" s="326">
        <v>61.0</v>
      </c>
      <c r="G740" s="326">
        <v>89.0</v>
      </c>
      <c r="H740" s="326">
        <v>13152.95741</v>
      </c>
      <c r="I740" s="60">
        <f t="shared" si="1"/>
        <v>2015</v>
      </c>
      <c r="J740" s="60">
        <f t="shared" si="2"/>
        <v>4</v>
      </c>
    </row>
    <row r="741">
      <c r="A741" s="325">
        <v>739.0</v>
      </c>
      <c r="B741" s="326" t="s">
        <v>869</v>
      </c>
      <c r="C741" s="326" t="s">
        <v>678</v>
      </c>
      <c r="D741" s="326" t="s">
        <v>679</v>
      </c>
      <c r="E741" s="326" t="s">
        <v>697</v>
      </c>
      <c r="F741" s="326">
        <v>99.0</v>
      </c>
      <c r="G741" s="326">
        <v>155.0</v>
      </c>
      <c r="H741" s="326">
        <v>28800.22455</v>
      </c>
      <c r="I741" s="60">
        <f t="shared" si="1"/>
        <v>2015</v>
      </c>
      <c r="J741" s="60">
        <f t="shared" si="2"/>
        <v>4</v>
      </c>
    </row>
    <row r="742">
      <c r="A742" s="325">
        <v>740.0</v>
      </c>
      <c r="B742" s="326" t="s">
        <v>869</v>
      </c>
      <c r="C742" s="326" t="s">
        <v>678</v>
      </c>
      <c r="D742" s="326" t="s">
        <v>679</v>
      </c>
      <c r="E742" s="326" t="s">
        <v>698</v>
      </c>
      <c r="F742" s="326">
        <v>67.0</v>
      </c>
      <c r="G742" s="326">
        <v>10.0</v>
      </c>
      <c r="H742" s="326">
        <v>1163.134844</v>
      </c>
      <c r="I742" s="60">
        <f t="shared" si="1"/>
        <v>2015</v>
      </c>
      <c r="J742" s="60">
        <f t="shared" si="2"/>
        <v>4</v>
      </c>
    </row>
    <row r="743">
      <c r="A743" s="325">
        <v>741.0</v>
      </c>
      <c r="B743" s="326" t="s">
        <v>869</v>
      </c>
      <c r="C743" s="326" t="s">
        <v>678</v>
      </c>
      <c r="D743" s="326" t="s">
        <v>679</v>
      </c>
      <c r="E743" s="326" t="s">
        <v>699</v>
      </c>
      <c r="F743" s="326">
        <v>79.0</v>
      </c>
      <c r="G743" s="326">
        <v>568.0</v>
      </c>
      <c r="H743" s="326">
        <v>104661.3859</v>
      </c>
      <c r="I743" s="60">
        <f t="shared" si="1"/>
        <v>2015</v>
      </c>
      <c r="J743" s="60">
        <f t="shared" si="2"/>
        <v>4</v>
      </c>
    </row>
    <row r="744">
      <c r="A744" s="325">
        <v>742.0</v>
      </c>
      <c r="B744" s="326" t="s">
        <v>869</v>
      </c>
      <c r="C744" s="326" t="s">
        <v>678</v>
      </c>
      <c r="D744" s="326" t="s">
        <v>679</v>
      </c>
      <c r="E744" s="326" t="s">
        <v>702</v>
      </c>
      <c r="F744" s="326" t="s">
        <v>703</v>
      </c>
      <c r="G744" s="326">
        <v>139.0</v>
      </c>
      <c r="H744" s="326">
        <v>25693.35731</v>
      </c>
      <c r="I744" s="60">
        <f t="shared" si="1"/>
        <v>2015</v>
      </c>
      <c r="J744" s="60">
        <f t="shared" si="2"/>
        <v>4</v>
      </c>
    </row>
    <row r="745">
      <c r="A745" s="325">
        <v>743.0</v>
      </c>
      <c r="B745" s="326" t="s">
        <v>869</v>
      </c>
      <c r="C745" s="326" t="s">
        <v>678</v>
      </c>
      <c r="D745" s="326" t="s">
        <v>679</v>
      </c>
      <c r="E745" s="326" t="s">
        <v>704</v>
      </c>
      <c r="F745" s="326">
        <v>38.0</v>
      </c>
      <c r="G745" s="326">
        <v>213.0</v>
      </c>
      <c r="H745" s="326">
        <v>59260.79369</v>
      </c>
      <c r="I745" s="60">
        <f t="shared" si="1"/>
        <v>2015</v>
      </c>
      <c r="J745" s="60">
        <f t="shared" si="2"/>
        <v>4</v>
      </c>
    </row>
    <row r="746">
      <c r="A746" s="325">
        <v>744.0</v>
      </c>
      <c r="B746" s="326" t="s">
        <v>869</v>
      </c>
      <c r="C746" s="326" t="s">
        <v>678</v>
      </c>
      <c r="D746" s="326" t="s">
        <v>679</v>
      </c>
      <c r="E746" s="326" t="s">
        <v>705</v>
      </c>
      <c r="F746" s="326">
        <v>27.0</v>
      </c>
      <c r="G746" s="326">
        <v>22.0</v>
      </c>
      <c r="H746" s="326">
        <v>61.27921195</v>
      </c>
      <c r="I746" s="60">
        <f t="shared" si="1"/>
        <v>2015</v>
      </c>
      <c r="J746" s="60">
        <f t="shared" si="2"/>
        <v>4</v>
      </c>
    </row>
    <row r="747">
      <c r="A747" s="325">
        <v>745.0</v>
      </c>
      <c r="B747" s="326" t="s">
        <v>869</v>
      </c>
      <c r="C747" s="326" t="s">
        <v>678</v>
      </c>
      <c r="D747" s="326" t="s">
        <v>679</v>
      </c>
      <c r="E747" s="326" t="s">
        <v>706</v>
      </c>
      <c r="F747" s="326">
        <v>59.0</v>
      </c>
      <c r="G747" s="326">
        <v>399.0</v>
      </c>
      <c r="H747" s="326">
        <v>23546.53511</v>
      </c>
      <c r="I747" s="60">
        <f t="shared" si="1"/>
        <v>2015</v>
      </c>
      <c r="J747" s="60">
        <f t="shared" si="2"/>
        <v>4</v>
      </c>
    </row>
    <row r="748">
      <c r="A748" s="325">
        <v>746.0</v>
      </c>
      <c r="B748" s="326" t="s">
        <v>869</v>
      </c>
      <c r="C748" s="326" t="s">
        <v>678</v>
      </c>
      <c r="D748" s="326" t="s">
        <v>679</v>
      </c>
      <c r="E748" s="326" t="s">
        <v>856</v>
      </c>
      <c r="F748" s="326">
        <v>96.0</v>
      </c>
      <c r="G748" s="326">
        <v>3.0</v>
      </c>
      <c r="H748" s="326">
        <v>821.5866675</v>
      </c>
      <c r="I748" s="60">
        <f t="shared" si="1"/>
        <v>2015</v>
      </c>
      <c r="J748" s="60">
        <f t="shared" si="2"/>
        <v>4</v>
      </c>
    </row>
    <row r="749">
      <c r="A749" s="325">
        <v>747.0</v>
      </c>
      <c r="B749" s="326" t="s">
        <v>869</v>
      </c>
      <c r="C749" s="326" t="s">
        <v>550</v>
      </c>
      <c r="D749" s="326" t="s">
        <v>550</v>
      </c>
      <c r="E749" s="326" t="s">
        <v>707</v>
      </c>
      <c r="F749" s="326">
        <v>81.0</v>
      </c>
      <c r="G749" s="326">
        <v>20.0</v>
      </c>
      <c r="H749" s="326">
        <v>34214.4725</v>
      </c>
      <c r="I749" s="60">
        <f t="shared" si="1"/>
        <v>2015</v>
      </c>
      <c r="J749" s="60">
        <f t="shared" si="2"/>
        <v>4</v>
      </c>
    </row>
    <row r="750">
      <c r="A750" s="325">
        <v>748.0</v>
      </c>
      <c r="B750" s="326" t="s">
        <v>869</v>
      </c>
      <c r="C750" s="326" t="s">
        <v>550</v>
      </c>
      <c r="D750" s="326" t="s">
        <v>550</v>
      </c>
      <c r="E750" s="326" t="s">
        <v>708</v>
      </c>
      <c r="F750" s="326" t="s">
        <v>709</v>
      </c>
      <c r="G750" s="326">
        <v>1801.0</v>
      </c>
      <c r="H750" s="326">
        <v>128060.7101</v>
      </c>
      <c r="I750" s="60">
        <f t="shared" si="1"/>
        <v>2015</v>
      </c>
      <c r="J750" s="60">
        <f t="shared" si="2"/>
        <v>4</v>
      </c>
    </row>
    <row r="751">
      <c r="A751" s="325">
        <v>749.0</v>
      </c>
      <c r="B751" s="326" t="s">
        <v>869</v>
      </c>
      <c r="C751" s="326" t="s">
        <v>550</v>
      </c>
      <c r="D751" s="326" t="s">
        <v>550</v>
      </c>
      <c r="E751" s="326" t="s">
        <v>710</v>
      </c>
      <c r="F751" s="326" t="s">
        <v>711</v>
      </c>
      <c r="G751" s="326">
        <v>372.0</v>
      </c>
      <c r="H751" s="326">
        <v>206288.0541</v>
      </c>
      <c r="I751" s="60">
        <f t="shared" si="1"/>
        <v>2015</v>
      </c>
      <c r="J751" s="60">
        <f t="shared" si="2"/>
        <v>4</v>
      </c>
    </row>
    <row r="752">
      <c r="A752" s="325">
        <v>750.0</v>
      </c>
      <c r="B752" s="326" t="s">
        <v>869</v>
      </c>
      <c r="C752" s="326" t="s">
        <v>550</v>
      </c>
      <c r="D752" s="326" t="s">
        <v>550</v>
      </c>
      <c r="E752" s="326" t="s">
        <v>712</v>
      </c>
      <c r="F752" s="326" t="s">
        <v>713</v>
      </c>
      <c r="G752" s="326">
        <v>168.0</v>
      </c>
      <c r="H752" s="326">
        <v>118104.2049</v>
      </c>
      <c r="I752" s="60">
        <f t="shared" si="1"/>
        <v>2015</v>
      </c>
      <c r="J752" s="60">
        <f t="shared" si="2"/>
        <v>4</v>
      </c>
    </row>
    <row r="753">
      <c r="A753" s="325">
        <v>751.0</v>
      </c>
      <c r="B753" s="326" t="s">
        <v>869</v>
      </c>
      <c r="C753" s="326" t="s">
        <v>550</v>
      </c>
      <c r="D753" s="326" t="s">
        <v>550</v>
      </c>
      <c r="E753" s="326" t="s">
        <v>714</v>
      </c>
      <c r="F753" s="326" t="s">
        <v>715</v>
      </c>
      <c r="G753" s="326">
        <v>1245.0</v>
      </c>
      <c r="H753" s="326">
        <v>76450.25968</v>
      </c>
      <c r="I753" s="60">
        <f t="shared" si="1"/>
        <v>2015</v>
      </c>
      <c r="J753" s="60">
        <f t="shared" si="2"/>
        <v>4</v>
      </c>
    </row>
    <row r="754">
      <c r="A754" s="325">
        <v>752.0</v>
      </c>
      <c r="B754" s="326" t="s">
        <v>869</v>
      </c>
      <c r="C754" s="326" t="s">
        <v>551</v>
      </c>
      <c r="D754" s="326" t="s">
        <v>551</v>
      </c>
      <c r="E754" s="326" t="s">
        <v>716</v>
      </c>
      <c r="F754" s="326">
        <v>66.0</v>
      </c>
      <c r="G754" s="326">
        <v>4390.0</v>
      </c>
      <c r="H754" s="326">
        <v>304187.0504</v>
      </c>
      <c r="I754" s="60">
        <f t="shared" si="1"/>
        <v>2015</v>
      </c>
      <c r="J754" s="60">
        <f t="shared" si="2"/>
        <v>4</v>
      </c>
    </row>
    <row r="755">
      <c r="A755" s="325">
        <v>753.0</v>
      </c>
      <c r="B755" s="326" t="s">
        <v>869</v>
      </c>
      <c r="C755" s="326" t="s">
        <v>551</v>
      </c>
      <c r="D755" s="326" t="s">
        <v>551</v>
      </c>
      <c r="E755" s="326" t="s">
        <v>717</v>
      </c>
      <c r="F755" s="326" t="s">
        <v>718</v>
      </c>
      <c r="G755" s="326">
        <v>5023.0</v>
      </c>
      <c r="H755" s="326">
        <v>38055.04867</v>
      </c>
      <c r="I755" s="60">
        <f t="shared" si="1"/>
        <v>2015</v>
      </c>
      <c r="J755" s="60">
        <f t="shared" si="2"/>
        <v>4</v>
      </c>
    </row>
    <row r="756">
      <c r="A756" s="325">
        <v>754.0</v>
      </c>
      <c r="B756" s="326" t="s">
        <v>869</v>
      </c>
      <c r="C756" s="326" t="s">
        <v>551</v>
      </c>
      <c r="D756" s="326" t="s">
        <v>551</v>
      </c>
      <c r="E756" s="326" t="s">
        <v>719</v>
      </c>
      <c r="F756" s="326" t="s">
        <v>720</v>
      </c>
      <c r="G756" s="326">
        <v>1723.0</v>
      </c>
      <c r="H756" s="326">
        <v>23649.25517</v>
      </c>
      <c r="I756" s="60">
        <f t="shared" si="1"/>
        <v>2015</v>
      </c>
      <c r="J756" s="60">
        <f t="shared" si="2"/>
        <v>4</v>
      </c>
    </row>
    <row r="757">
      <c r="A757" s="325">
        <v>755.0</v>
      </c>
      <c r="B757" s="326" t="s">
        <v>869</v>
      </c>
      <c r="C757" s="326" t="s">
        <v>551</v>
      </c>
      <c r="D757" s="326" t="s">
        <v>551</v>
      </c>
      <c r="E757" s="326" t="s">
        <v>721</v>
      </c>
      <c r="F757" s="326" t="s">
        <v>722</v>
      </c>
      <c r="G757" s="326">
        <v>89.0</v>
      </c>
      <c r="H757" s="326">
        <v>33233.77614</v>
      </c>
      <c r="I757" s="60">
        <f t="shared" si="1"/>
        <v>2015</v>
      </c>
      <c r="J757" s="60">
        <f t="shared" si="2"/>
        <v>4</v>
      </c>
    </row>
    <row r="758">
      <c r="A758" s="325">
        <v>756.0</v>
      </c>
      <c r="B758" s="326" t="s">
        <v>869</v>
      </c>
      <c r="C758" s="326" t="s">
        <v>723</v>
      </c>
      <c r="D758" s="326" t="s">
        <v>723</v>
      </c>
      <c r="E758" s="326" t="s">
        <v>724</v>
      </c>
      <c r="F758" s="326" t="s">
        <v>725</v>
      </c>
      <c r="G758" s="326">
        <v>469.0</v>
      </c>
      <c r="H758" s="326">
        <v>465975.6868</v>
      </c>
      <c r="I758" s="60">
        <f t="shared" si="1"/>
        <v>2015</v>
      </c>
      <c r="J758" s="60">
        <f t="shared" si="2"/>
        <v>4</v>
      </c>
    </row>
    <row r="759">
      <c r="A759" s="325">
        <v>757.0</v>
      </c>
      <c r="B759" s="326" t="s">
        <v>869</v>
      </c>
      <c r="C759" s="326" t="s">
        <v>723</v>
      </c>
      <c r="D759" s="326" t="s">
        <v>723</v>
      </c>
      <c r="E759" s="326" t="s">
        <v>726</v>
      </c>
      <c r="F759" s="326" t="s">
        <v>727</v>
      </c>
      <c r="G759" s="326">
        <v>1620.0</v>
      </c>
      <c r="H759" s="326">
        <v>1609553.545</v>
      </c>
      <c r="I759" s="60">
        <f t="shared" si="1"/>
        <v>2015</v>
      </c>
      <c r="J759" s="60">
        <f t="shared" si="2"/>
        <v>4</v>
      </c>
    </row>
    <row r="760">
      <c r="A760" s="325">
        <v>758.0</v>
      </c>
      <c r="B760" s="326" t="s">
        <v>869</v>
      </c>
      <c r="C760" s="326" t="s">
        <v>524</v>
      </c>
      <c r="D760" s="326" t="s">
        <v>728</v>
      </c>
      <c r="E760" s="326" t="s">
        <v>729</v>
      </c>
      <c r="F760" s="326">
        <v>71.0</v>
      </c>
      <c r="G760" s="326">
        <v>48.0</v>
      </c>
      <c r="H760" s="326">
        <v>46049.77388</v>
      </c>
      <c r="I760" s="60">
        <f t="shared" si="1"/>
        <v>2015</v>
      </c>
      <c r="J760" s="60">
        <f t="shared" si="2"/>
        <v>4</v>
      </c>
    </row>
    <row r="761">
      <c r="A761" s="325">
        <v>759.0</v>
      </c>
      <c r="B761" s="326" t="s">
        <v>869</v>
      </c>
      <c r="C761" s="326" t="s">
        <v>524</v>
      </c>
      <c r="D761" s="326" t="s">
        <v>728</v>
      </c>
      <c r="E761" s="326" t="s">
        <v>730</v>
      </c>
      <c r="F761" s="326">
        <v>73.0</v>
      </c>
      <c r="G761" s="326">
        <v>10.0</v>
      </c>
      <c r="H761" s="326">
        <v>2462.444932</v>
      </c>
      <c r="I761" s="60">
        <f t="shared" si="1"/>
        <v>2015</v>
      </c>
      <c r="J761" s="60">
        <f t="shared" si="2"/>
        <v>4</v>
      </c>
    </row>
    <row r="762">
      <c r="A762" s="325">
        <v>760.0</v>
      </c>
      <c r="B762" s="326" t="s">
        <v>869</v>
      </c>
      <c r="C762" s="326" t="s">
        <v>524</v>
      </c>
      <c r="D762" s="326" t="s">
        <v>728</v>
      </c>
      <c r="E762" s="326" t="s">
        <v>731</v>
      </c>
      <c r="F762" s="326" t="s">
        <v>732</v>
      </c>
      <c r="G762" s="326">
        <v>32.0</v>
      </c>
      <c r="H762" s="326">
        <v>29065.65833</v>
      </c>
      <c r="I762" s="60">
        <f t="shared" si="1"/>
        <v>2015</v>
      </c>
      <c r="J762" s="60">
        <f t="shared" si="2"/>
        <v>4</v>
      </c>
    </row>
    <row r="763">
      <c r="A763" s="325">
        <v>761.0</v>
      </c>
      <c r="B763" s="326" t="s">
        <v>869</v>
      </c>
      <c r="C763" s="326" t="s">
        <v>524</v>
      </c>
      <c r="D763" s="326" t="s">
        <v>728</v>
      </c>
      <c r="E763" s="326" t="s">
        <v>733</v>
      </c>
      <c r="F763" s="326" t="s">
        <v>734</v>
      </c>
      <c r="G763" s="326">
        <v>327.0</v>
      </c>
      <c r="H763" s="326">
        <v>15216.85456</v>
      </c>
      <c r="I763" s="60">
        <f t="shared" si="1"/>
        <v>2015</v>
      </c>
      <c r="J763" s="60">
        <f t="shared" si="2"/>
        <v>4</v>
      </c>
    </row>
    <row r="764">
      <c r="A764" s="325">
        <v>762.0</v>
      </c>
      <c r="B764" s="326" t="s">
        <v>869</v>
      </c>
      <c r="C764" s="326" t="s">
        <v>524</v>
      </c>
      <c r="D764" s="326" t="s">
        <v>728</v>
      </c>
      <c r="E764" s="326" t="s">
        <v>735</v>
      </c>
      <c r="F764" s="326">
        <v>23.0</v>
      </c>
      <c r="G764" s="326">
        <v>49.0</v>
      </c>
      <c r="H764" s="326">
        <v>64100.84381</v>
      </c>
      <c r="I764" s="60">
        <f t="shared" si="1"/>
        <v>2015</v>
      </c>
      <c r="J764" s="60">
        <f t="shared" si="2"/>
        <v>4</v>
      </c>
    </row>
    <row r="765">
      <c r="A765" s="325">
        <v>763.0</v>
      </c>
      <c r="B765" s="326" t="s">
        <v>869</v>
      </c>
      <c r="C765" s="326" t="s">
        <v>524</v>
      </c>
      <c r="D765" s="326" t="s">
        <v>728</v>
      </c>
      <c r="E765" s="326" t="s">
        <v>736</v>
      </c>
      <c r="F765" s="326" t="s">
        <v>737</v>
      </c>
      <c r="G765" s="326">
        <v>8.0</v>
      </c>
      <c r="H765" s="326">
        <v>10887.85475</v>
      </c>
      <c r="I765" s="60">
        <f t="shared" si="1"/>
        <v>2015</v>
      </c>
      <c r="J765" s="60">
        <f t="shared" si="2"/>
        <v>4</v>
      </c>
    </row>
    <row r="766">
      <c r="A766" s="325">
        <v>764.0</v>
      </c>
      <c r="B766" s="326" t="s">
        <v>869</v>
      </c>
      <c r="C766" s="326" t="s">
        <v>524</v>
      </c>
      <c r="D766" s="326" t="s">
        <v>728</v>
      </c>
      <c r="E766" s="326" t="s">
        <v>738</v>
      </c>
      <c r="F766" s="326">
        <v>70.0</v>
      </c>
      <c r="G766" s="326">
        <v>7.0</v>
      </c>
      <c r="H766" s="326">
        <v>9124.107937</v>
      </c>
      <c r="I766" s="60">
        <f t="shared" si="1"/>
        <v>2015</v>
      </c>
      <c r="J766" s="60">
        <f t="shared" si="2"/>
        <v>4</v>
      </c>
    </row>
    <row r="767">
      <c r="A767" s="325">
        <v>765.0</v>
      </c>
      <c r="B767" s="326" t="s">
        <v>869</v>
      </c>
      <c r="C767" s="326" t="s">
        <v>524</v>
      </c>
      <c r="D767" s="326" t="s">
        <v>728</v>
      </c>
      <c r="E767" s="326" t="s">
        <v>739</v>
      </c>
      <c r="F767" s="326">
        <v>21.0</v>
      </c>
      <c r="G767" s="326">
        <v>374.0</v>
      </c>
      <c r="H767" s="326">
        <v>395899.8909</v>
      </c>
      <c r="I767" s="60">
        <f t="shared" si="1"/>
        <v>2015</v>
      </c>
      <c r="J767" s="60">
        <f t="shared" si="2"/>
        <v>4</v>
      </c>
    </row>
    <row r="768">
      <c r="A768" s="325">
        <v>766.0</v>
      </c>
      <c r="B768" s="326" t="s">
        <v>869</v>
      </c>
      <c r="C768" s="326" t="s">
        <v>524</v>
      </c>
      <c r="D768" s="326" t="s">
        <v>728</v>
      </c>
      <c r="E768" s="326" t="s">
        <v>740</v>
      </c>
      <c r="F768" s="326" t="s">
        <v>741</v>
      </c>
      <c r="G768" s="326">
        <v>392.0</v>
      </c>
      <c r="H768" s="326">
        <v>301638.7693</v>
      </c>
      <c r="I768" s="60">
        <f t="shared" si="1"/>
        <v>2015</v>
      </c>
      <c r="J768" s="60">
        <f t="shared" si="2"/>
        <v>4</v>
      </c>
    </row>
    <row r="769">
      <c r="A769" s="325">
        <v>767.0</v>
      </c>
      <c r="B769" s="326" t="s">
        <v>869</v>
      </c>
      <c r="C769" s="326" t="s">
        <v>524</v>
      </c>
      <c r="D769" s="326" t="s">
        <v>728</v>
      </c>
      <c r="E769" s="326" t="s">
        <v>742</v>
      </c>
      <c r="F769" s="326" t="s">
        <v>743</v>
      </c>
      <c r="G769" s="326">
        <v>1168.0</v>
      </c>
      <c r="H769" s="326">
        <v>581459.4896</v>
      </c>
      <c r="I769" s="60">
        <f t="shared" si="1"/>
        <v>2015</v>
      </c>
      <c r="J769" s="60">
        <f t="shared" si="2"/>
        <v>4</v>
      </c>
    </row>
    <row r="770">
      <c r="A770" s="325">
        <v>768.0</v>
      </c>
      <c r="B770" s="326" t="s">
        <v>869</v>
      </c>
      <c r="C770" s="326" t="s">
        <v>524</v>
      </c>
      <c r="D770" s="326" t="s">
        <v>728</v>
      </c>
      <c r="E770" s="326" t="s">
        <v>744</v>
      </c>
      <c r="F770" s="326" t="s">
        <v>745</v>
      </c>
      <c r="G770" s="326">
        <v>438.0</v>
      </c>
      <c r="H770" s="326">
        <v>567122.1836</v>
      </c>
      <c r="I770" s="60">
        <f t="shared" si="1"/>
        <v>2015</v>
      </c>
      <c r="J770" s="60">
        <f t="shared" si="2"/>
        <v>4</v>
      </c>
    </row>
    <row r="771">
      <c r="A771" s="325">
        <v>769.0</v>
      </c>
      <c r="B771" s="326" t="s">
        <v>869</v>
      </c>
      <c r="C771" s="326" t="s">
        <v>524</v>
      </c>
      <c r="D771" s="326" t="s">
        <v>728</v>
      </c>
      <c r="E771" s="326" t="s">
        <v>746</v>
      </c>
      <c r="F771" s="326" t="s">
        <v>747</v>
      </c>
      <c r="G771" s="326">
        <v>103.0</v>
      </c>
      <c r="H771" s="326">
        <v>93591.28539</v>
      </c>
      <c r="I771" s="60">
        <f t="shared" si="1"/>
        <v>2015</v>
      </c>
      <c r="J771" s="60">
        <f t="shared" si="2"/>
        <v>4</v>
      </c>
    </row>
    <row r="772">
      <c r="A772" s="325">
        <v>770.0</v>
      </c>
      <c r="B772" s="326" t="s">
        <v>869</v>
      </c>
      <c r="C772" s="326" t="s">
        <v>524</v>
      </c>
      <c r="D772" s="326" t="s">
        <v>728</v>
      </c>
      <c r="E772" s="326" t="s">
        <v>748</v>
      </c>
      <c r="F772" s="326" t="s">
        <v>749</v>
      </c>
      <c r="G772" s="326">
        <v>116.0</v>
      </c>
      <c r="H772" s="326">
        <v>113441.6691</v>
      </c>
      <c r="I772" s="60">
        <f t="shared" si="1"/>
        <v>2015</v>
      </c>
      <c r="J772" s="60">
        <f t="shared" si="2"/>
        <v>4</v>
      </c>
    </row>
    <row r="773">
      <c r="A773" s="325">
        <v>771.0</v>
      </c>
      <c r="B773" s="326" t="s">
        <v>869</v>
      </c>
      <c r="C773" s="326" t="s">
        <v>524</v>
      </c>
      <c r="D773" s="326" t="s">
        <v>728</v>
      </c>
      <c r="E773" s="326" t="s">
        <v>750</v>
      </c>
      <c r="F773" s="326" t="s">
        <v>751</v>
      </c>
      <c r="G773" s="326">
        <v>84.0</v>
      </c>
      <c r="H773" s="326">
        <v>26557.94069</v>
      </c>
      <c r="I773" s="60">
        <f t="shared" si="1"/>
        <v>2015</v>
      </c>
      <c r="J773" s="60">
        <f t="shared" si="2"/>
        <v>4</v>
      </c>
    </row>
    <row r="774">
      <c r="A774" s="325">
        <v>772.0</v>
      </c>
      <c r="B774" s="326" t="s">
        <v>869</v>
      </c>
      <c r="C774" s="326" t="s">
        <v>524</v>
      </c>
      <c r="D774" s="326" t="s">
        <v>728</v>
      </c>
      <c r="E774" s="326" t="s">
        <v>752</v>
      </c>
      <c r="F774" s="326">
        <v>72.0</v>
      </c>
      <c r="G774" s="326">
        <v>2.0</v>
      </c>
      <c r="H774" s="326">
        <v>3743.679166</v>
      </c>
      <c r="I774" s="60">
        <f t="shared" si="1"/>
        <v>2015</v>
      </c>
      <c r="J774" s="60">
        <f t="shared" si="2"/>
        <v>4</v>
      </c>
    </row>
    <row r="775">
      <c r="A775" s="325">
        <v>773.0</v>
      </c>
      <c r="B775" s="326" t="s">
        <v>869</v>
      </c>
      <c r="C775" s="326" t="s">
        <v>524</v>
      </c>
      <c r="D775" s="326" t="s">
        <v>728</v>
      </c>
      <c r="E775" s="326" t="s">
        <v>850</v>
      </c>
      <c r="F775" s="326" t="s">
        <v>851</v>
      </c>
      <c r="G775" s="326">
        <v>2.0</v>
      </c>
      <c r="H775" s="326">
        <v>327.1333334</v>
      </c>
      <c r="I775" s="60">
        <f t="shared" si="1"/>
        <v>2015</v>
      </c>
      <c r="J775" s="60">
        <f t="shared" si="2"/>
        <v>4</v>
      </c>
    </row>
    <row r="776">
      <c r="A776" s="325">
        <v>774.0</v>
      </c>
      <c r="B776" s="326" t="s">
        <v>869</v>
      </c>
      <c r="C776" s="326" t="s">
        <v>524</v>
      </c>
      <c r="D776" s="326" t="s">
        <v>753</v>
      </c>
      <c r="E776" s="326" t="s">
        <v>754</v>
      </c>
      <c r="F776" s="326" t="s">
        <v>755</v>
      </c>
      <c r="G776" s="326">
        <v>664.0</v>
      </c>
      <c r="H776" s="326">
        <v>2100527.923</v>
      </c>
      <c r="I776" s="60">
        <f t="shared" si="1"/>
        <v>2015</v>
      </c>
      <c r="J776" s="60">
        <f t="shared" si="2"/>
        <v>4</v>
      </c>
    </row>
    <row r="777">
      <c r="A777" s="325">
        <v>775.0</v>
      </c>
      <c r="B777" s="326" t="s">
        <v>869</v>
      </c>
      <c r="C777" s="326" t="s">
        <v>524</v>
      </c>
      <c r="D777" s="326" t="s">
        <v>753</v>
      </c>
      <c r="E777" s="326" t="s">
        <v>756</v>
      </c>
      <c r="F777" s="326" t="s">
        <v>757</v>
      </c>
      <c r="G777" s="326">
        <v>294.0</v>
      </c>
      <c r="H777" s="326">
        <v>894754.9698</v>
      </c>
      <c r="I777" s="60">
        <f t="shared" si="1"/>
        <v>2015</v>
      </c>
      <c r="J777" s="60">
        <f t="shared" si="2"/>
        <v>4</v>
      </c>
    </row>
    <row r="778">
      <c r="A778" s="325">
        <v>776.0</v>
      </c>
      <c r="B778" s="326" t="s">
        <v>869</v>
      </c>
      <c r="C778" s="326" t="s">
        <v>524</v>
      </c>
      <c r="D778" s="326" t="s">
        <v>753</v>
      </c>
      <c r="E778" s="326" t="s">
        <v>758</v>
      </c>
      <c r="F778" s="326" t="s">
        <v>759</v>
      </c>
      <c r="G778" s="326">
        <v>258.0</v>
      </c>
      <c r="H778" s="326">
        <v>987066.5541</v>
      </c>
      <c r="I778" s="60">
        <f t="shared" si="1"/>
        <v>2015</v>
      </c>
      <c r="J778" s="60">
        <f t="shared" si="2"/>
        <v>4</v>
      </c>
    </row>
    <row r="779">
      <c r="A779" s="325">
        <v>777.0</v>
      </c>
      <c r="B779" s="326" t="s">
        <v>869</v>
      </c>
      <c r="C779" s="326" t="s">
        <v>524</v>
      </c>
      <c r="D779" s="326" t="s">
        <v>753</v>
      </c>
      <c r="E779" s="326" t="s">
        <v>760</v>
      </c>
      <c r="F779" s="326" t="s">
        <v>761</v>
      </c>
      <c r="G779" s="326">
        <v>19.0</v>
      </c>
      <c r="H779" s="326">
        <v>64499.90101</v>
      </c>
      <c r="I779" s="60">
        <f t="shared" si="1"/>
        <v>2015</v>
      </c>
      <c r="J779" s="60">
        <f t="shared" si="2"/>
        <v>4</v>
      </c>
    </row>
    <row r="780">
      <c r="A780" s="325">
        <v>778.0</v>
      </c>
      <c r="B780" s="326" t="s">
        <v>869</v>
      </c>
      <c r="C780" s="326" t="s">
        <v>524</v>
      </c>
      <c r="D780" s="326" t="s">
        <v>753</v>
      </c>
      <c r="E780" s="326" t="s">
        <v>762</v>
      </c>
      <c r="F780" s="326" t="s">
        <v>763</v>
      </c>
      <c r="G780" s="326">
        <v>95.0</v>
      </c>
      <c r="H780" s="326">
        <v>205726.1926</v>
      </c>
      <c r="I780" s="60">
        <f t="shared" si="1"/>
        <v>2015</v>
      </c>
      <c r="J780" s="60">
        <f t="shared" si="2"/>
        <v>4</v>
      </c>
    </row>
    <row r="781">
      <c r="A781" s="325">
        <v>779.0</v>
      </c>
      <c r="B781" s="326" t="s">
        <v>869</v>
      </c>
      <c r="C781" s="326" t="s">
        <v>524</v>
      </c>
      <c r="D781" s="326" t="s">
        <v>753</v>
      </c>
      <c r="E781" s="326" t="s">
        <v>764</v>
      </c>
      <c r="F781" s="326" t="s">
        <v>765</v>
      </c>
      <c r="G781" s="326">
        <v>34.0</v>
      </c>
      <c r="H781" s="326">
        <v>131327.4267</v>
      </c>
      <c r="I781" s="60">
        <f t="shared" si="1"/>
        <v>2015</v>
      </c>
      <c r="J781" s="60">
        <f t="shared" si="2"/>
        <v>4</v>
      </c>
    </row>
    <row r="782">
      <c r="A782" s="325">
        <v>780.0</v>
      </c>
      <c r="B782" s="326" t="s">
        <v>869</v>
      </c>
      <c r="C782" s="326" t="s">
        <v>530</v>
      </c>
      <c r="D782" s="326" t="s">
        <v>766</v>
      </c>
      <c r="E782" s="326" t="s">
        <v>767</v>
      </c>
      <c r="F782" s="326">
        <v>44.0</v>
      </c>
      <c r="G782" s="326">
        <v>853.0</v>
      </c>
      <c r="H782" s="326">
        <v>15823.37837</v>
      </c>
      <c r="I782" s="60">
        <f t="shared" si="1"/>
        <v>2015</v>
      </c>
      <c r="J782" s="60">
        <f t="shared" si="2"/>
        <v>4</v>
      </c>
    </row>
    <row r="783">
      <c r="A783" s="325">
        <v>781.0</v>
      </c>
      <c r="B783" s="326" t="s">
        <v>869</v>
      </c>
      <c r="C783" s="326" t="s">
        <v>530</v>
      </c>
      <c r="D783" s="326" t="s">
        <v>768</v>
      </c>
      <c r="E783" s="326" t="s">
        <v>769</v>
      </c>
      <c r="F783" s="326">
        <v>29.0</v>
      </c>
      <c r="G783" s="326">
        <v>124.0</v>
      </c>
      <c r="H783" s="326">
        <v>304921.3455</v>
      </c>
      <c r="I783" s="60">
        <f t="shared" si="1"/>
        <v>2015</v>
      </c>
      <c r="J783" s="60">
        <f t="shared" si="2"/>
        <v>4</v>
      </c>
    </row>
    <row r="784">
      <c r="A784" s="325">
        <v>782.0</v>
      </c>
      <c r="B784" s="326" t="s">
        <v>869</v>
      </c>
      <c r="C784" s="326" t="s">
        <v>530</v>
      </c>
      <c r="D784" s="326" t="s">
        <v>768</v>
      </c>
      <c r="E784" s="326" t="s">
        <v>770</v>
      </c>
      <c r="F784" s="326" t="s">
        <v>771</v>
      </c>
      <c r="G784" s="326">
        <v>349.0</v>
      </c>
      <c r="H784" s="326">
        <v>196841.6744</v>
      </c>
      <c r="I784" s="60">
        <f t="shared" si="1"/>
        <v>2015</v>
      </c>
      <c r="J784" s="60">
        <f t="shared" si="2"/>
        <v>4</v>
      </c>
    </row>
    <row r="785">
      <c r="A785" s="325">
        <v>783.0</v>
      </c>
      <c r="B785" s="326" t="s">
        <v>869</v>
      </c>
      <c r="C785" s="326" t="s">
        <v>530</v>
      </c>
      <c r="D785" s="326" t="s">
        <v>768</v>
      </c>
      <c r="E785" s="326" t="s">
        <v>772</v>
      </c>
      <c r="F785" s="326" t="s">
        <v>773</v>
      </c>
      <c r="G785" s="326">
        <v>5.0</v>
      </c>
      <c r="H785" s="326">
        <v>2820.081295</v>
      </c>
      <c r="I785" s="60">
        <f t="shared" si="1"/>
        <v>2015</v>
      </c>
      <c r="J785" s="60">
        <f t="shared" si="2"/>
        <v>4</v>
      </c>
    </row>
    <row r="786">
      <c r="A786" s="325">
        <v>784.0</v>
      </c>
      <c r="B786" s="326" t="s">
        <v>869</v>
      </c>
      <c r="C786" s="326" t="s">
        <v>530</v>
      </c>
      <c r="D786" s="326" t="s">
        <v>768</v>
      </c>
      <c r="E786" s="326" t="s">
        <v>774</v>
      </c>
      <c r="F786" s="326" t="s">
        <v>775</v>
      </c>
      <c r="G786" s="326">
        <v>6318.0</v>
      </c>
      <c r="H786" s="326">
        <v>3563454.725</v>
      </c>
      <c r="I786" s="60">
        <f t="shared" si="1"/>
        <v>2015</v>
      </c>
      <c r="J786" s="60">
        <f t="shared" si="2"/>
        <v>4</v>
      </c>
    </row>
    <row r="787">
      <c r="A787" s="325">
        <v>785.0</v>
      </c>
      <c r="B787" s="326" t="s">
        <v>869</v>
      </c>
      <c r="C787" s="326" t="s">
        <v>530</v>
      </c>
      <c r="D787" s="326" t="s">
        <v>768</v>
      </c>
      <c r="E787" s="326" t="s">
        <v>776</v>
      </c>
      <c r="F787" s="326" t="s">
        <v>777</v>
      </c>
      <c r="G787" s="326">
        <v>88.0</v>
      </c>
      <c r="H787" s="326">
        <v>49633.4308</v>
      </c>
      <c r="I787" s="60">
        <f t="shared" si="1"/>
        <v>2015</v>
      </c>
      <c r="J787" s="60">
        <f t="shared" si="2"/>
        <v>4</v>
      </c>
    </row>
    <row r="788">
      <c r="A788" s="325">
        <v>786.0</v>
      </c>
      <c r="B788" s="326" t="s">
        <v>869</v>
      </c>
      <c r="C788" s="326" t="s">
        <v>530</v>
      </c>
      <c r="D788" s="326" t="s">
        <v>778</v>
      </c>
      <c r="E788" s="326" t="s">
        <v>779</v>
      </c>
      <c r="F788" s="326">
        <v>31.0</v>
      </c>
      <c r="G788" s="326">
        <v>9.0</v>
      </c>
      <c r="H788" s="326">
        <v>16708.29911</v>
      </c>
      <c r="I788" s="60">
        <f t="shared" si="1"/>
        <v>2015</v>
      </c>
      <c r="J788" s="60">
        <f t="shared" si="2"/>
        <v>4</v>
      </c>
    </row>
    <row r="789">
      <c r="A789" s="325">
        <v>787.0</v>
      </c>
      <c r="B789" s="326" t="s">
        <v>869</v>
      </c>
      <c r="C789" s="326" t="s">
        <v>530</v>
      </c>
      <c r="D789" s="326" t="s">
        <v>778</v>
      </c>
      <c r="E789" s="326" t="s">
        <v>780</v>
      </c>
      <c r="F789" s="326" t="s">
        <v>781</v>
      </c>
      <c r="G789" s="326">
        <v>195.0</v>
      </c>
      <c r="H789" s="326">
        <v>29342.26084</v>
      </c>
      <c r="I789" s="60">
        <f t="shared" si="1"/>
        <v>2015</v>
      </c>
      <c r="J789" s="60">
        <f t="shared" si="2"/>
        <v>4</v>
      </c>
    </row>
    <row r="790">
      <c r="A790" s="325">
        <v>788.0</v>
      </c>
      <c r="B790" s="326" t="s">
        <v>869</v>
      </c>
      <c r="C790" s="326" t="s">
        <v>530</v>
      </c>
      <c r="D790" s="326" t="s">
        <v>778</v>
      </c>
      <c r="E790" s="326" t="s">
        <v>782</v>
      </c>
      <c r="F790" s="326" t="s">
        <v>783</v>
      </c>
      <c r="G790" s="326">
        <v>5562.0</v>
      </c>
      <c r="H790" s="326">
        <v>836931.563</v>
      </c>
      <c r="I790" s="60">
        <f t="shared" si="1"/>
        <v>2015</v>
      </c>
      <c r="J790" s="60">
        <f t="shared" si="2"/>
        <v>4</v>
      </c>
    </row>
    <row r="791">
      <c r="A791" s="325">
        <v>789.0</v>
      </c>
      <c r="B791" s="326" t="s">
        <v>869</v>
      </c>
      <c r="C791" s="326" t="s">
        <v>530</v>
      </c>
      <c r="D791" s="326" t="s">
        <v>784</v>
      </c>
      <c r="E791" s="326" t="s">
        <v>785</v>
      </c>
      <c r="F791" s="326">
        <v>35.0</v>
      </c>
      <c r="G791" s="326">
        <v>103.0</v>
      </c>
      <c r="H791" s="326">
        <v>79750.76023</v>
      </c>
      <c r="I791" s="60">
        <f t="shared" si="1"/>
        <v>2015</v>
      </c>
      <c r="J791" s="60">
        <f t="shared" si="2"/>
        <v>4</v>
      </c>
    </row>
    <row r="792">
      <c r="A792" s="325">
        <v>790.0</v>
      </c>
      <c r="B792" s="326" t="s">
        <v>869</v>
      </c>
      <c r="C792" s="326" t="s">
        <v>530</v>
      </c>
      <c r="D792" s="326" t="s">
        <v>784</v>
      </c>
      <c r="E792" s="326" t="s">
        <v>786</v>
      </c>
      <c r="F792" s="326">
        <v>43.0</v>
      </c>
      <c r="G792" s="326">
        <v>163.0</v>
      </c>
      <c r="H792" s="326">
        <v>1073.682631</v>
      </c>
      <c r="I792" s="60">
        <f t="shared" si="1"/>
        <v>2015</v>
      </c>
      <c r="J792" s="60">
        <f t="shared" si="2"/>
        <v>4</v>
      </c>
    </row>
    <row r="793">
      <c r="A793" s="325">
        <v>791.0</v>
      </c>
      <c r="B793" s="326" t="s">
        <v>869</v>
      </c>
      <c r="C793" s="326" t="s">
        <v>530</v>
      </c>
      <c r="D793" s="326" t="s">
        <v>784</v>
      </c>
      <c r="E793" s="326" t="s">
        <v>787</v>
      </c>
      <c r="F793" s="326" t="s">
        <v>788</v>
      </c>
      <c r="G793" s="326">
        <v>706.0</v>
      </c>
      <c r="H793" s="326">
        <v>5268.39818</v>
      </c>
      <c r="I793" s="60">
        <f t="shared" si="1"/>
        <v>2015</v>
      </c>
      <c r="J793" s="60">
        <f t="shared" si="2"/>
        <v>4</v>
      </c>
    </row>
    <row r="794">
      <c r="A794" s="325">
        <v>792.0</v>
      </c>
      <c r="B794" s="326" t="s">
        <v>869</v>
      </c>
      <c r="C794" s="326" t="s">
        <v>530</v>
      </c>
      <c r="D794" s="326" t="s">
        <v>784</v>
      </c>
      <c r="E794" s="326" t="s">
        <v>789</v>
      </c>
      <c r="F794" s="326">
        <v>49.0</v>
      </c>
      <c r="G794" s="326">
        <v>2661.0</v>
      </c>
      <c r="H794" s="326">
        <v>113292.5188</v>
      </c>
      <c r="I794" s="60">
        <f t="shared" si="1"/>
        <v>2015</v>
      </c>
      <c r="J794" s="60">
        <f t="shared" si="2"/>
        <v>4</v>
      </c>
    </row>
    <row r="795">
      <c r="A795" s="325">
        <v>793.0</v>
      </c>
      <c r="B795" s="326" t="s">
        <v>869</v>
      </c>
      <c r="C795" s="326" t="s">
        <v>530</v>
      </c>
      <c r="D795" s="326" t="s">
        <v>784</v>
      </c>
      <c r="E795" s="326" t="s">
        <v>790</v>
      </c>
      <c r="F795" s="326">
        <v>41.0</v>
      </c>
      <c r="G795" s="326">
        <v>655.0</v>
      </c>
      <c r="H795" s="326">
        <v>30732.82759</v>
      </c>
      <c r="I795" s="60">
        <f t="shared" si="1"/>
        <v>2015</v>
      </c>
      <c r="J795" s="60">
        <f t="shared" si="2"/>
        <v>4</v>
      </c>
    </row>
    <row r="796">
      <c r="A796" s="325">
        <v>794.0</v>
      </c>
      <c r="B796" s="326" t="s">
        <v>869</v>
      </c>
      <c r="C796" s="326" t="s">
        <v>530</v>
      </c>
      <c r="D796" s="326" t="s">
        <v>784</v>
      </c>
      <c r="E796" s="326" t="s">
        <v>791</v>
      </c>
      <c r="F796" s="326">
        <v>47.0</v>
      </c>
      <c r="G796" s="326">
        <v>54.0</v>
      </c>
      <c r="H796" s="326">
        <v>5164.263924</v>
      </c>
      <c r="I796" s="60">
        <f t="shared" si="1"/>
        <v>2015</v>
      </c>
      <c r="J796" s="60">
        <f t="shared" si="2"/>
        <v>4</v>
      </c>
    </row>
    <row r="797">
      <c r="A797" s="325">
        <v>795.0</v>
      </c>
      <c r="B797" s="326" t="s">
        <v>869</v>
      </c>
      <c r="C797" s="326" t="s">
        <v>530</v>
      </c>
      <c r="D797" s="326" t="s">
        <v>784</v>
      </c>
      <c r="E797" s="326" t="s">
        <v>792</v>
      </c>
      <c r="F797" s="326">
        <v>40.0</v>
      </c>
      <c r="G797" s="326">
        <v>838.0</v>
      </c>
      <c r="H797" s="326">
        <v>43606.55473</v>
      </c>
      <c r="I797" s="60">
        <f t="shared" si="1"/>
        <v>2015</v>
      </c>
      <c r="J797" s="60">
        <f t="shared" si="2"/>
        <v>4</v>
      </c>
    </row>
    <row r="798">
      <c r="A798" s="325">
        <v>796.0</v>
      </c>
      <c r="B798" s="326" t="s">
        <v>869</v>
      </c>
      <c r="C798" s="326" t="s">
        <v>530</v>
      </c>
      <c r="D798" s="326" t="s">
        <v>784</v>
      </c>
      <c r="E798" s="326" t="s">
        <v>793</v>
      </c>
      <c r="F798" s="326">
        <v>42.0</v>
      </c>
      <c r="G798" s="326">
        <v>26.0</v>
      </c>
      <c r="H798" s="326">
        <v>2044.005083</v>
      </c>
      <c r="I798" s="60">
        <f t="shared" si="1"/>
        <v>2015</v>
      </c>
      <c r="J798" s="60">
        <f t="shared" si="2"/>
        <v>4</v>
      </c>
    </row>
    <row r="799">
      <c r="A799" s="325">
        <v>797.0</v>
      </c>
      <c r="B799" s="326" t="s">
        <v>869</v>
      </c>
      <c r="C799" s="326" t="s">
        <v>530</v>
      </c>
      <c r="D799" s="326" t="s">
        <v>794</v>
      </c>
      <c r="E799" s="326" t="s">
        <v>794</v>
      </c>
      <c r="F799" s="326">
        <v>46.0</v>
      </c>
      <c r="G799" s="326">
        <v>25582.0</v>
      </c>
      <c r="H799" s="326">
        <v>334767.0502</v>
      </c>
      <c r="I799" s="60">
        <f t="shared" si="1"/>
        <v>2015</v>
      </c>
      <c r="J799" s="60">
        <f t="shared" si="2"/>
        <v>4</v>
      </c>
    </row>
    <row r="800">
      <c r="A800" s="325">
        <v>798.0</v>
      </c>
      <c r="B800" s="326" t="s">
        <v>869</v>
      </c>
      <c r="C800" s="326" t="s">
        <v>530</v>
      </c>
      <c r="D800" s="326" t="s">
        <v>795</v>
      </c>
      <c r="E800" s="326" t="s">
        <v>796</v>
      </c>
      <c r="F800" s="326">
        <v>45.0</v>
      </c>
      <c r="G800" s="326">
        <v>1435.0</v>
      </c>
      <c r="H800" s="326">
        <v>49655.55169</v>
      </c>
      <c r="I800" s="60">
        <f t="shared" si="1"/>
        <v>2015</v>
      </c>
      <c r="J800" s="60">
        <f t="shared" si="2"/>
        <v>4</v>
      </c>
    </row>
    <row r="801">
      <c r="A801" s="325">
        <v>799.0</v>
      </c>
      <c r="B801" s="326" t="s">
        <v>869</v>
      </c>
      <c r="C801" s="326" t="s">
        <v>530</v>
      </c>
      <c r="D801" s="326" t="s">
        <v>797</v>
      </c>
      <c r="E801" s="326" t="s">
        <v>797</v>
      </c>
      <c r="F801" s="326">
        <v>39.0</v>
      </c>
      <c r="G801" s="326">
        <v>555.0</v>
      </c>
      <c r="H801" s="326">
        <v>48291.16203</v>
      </c>
      <c r="I801" s="60">
        <f t="shared" si="1"/>
        <v>2015</v>
      </c>
      <c r="J801" s="60">
        <f t="shared" si="2"/>
        <v>4</v>
      </c>
    </row>
    <row r="802">
      <c r="A802" s="325">
        <v>800.0</v>
      </c>
      <c r="B802" s="326" t="s">
        <v>869</v>
      </c>
      <c r="C802" s="326" t="s">
        <v>530</v>
      </c>
      <c r="D802" s="326" t="s">
        <v>798</v>
      </c>
      <c r="E802" s="326" t="s">
        <v>799</v>
      </c>
      <c r="F802" s="326">
        <v>37.2</v>
      </c>
      <c r="G802" s="326">
        <v>627.0</v>
      </c>
      <c r="H802" s="326">
        <v>34534.35367</v>
      </c>
      <c r="I802" s="60">
        <f t="shared" si="1"/>
        <v>2015</v>
      </c>
      <c r="J802" s="60">
        <f t="shared" si="2"/>
        <v>4</v>
      </c>
    </row>
    <row r="803">
      <c r="A803" s="325">
        <v>801.0</v>
      </c>
      <c r="B803" s="326" t="s">
        <v>869</v>
      </c>
      <c r="C803" s="326" t="s">
        <v>530</v>
      </c>
      <c r="D803" s="326" t="s">
        <v>798</v>
      </c>
      <c r="E803" s="326" t="s">
        <v>800</v>
      </c>
      <c r="F803" s="326">
        <v>48.0</v>
      </c>
      <c r="G803" s="326">
        <v>1479.0</v>
      </c>
      <c r="H803" s="326">
        <v>210947.3202</v>
      </c>
      <c r="I803" s="60">
        <f t="shared" si="1"/>
        <v>2015</v>
      </c>
      <c r="J803" s="60">
        <f t="shared" si="2"/>
        <v>4</v>
      </c>
    </row>
    <row r="804">
      <c r="A804" s="325">
        <v>802.0</v>
      </c>
      <c r="B804" s="326" t="s">
        <v>869</v>
      </c>
      <c r="C804" s="326" t="s">
        <v>530</v>
      </c>
      <c r="D804" s="326" t="s">
        <v>801</v>
      </c>
      <c r="E804" s="326" t="s">
        <v>802</v>
      </c>
      <c r="F804" s="326">
        <v>126.0</v>
      </c>
      <c r="G804" s="326">
        <v>443.0</v>
      </c>
      <c r="H804" s="326">
        <v>4069.360453</v>
      </c>
      <c r="I804" s="60">
        <f t="shared" si="1"/>
        <v>2015</v>
      </c>
      <c r="J804" s="60">
        <f t="shared" si="2"/>
        <v>4</v>
      </c>
    </row>
    <row r="805">
      <c r="A805" s="325">
        <v>803.0</v>
      </c>
      <c r="B805" s="326" t="s">
        <v>869</v>
      </c>
      <c r="C805" s="326" t="s">
        <v>518</v>
      </c>
      <c r="D805" s="326" t="s">
        <v>864</v>
      </c>
      <c r="E805" s="326" t="s">
        <v>857</v>
      </c>
      <c r="F805" s="326">
        <v>37.1</v>
      </c>
      <c r="G805" s="326">
        <v>1.0</v>
      </c>
      <c r="H805" s="326">
        <v>853.7773438</v>
      </c>
      <c r="I805" s="60">
        <f t="shared" si="1"/>
        <v>2015</v>
      </c>
      <c r="J805" s="60">
        <f t="shared" si="2"/>
        <v>4</v>
      </c>
    </row>
    <row r="806">
      <c r="A806" s="325">
        <v>804.0</v>
      </c>
      <c r="B806" s="326" t="s">
        <v>869</v>
      </c>
      <c r="C806" s="326" t="s">
        <v>518</v>
      </c>
      <c r="D806" s="326" t="s">
        <v>864</v>
      </c>
      <c r="E806" s="326" t="s">
        <v>813</v>
      </c>
      <c r="F806" s="326">
        <v>4.6</v>
      </c>
      <c r="G806" s="326">
        <v>7.0</v>
      </c>
      <c r="H806" s="326">
        <v>11130.41848</v>
      </c>
      <c r="I806" s="60">
        <f t="shared" si="1"/>
        <v>2015</v>
      </c>
      <c r="J806" s="60">
        <f t="shared" si="2"/>
        <v>4</v>
      </c>
    </row>
    <row r="807">
      <c r="A807" s="325">
        <v>805.0</v>
      </c>
      <c r="B807" s="326" t="s">
        <v>869</v>
      </c>
      <c r="C807" s="326" t="s">
        <v>518</v>
      </c>
      <c r="D807" s="326" t="s">
        <v>864</v>
      </c>
      <c r="E807" s="326" t="s">
        <v>814</v>
      </c>
      <c r="F807" s="326">
        <v>4.8</v>
      </c>
      <c r="G807" s="326">
        <v>33.0</v>
      </c>
      <c r="H807" s="326">
        <v>3787.276931</v>
      </c>
      <c r="I807" s="60">
        <f t="shared" si="1"/>
        <v>2015</v>
      </c>
      <c r="J807" s="60">
        <f t="shared" si="2"/>
        <v>4</v>
      </c>
    </row>
    <row r="808">
      <c r="A808" s="325">
        <v>806.0</v>
      </c>
      <c r="B808" s="326" t="s">
        <v>869</v>
      </c>
      <c r="C808" s="326" t="s">
        <v>518</v>
      </c>
      <c r="D808" s="326" t="s">
        <v>864</v>
      </c>
      <c r="E808" s="326" t="s">
        <v>815</v>
      </c>
      <c r="F808" s="326">
        <v>4.4</v>
      </c>
      <c r="G808" s="326">
        <v>100.0</v>
      </c>
      <c r="H808" s="326">
        <v>95098.21932</v>
      </c>
      <c r="I808" s="60">
        <f t="shared" si="1"/>
        <v>2015</v>
      </c>
      <c r="J808" s="60">
        <f t="shared" si="2"/>
        <v>4</v>
      </c>
    </row>
    <row r="809">
      <c r="A809" s="325">
        <v>807.0</v>
      </c>
      <c r="B809" s="326" t="s">
        <v>869</v>
      </c>
      <c r="C809" s="326" t="s">
        <v>518</v>
      </c>
      <c r="D809" s="326" t="s">
        <v>864</v>
      </c>
      <c r="E809" s="326" t="s">
        <v>852</v>
      </c>
      <c r="F809" s="326">
        <v>4.9</v>
      </c>
      <c r="G809" s="326">
        <v>2.0</v>
      </c>
      <c r="H809" s="326">
        <v>894.8948412</v>
      </c>
      <c r="I809" s="60">
        <f t="shared" si="1"/>
        <v>2015</v>
      </c>
      <c r="J809" s="60">
        <f t="shared" si="2"/>
        <v>4</v>
      </c>
    </row>
    <row r="810">
      <c r="A810" s="325">
        <v>808.0</v>
      </c>
      <c r="B810" s="326" t="s">
        <v>869</v>
      </c>
      <c r="C810" s="326" t="s">
        <v>518</v>
      </c>
      <c r="D810" s="326" t="s">
        <v>803</v>
      </c>
      <c r="E810" s="326" t="s">
        <v>803</v>
      </c>
      <c r="F810" s="326" t="s">
        <v>804</v>
      </c>
      <c r="G810" s="326">
        <v>133.0</v>
      </c>
      <c r="H810" s="326">
        <v>1041627.213</v>
      </c>
      <c r="I810" s="60">
        <f t="shared" si="1"/>
        <v>2015</v>
      </c>
      <c r="J810" s="60">
        <f t="shared" si="2"/>
        <v>4</v>
      </c>
    </row>
    <row r="811">
      <c r="A811" s="325">
        <v>809.0</v>
      </c>
      <c r="B811" s="326" t="s">
        <v>869</v>
      </c>
      <c r="C811" s="326" t="s">
        <v>518</v>
      </c>
      <c r="D811" s="326" t="s">
        <v>865</v>
      </c>
      <c r="E811" s="326" t="s">
        <v>837</v>
      </c>
      <c r="F811" s="326" t="s">
        <v>838</v>
      </c>
      <c r="G811" s="326">
        <v>5396.0</v>
      </c>
      <c r="H811" s="326">
        <v>213872.497</v>
      </c>
      <c r="I811" s="60">
        <f t="shared" si="1"/>
        <v>2015</v>
      </c>
      <c r="J811" s="60">
        <f t="shared" si="2"/>
        <v>4</v>
      </c>
    </row>
    <row r="812">
      <c r="A812" s="325">
        <v>810.0</v>
      </c>
      <c r="B812" s="326" t="s">
        <v>869</v>
      </c>
      <c r="C812" s="326" t="s">
        <v>518</v>
      </c>
      <c r="D812" s="326" t="s">
        <v>865</v>
      </c>
      <c r="E812" s="326" t="s">
        <v>842</v>
      </c>
      <c r="F812" s="326" t="s">
        <v>843</v>
      </c>
      <c r="G812" s="326">
        <v>89.0</v>
      </c>
      <c r="H812" s="326">
        <v>3132.899969</v>
      </c>
      <c r="I812" s="60">
        <f t="shared" si="1"/>
        <v>2015</v>
      </c>
      <c r="J812" s="60">
        <f t="shared" si="2"/>
        <v>4</v>
      </c>
    </row>
    <row r="813">
      <c r="A813" s="325">
        <v>811.0</v>
      </c>
      <c r="B813" s="326" t="s">
        <v>869</v>
      </c>
      <c r="C813" s="326" t="s">
        <v>518</v>
      </c>
      <c r="D813" s="326" t="s">
        <v>865</v>
      </c>
      <c r="E813" s="326" t="s">
        <v>844</v>
      </c>
      <c r="F813" s="326" t="s">
        <v>845</v>
      </c>
      <c r="G813" s="326">
        <v>227.0</v>
      </c>
      <c r="H813" s="326">
        <v>22420.23442</v>
      </c>
      <c r="I813" s="60">
        <f t="shared" si="1"/>
        <v>2015</v>
      </c>
      <c r="J813" s="60">
        <f t="shared" si="2"/>
        <v>4</v>
      </c>
    </row>
    <row r="814">
      <c r="A814" s="325">
        <v>812.0</v>
      </c>
      <c r="B814" s="326" t="s">
        <v>869</v>
      </c>
      <c r="C814" s="326" t="s">
        <v>518</v>
      </c>
      <c r="D814" s="326" t="s">
        <v>805</v>
      </c>
      <c r="E814" s="326" t="s">
        <v>808</v>
      </c>
      <c r="F814" s="326" t="s">
        <v>809</v>
      </c>
      <c r="G814" s="326">
        <v>20648.0</v>
      </c>
      <c r="H814" s="326">
        <v>4192952.671</v>
      </c>
      <c r="I814" s="60">
        <f t="shared" si="1"/>
        <v>2015</v>
      </c>
      <c r="J814" s="60">
        <f t="shared" si="2"/>
        <v>4</v>
      </c>
    </row>
    <row r="815">
      <c r="A815" s="325">
        <v>813.0</v>
      </c>
      <c r="B815" s="326" t="s">
        <v>869</v>
      </c>
      <c r="C815" s="326" t="s">
        <v>518</v>
      </c>
      <c r="D815" s="326" t="s">
        <v>805</v>
      </c>
      <c r="E815" s="326" t="s">
        <v>810</v>
      </c>
      <c r="F815" s="326" t="s">
        <v>811</v>
      </c>
      <c r="G815" s="326">
        <v>2036.0</v>
      </c>
      <c r="H815" s="326">
        <v>4250870.156</v>
      </c>
      <c r="I815" s="60">
        <f t="shared" si="1"/>
        <v>2015</v>
      </c>
      <c r="J815" s="60">
        <f t="shared" si="2"/>
        <v>4</v>
      </c>
    </row>
    <row r="816">
      <c r="A816" s="325">
        <v>814.0</v>
      </c>
      <c r="B816" s="326" t="s">
        <v>869</v>
      </c>
      <c r="C816" s="326" t="s">
        <v>518</v>
      </c>
      <c r="D816" s="326" t="s">
        <v>805</v>
      </c>
      <c r="E816" s="326" t="s">
        <v>812</v>
      </c>
      <c r="F816" s="326">
        <v>2.0</v>
      </c>
      <c r="G816" s="326">
        <v>130.0</v>
      </c>
      <c r="H816" s="326">
        <v>611960.9961</v>
      </c>
      <c r="I816" s="60">
        <f t="shared" si="1"/>
        <v>2015</v>
      </c>
      <c r="J816" s="60">
        <f t="shared" si="2"/>
        <v>4</v>
      </c>
    </row>
    <row r="817">
      <c r="A817" s="325">
        <v>815.0</v>
      </c>
      <c r="B817" s="326" t="s">
        <v>869</v>
      </c>
      <c r="C817" s="326" t="s">
        <v>518</v>
      </c>
      <c r="D817" s="326" t="s">
        <v>805</v>
      </c>
      <c r="E817" s="326" t="s">
        <v>816</v>
      </c>
      <c r="F817" s="326">
        <v>4.7</v>
      </c>
      <c r="G817" s="326">
        <v>1.0</v>
      </c>
      <c r="H817" s="326">
        <v>1196.330782</v>
      </c>
      <c r="I817" s="60">
        <f t="shared" si="1"/>
        <v>2015</v>
      </c>
      <c r="J817" s="60">
        <f t="shared" si="2"/>
        <v>4</v>
      </c>
    </row>
    <row r="818">
      <c r="A818" s="325">
        <v>816.0</v>
      </c>
      <c r="B818" s="326" t="s">
        <v>869</v>
      </c>
      <c r="C818" s="326" t="s">
        <v>518</v>
      </c>
      <c r="D818" s="326" t="s">
        <v>805</v>
      </c>
      <c r="E818" s="326" t="s">
        <v>817</v>
      </c>
      <c r="F818" s="326" t="s">
        <v>818</v>
      </c>
      <c r="G818" s="326">
        <v>49.0</v>
      </c>
      <c r="H818" s="326">
        <v>94240.59833</v>
      </c>
      <c r="I818" s="60">
        <f t="shared" si="1"/>
        <v>2015</v>
      </c>
      <c r="J818" s="60">
        <f t="shared" si="2"/>
        <v>4</v>
      </c>
    </row>
    <row r="819">
      <c r="A819" s="325">
        <v>817.0</v>
      </c>
      <c r="B819" s="326" t="s">
        <v>869</v>
      </c>
      <c r="C819" s="326" t="s">
        <v>518</v>
      </c>
      <c r="D819" s="326" t="s">
        <v>805</v>
      </c>
      <c r="E819" s="326" t="s">
        <v>822</v>
      </c>
      <c r="F819" s="326" t="s">
        <v>823</v>
      </c>
      <c r="G819" s="326">
        <v>207.0</v>
      </c>
      <c r="H819" s="326">
        <v>61488.51119</v>
      </c>
      <c r="I819" s="60">
        <f t="shared" si="1"/>
        <v>2015</v>
      </c>
      <c r="J819" s="60">
        <f t="shared" si="2"/>
        <v>4</v>
      </c>
    </row>
    <row r="820">
      <c r="A820" s="325">
        <v>818.0</v>
      </c>
      <c r="B820" s="326" t="s">
        <v>869</v>
      </c>
      <c r="C820" s="326" t="s">
        <v>518</v>
      </c>
      <c r="D820" s="326" t="s">
        <v>828</v>
      </c>
      <c r="E820" s="326" t="s">
        <v>829</v>
      </c>
      <c r="F820" s="326" t="s">
        <v>830</v>
      </c>
      <c r="G820" s="326">
        <v>10191.0</v>
      </c>
      <c r="H820" s="326">
        <v>132429.6819</v>
      </c>
      <c r="I820" s="60">
        <f t="shared" si="1"/>
        <v>2015</v>
      </c>
      <c r="J820" s="60">
        <f t="shared" si="2"/>
        <v>4</v>
      </c>
    </row>
    <row r="821">
      <c r="A821" s="325">
        <v>819.0</v>
      </c>
      <c r="B821" s="326" t="s">
        <v>869</v>
      </c>
      <c r="C821" s="326" t="s">
        <v>518</v>
      </c>
      <c r="D821" s="326" t="s">
        <v>828</v>
      </c>
      <c r="E821" s="326" t="s">
        <v>831</v>
      </c>
      <c r="F821" s="326">
        <v>104.0</v>
      </c>
      <c r="G821" s="326">
        <v>2888.0</v>
      </c>
      <c r="H821" s="326">
        <v>19446.87943</v>
      </c>
      <c r="I821" s="60">
        <f t="shared" si="1"/>
        <v>2015</v>
      </c>
      <c r="J821" s="60">
        <f t="shared" si="2"/>
        <v>4</v>
      </c>
    </row>
    <row r="822">
      <c r="A822" s="325">
        <v>820.0</v>
      </c>
      <c r="B822" s="326" t="s">
        <v>869</v>
      </c>
      <c r="C822" s="326" t="s">
        <v>518</v>
      </c>
      <c r="D822" s="326" t="s">
        <v>828</v>
      </c>
      <c r="E822" s="326" t="s">
        <v>832</v>
      </c>
      <c r="F822" s="326">
        <v>13.0</v>
      </c>
      <c r="G822" s="326">
        <v>68.0</v>
      </c>
      <c r="H822" s="326">
        <v>17899.02387</v>
      </c>
      <c r="I822" s="60">
        <f t="shared" si="1"/>
        <v>2015</v>
      </c>
      <c r="J822" s="60">
        <f t="shared" si="2"/>
        <v>4</v>
      </c>
    </row>
    <row r="823">
      <c r="A823" s="325">
        <v>821.0</v>
      </c>
      <c r="B823" s="326" t="s">
        <v>869</v>
      </c>
      <c r="C823" s="326" t="s">
        <v>518</v>
      </c>
      <c r="D823" s="326" t="s">
        <v>828</v>
      </c>
      <c r="E823" s="326" t="s">
        <v>833</v>
      </c>
      <c r="F823" s="326" t="s">
        <v>834</v>
      </c>
      <c r="G823" s="326">
        <v>9.0</v>
      </c>
      <c r="H823" s="326">
        <v>18849.83549</v>
      </c>
      <c r="I823" s="60">
        <f t="shared" si="1"/>
        <v>2015</v>
      </c>
      <c r="J823" s="60">
        <f t="shared" si="2"/>
        <v>4</v>
      </c>
    </row>
    <row r="824">
      <c r="A824" s="325">
        <v>822.0</v>
      </c>
      <c r="B824" s="326" t="s">
        <v>869</v>
      </c>
      <c r="C824" s="326" t="s">
        <v>518</v>
      </c>
      <c r="D824" s="326" t="s">
        <v>828</v>
      </c>
      <c r="E824" s="326" t="s">
        <v>835</v>
      </c>
      <c r="F824" s="326" t="s">
        <v>836</v>
      </c>
      <c r="G824" s="326">
        <v>327.0</v>
      </c>
      <c r="H824" s="326">
        <v>51717.53477</v>
      </c>
      <c r="I824" s="60">
        <f t="shared" si="1"/>
        <v>2015</v>
      </c>
      <c r="J824" s="60">
        <f t="shared" si="2"/>
        <v>4</v>
      </c>
    </row>
    <row r="825">
      <c r="A825" s="325">
        <v>823.0</v>
      </c>
      <c r="B825" s="326" t="s">
        <v>869</v>
      </c>
      <c r="C825" s="326" t="s">
        <v>518</v>
      </c>
      <c r="D825" s="326" t="s">
        <v>828</v>
      </c>
      <c r="E825" s="326" t="s">
        <v>839</v>
      </c>
      <c r="F825" s="326">
        <v>36.0</v>
      </c>
      <c r="G825" s="326">
        <v>190.0</v>
      </c>
      <c r="H825" s="326">
        <v>285984.1044</v>
      </c>
      <c r="I825" s="60">
        <f t="shared" si="1"/>
        <v>2015</v>
      </c>
      <c r="J825" s="60">
        <f t="shared" si="2"/>
        <v>4</v>
      </c>
    </row>
    <row r="826">
      <c r="A826" s="325">
        <v>824.0</v>
      </c>
      <c r="B826" s="326" t="s">
        <v>869</v>
      </c>
      <c r="C826" s="326" t="s">
        <v>518</v>
      </c>
      <c r="D826" s="326" t="s">
        <v>828</v>
      </c>
      <c r="E826" s="326" t="s">
        <v>866</v>
      </c>
      <c r="F826" s="326">
        <v>106.0</v>
      </c>
      <c r="G826" s="326">
        <v>33.0</v>
      </c>
      <c r="H826" s="326">
        <v>51141.44855</v>
      </c>
      <c r="I826" s="60">
        <f t="shared" si="1"/>
        <v>2015</v>
      </c>
      <c r="J826" s="60">
        <f t="shared" si="2"/>
        <v>4</v>
      </c>
    </row>
    <row r="827">
      <c r="A827" s="325">
        <v>825.0</v>
      </c>
      <c r="B827" s="326" t="s">
        <v>869</v>
      </c>
      <c r="C827" s="326" t="s">
        <v>518</v>
      </c>
      <c r="D827" s="326" t="s">
        <v>828</v>
      </c>
      <c r="E827" s="326" t="s">
        <v>853</v>
      </c>
      <c r="F827" s="326">
        <v>14.0</v>
      </c>
      <c r="G827" s="326">
        <v>1.0</v>
      </c>
      <c r="H827" s="326">
        <v>983.625</v>
      </c>
      <c r="I827" s="60">
        <f t="shared" si="1"/>
        <v>2015</v>
      </c>
      <c r="J827" s="60">
        <f t="shared" si="2"/>
        <v>4</v>
      </c>
    </row>
    <row r="828">
      <c r="A828" s="325">
        <v>826.0</v>
      </c>
      <c r="B828" s="326" t="s">
        <v>869</v>
      </c>
      <c r="C828" s="326" t="s">
        <v>518</v>
      </c>
      <c r="D828" s="326" t="s">
        <v>828</v>
      </c>
      <c r="E828" s="326" t="s">
        <v>840</v>
      </c>
      <c r="F828" s="326" t="s">
        <v>841</v>
      </c>
      <c r="G828" s="326">
        <v>332.0</v>
      </c>
      <c r="H828" s="326">
        <v>9670.831669</v>
      </c>
      <c r="I828" s="60">
        <f t="shared" si="1"/>
        <v>2015</v>
      </c>
      <c r="J828" s="60">
        <f t="shared" si="2"/>
        <v>4</v>
      </c>
    </row>
    <row r="829">
      <c r="A829" s="325">
        <v>827.0</v>
      </c>
      <c r="B829" s="326" t="s">
        <v>869</v>
      </c>
      <c r="C829" s="326" t="s">
        <v>518</v>
      </c>
      <c r="D829" s="326" t="s">
        <v>828</v>
      </c>
      <c r="E829" s="326" t="s">
        <v>846</v>
      </c>
      <c r="F829" s="326" t="s">
        <v>847</v>
      </c>
      <c r="G829" s="326">
        <v>1009.0</v>
      </c>
      <c r="H829" s="326">
        <v>313525.7346</v>
      </c>
      <c r="I829" s="60">
        <f t="shared" si="1"/>
        <v>2015</v>
      </c>
      <c r="J829" s="60">
        <f t="shared" si="2"/>
        <v>4</v>
      </c>
    </row>
    <row r="830">
      <c r="A830" s="325">
        <v>828.0</v>
      </c>
      <c r="B830" s="326" t="s">
        <v>870</v>
      </c>
      <c r="C830" s="326" t="s">
        <v>545</v>
      </c>
      <c r="D830" s="326" t="s">
        <v>642</v>
      </c>
      <c r="E830" s="326" t="s">
        <v>643</v>
      </c>
      <c r="F830" s="326" t="s">
        <v>644</v>
      </c>
      <c r="G830" s="326">
        <v>222.0</v>
      </c>
      <c r="H830" s="326">
        <v>200318.6948</v>
      </c>
      <c r="I830" s="60">
        <f t="shared" si="1"/>
        <v>2016</v>
      </c>
      <c r="J830" s="60">
        <f t="shared" si="2"/>
        <v>1</v>
      </c>
    </row>
    <row r="831">
      <c r="A831" s="325">
        <v>829.0</v>
      </c>
      <c r="B831" s="326" t="s">
        <v>870</v>
      </c>
      <c r="C831" s="326" t="s">
        <v>545</v>
      </c>
      <c r="D831" s="326" t="s">
        <v>642</v>
      </c>
      <c r="E831" s="326" t="s">
        <v>645</v>
      </c>
      <c r="F831" s="326" t="s">
        <v>646</v>
      </c>
      <c r="G831" s="326">
        <v>192.0</v>
      </c>
      <c r="H831" s="326">
        <v>38359.82177</v>
      </c>
      <c r="I831" s="60">
        <f t="shared" si="1"/>
        <v>2016</v>
      </c>
      <c r="J831" s="60">
        <f t="shared" si="2"/>
        <v>1</v>
      </c>
    </row>
    <row r="832">
      <c r="A832" s="325">
        <v>830.0</v>
      </c>
      <c r="B832" s="326" t="s">
        <v>870</v>
      </c>
      <c r="C832" s="326" t="s">
        <v>545</v>
      </c>
      <c r="D832" s="326" t="s">
        <v>647</v>
      </c>
      <c r="E832" s="326" t="s">
        <v>648</v>
      </c>
      <c r="F832" s="326" t="s">
        <v>649</v>
      </c>
      <c r="G832" s="326">
        <v>1588.0</v>
      </c>
      <c r="H832" s="326">
        <v>14551.05514</v>
      </c>
      <c r="I832" s="60">
        <f t="shared" si="1"/>
        <v>2016</v>
      </c>
      <c r="J832" s="60">
        <f t="shared" si="2"/>
        <v>1</v>
      </c>
    </row>
    <row r="833">
      <c r="A833" s="325">
        <v>831.0</v>
      </c>
      <c r="B833" s="326" t="s">
        <v>870</v>
      </c>
      <c r="C833" s="326" t="s">
        <v>545</v>
      </c>
      <c r="D833" s="326" t="s">
        <v>647</v>
      </c>
      <c r="E833" s="326" t="s">
        <v>650</v>
      </c>
      <c r="F833" s="326" t="s">
        <v>651</v>
      </c>
      <c r="G833" s="326">
        <v>3079.0</v>
      </c>
      <c r="H833" s="326">
        <v>28213.28638</v>
      </c>
      <c r="I833" s="60">
        <f t="shared" si="1"/>
        <v>2016</v>
      </c>
      <c r="J833" s="60">
        <f t="shared" si="2"/>
        <v>1</v>
      </c>
    </row>
    <row r="834">
      <c r="A834" s="325">
        <v>832.0</v>
      </c>
      <c r="B834" s="326" t="s">
        <v>870</v>
      </c>
      <c r="C834" s="326" t="s">
        <v>545</v>
      </c>
      <c r="D834" s="326" t="s">
        <v>647</v>
      </c>
      <c r="E834" s="326" t="s">
        <v>652</v>
      </c>
      <c r="F834" s="326" t="s">
        <v>653</v>
      </c>
      <c r="G834" s="326">
        <v>2984.0</v>
      </c>
      <c r="H834" s="326">
        <v>27342.78875</v>
      </c>
      <c r="I834" s="60">
        <f t="shared" si="1"/>
        <v>2016</v>
      </c>
      <c r="J834" s="60">
        <f t="shared" si="2"/>
        <v>1</v>
      </c>
    </row>
    <row r="835">
      <c r="A835" s="325">
        <v>833.0</v>
      </c>
      <c r="B835" s="326" t="s">
        <v>870</v>
      </c>
      <c r="C835" s="326" t="s">
        <v>545</v>
      </c>
      <c r="D835" s="326" t="s">
        <v>647</v>
      </c>
      <c r="E835" s="326" t="s">
        <v>654</v>
      </c>
      <c r="F835" s="326" t="s">
        <v>655</v>
      </c>
      <c r="G835" s="326">
        <v>2320.0</v>
      </c>
      <c r="H835" s="326">
        <v>21258.46847</v>
      </c>
      <c r="I835" s="60">
        <f t="shared" si="1"/>
        <v>2016</v>
      </c>
      <c r="J835" s="60">
        <f t="shared" si="2"/>
        <v>1</v>
      </c>
    </row>
    <row r="836">
      <c r="A836" s="325">
        <v>834.0</v>
      </c>
      <c r="B836" s="326" t="s">
        <v>870</v>
      </c>
      <c r="C836" s="326" t="s">
        <v>545</v>
      </c>
      <c r="D836" s="326" t="s">
        <v>647</v>
      </c>
      <c r="E836" s="326" t="s">
        <v>656</v>
      </c>
      <c r="F836" s="326" t="s">
        <v>657</v>
      </c>
      <c r="G836" s="326">
        <v>72.0</v>
      </c>
      <c r="H836" s="326">
        <v>942.95862</v>
      </c>
      <c r="I836" s="60">
        <f t="shared" si="1"/>
        <v>2016</v>
      </c>
      <c r="J836" s="60">
        <f t="shared" si="2"/>
        <v>1</v>
      </c>
    </row>
    <row r="837">
      <c r="A837" s="325">
        <v>835.0</v>
      </c>
      <c r="B837" s="326" t="s">
        <v>870</v>
      </c>
      <c r="C837" s="326" t="s">
        <v>547</v>
      </c>
      <c r="D837" s="326" t="s">
        <v>658</v>
      </c>
      <c r="E837" s="326" t="s">
        <v>659</v>
      </c>
      <c r="F837" s="326" t="s">
        <v>660</v>
      </c>
      <c r="G837" s="326">
        <v>99.0</v>
      </c>
      <c r="H837" s="326">
        <v>1141.786324</v>
      </c>
      <c r="I837" s="60">
        <f t="shared" si="1"/>
        <v>2016</v>
      </c>
      <c r="J837" s="60">
        <f t="shared" si="2"/>
        <v>1</v>
      </c>
    </row>
    <row r="838">
      <c r="A838" s="325">
        <v>836.0</v>
      </c>
      <c r="B838" s="326" t="s">
        <v>870</v>
      </c>
      <c r="C838" s="326" t="s">
        <v>547</v>
      </c>
      <c r="D838" s="326" t="s">
        <v>658</v>
      </c>
      <c r="E838" s="326" t="s">
        <v>661</v>
      </c>
      <c r="F838" s="326" t="s">
        <v>662</v>
      </c>
      <c r="G838" s="326">
        <v>6002.0</v>
      </c>
      <c r="H838" s="326">
        <v>9102.038666</v>
      </c>
      <c r="I838" s="60">
        <f t="shared" si="1"/>
        <v>2016</v>
      </c>
      <c r="J838" s="60">
        <f t="shared" si="2"/>
        <v>1</v>
      </c>
    </row>
    <row r="839">
      <c r="A839" s="325">
        <v>837.0</v>
      </c>
      <c r="B839" s="326" t="s">
        <v>870</v>
      </c>
      <c r="C839" s="326" t="s">
        <v>547</v>
      </c>
      <c r="D839" s="326" t="s">
        <v>658</v>
      </c>
      <c r="E839" s="326" t="s">
        <v>663</v>
      </c>
      <c r="F839" s="326" t="s">
        <v>664</v>
      </c>
      <c r="G839" s="326">
        <v>3662.0</v>
      </c>
      <c r="H839" s="326">
        <v>32953.03861</v>
      </c>
      <c r="I839" s="60">
        <f t="shared" si="1"/>
        <v>2016</v>
      </c>
      <c r="J839" s="60">
        <f t="shared" si="2"/>
        <v>1</v>
      </c>
    </row>
    <row r="840">
      <c r="A840" s="325">
        <v>838.0</v>
      </c>
      <c r="B840" s="326" t="s">
        <v>870</v>
      </c>
      <c r="C840" s="326" t="s">
        <v>547</v>
      </c>
      <c r="D840" s="326" t="s">
        <v>665</v>
      </c>
      <c r="E840" s="326" t="s">
        <v>666</v>
      </c>
      <c r="F840" s="326" t="s">
        <v>667</v>
      </c>
      <c r="G840" s="326">
        <v>4242.0</v>
      </c>
      <c r="H840" s="326">
        <v>2828048.054</v>
      </c>
      <c r="I840" s="60">
        <f t="shared" si="1"/>
        <v>2016</v>
      </c>
      <c r="J840" s="60">
        <f t="shared" si="2"/>
        <v>1</v>
      </c>
    </row>
    <row r="841">
      <c r="A841" s="325">
        <v>839.0</v>
      </c>
      <c r="B841" s="326" t="s">
        <v>870</v>
      </c>
      <c r="C841" s="326" t="s">
        <v>678</v>
      </c>
      <c r="D841" s="326" t="s">
        <v>679</v>
      </c>
      <c r="E841" s="326" t="s">
        <v>680</v>
      </c>
      <c r="F841" s="326">
        <v>80.0</v>
      </c>
      <c r="G841" s="326">
        <v>91.0</v>
      </c>
      <c r="H841" s="326">
        <v>14285.91547</v>
      </c>
      <c r="I841" s="60">
        <f t="shared" si="1"/>
        <v>2016</v>
      </c>
      <c r="J841" s="60">
        <f t="shared" si="2"/>
        <v>1</v>
      </c>
    </row>
    <row r="842">
      <c r="A842" s="325">
        <v>840.0</v>
      </c>
      <c r="B842" s="326" t="s">
        <v>870</v>
      </c>
      <c r="C842" s="326" t="s">
        <v>678</v>
      </c>
      <c r="D842" s="326" t="s">
        <v>679</v>
      </c>
      <c r="E842" s="326" t="s">
        <v>681</v>
      </c>
      <c r="F842" s="326">
        <v>83.0</v>
      </c>
      <c r="G842" s="326">
        <v>12.0</v>
      </c>
      <c r="H842" s="326">
        <v>51.03560165</v>
      </c>
      <c r="I842" s="60">
        <f t="shared" si="1"/>
        <v>2016</v>
      </c>
      <c r="J842" s="60">
        <f t="shared" si="2"/>
        <v>1</v>
      </c>
    </row>
    <row r="843">
      <c r="A843" s="325">
        <v>841.0</v>
      </c>
      <c r="B843" s="326" t="s">
        <v>870</v>
      </c>
      <c r="C843" s="326" t="s">
        <v>678</v>
      </c>
      <c r="D843" s="326" t="s">
        <v>679</v>
      </c>
      <c r="E843" s="326" t="s">
        <v>682</v>
      </c>
      <c r="F843" s="326">
        <v>26.0</v>
      </c>
      <c r="G843" s="326">
        <v>7.0</v>
      </c>
      <c r="H843" s="326">
        <v>1896.351123</v>
      </c>
      <c r="I843" s="60">
        <f t="shared" si="1"/>
        <v>2016</v>
      </c>
      <c r="J843" s="60">
        <f t="shared" si="2"/>
        <v>1</v>
      </c>
    </row>
    <row r="844">
      <c r="A844" s="325">
        <v>842.0</v>
      </c>
      <c r="B844" s="326" t="s">
        <v>870</v>
      </c>
      <c r="C844" s="326" t="s">
        <v>678</v>
      </c>
      <c r="D844" s="326" t="s">
        <v>679</v>
      </c>
      <c r="E844" s="326" t="s">
        <v>683</v>
      </c>
      <c r="F844" s="326">
        <v>802.0</v>
      </c>
      <c r="G844" s="326">
        <v>897.0</v>
      </c>
      <c r="H844" s="326">
        <v>121214.7022</v>
      </c>
      <c r="I844" s="60">
        <f t="shared" si="1"/>
        <v>2016</v>
      </c>
      <c r="J844" s="60">
        <f t="shared" si="2"/>
        <v>1</v>
      </c>
    </row>
    <row r="845">
      <c r="A845" s="325">
        <v>843.0</v>
      </c>
      <c r="B845" s="326" t="s">
        <v>870</v>
      </c>
      <c r="C845" s="326" t="s">
        <v>678</v>
      </c>
      <c r="D845" s="326" t="s">
        <v>679</v>
      </c>
      <c r="E845" s="326" t="s">
        <v>684</v>
      </c>
      <c r="F845" s="326">
        <v>95.0</v>
      </c>
      <c r="G845" s="326">
        <v>31.0</v>
      </c>
      <c r="H845" s="326">
        <v>501.4359988</v>
      </c>
      <c r="I845" s="60">
        <f t="shared" si="1"/>
        <v>2016</v>
      </c>
      <c r="J845" s="60">
        <f t="shared" si="2"/>
        <v>1</v>
      </c>
    </row>
    <row r="846">
      <c r="A846" s="325">
        <v>844.0</v>
      </c>
      <c r="B846" s="326" t="s">
        <v>870</v>
      </c>
      <c r="C846" s="326" t="s">
        <v>678</v>
      </c>
      <c r="D846" s="326" t="s">
        <v>679</v>
      </c>
      <c r="E846" s="326" t="s">
        <v>685</v>
      </c>
      <c r="F846" s="326">
        <v>24.0</v>
      </c>
      <c r="G846" s="326">
        <v>12.0</v>
      </c>
      <c r="H846" s="326">
        <v>4164.16004</v>
      </c>
      <c r="I846" s="60">
        <f t="shared" si="1"/>
        <v>2016</v>
      </c>
      <c r="J846" s="60">
        <f t="shared" si="2"/>
        <v>1</v>
      </c>
    </row>
    <row r="847">
      <c r="A847" s="325">
        <v>845.0</v>
      </c>
      <c r="B847" s="326" t="s">
        <v>870</v>
      </c>
      <c r="C847" s="326" t="s">
        <v>678</v>
      </c>
      <c r="D847" s="326" t="s">
        <v>679</v>
      </c>
      <c r="E847" s="326" t="s">
        <v>686</v>
      </c>
      <c r="F847" s="326">
        <v>60.0</v>
      </c>
      <c r="G847" s="326">
        <v>19.0</v>
      </c>
      <c r="H847" s="326">
        <v>350.0346463</v>
      </c>
      <c r="I847" s="60">
        <f t="shared" si="1"/>
        <v>2016</v>
      </c>
      <c r="J847" s="60">
        <f t="shared" si="2"/>
        <v>1</v>
      </c>
    </row>
    <row r="848">
      <c r="A848" s="325">
        <v>846.0</v>
      </c>
      <c r="B848" s="326" t="s">
        <v>870</v>
      </c>
      <c r="C848" s="326" t="s">
        <v>678</v>
      </c>
      <c r="D848" s="326" t="s">
        <v>679</v>
      </c>
      <c r="E848" s="326" t="s">
        <v>687</v>
      </c>
      <c r="F848" s="326">
        <v>814.0</v>
      </c>
      <c r="G848" s="326">
        <v>38.0</v>
      </c>
      <c r="H848" s="326">
        <v>267.6136948</v>
      </c>
      <c r="I848" s="60">
        <f t="shared" si="1"/>
        <v>2016</v>
      </c>
      <c r="J848" s="60">
        <f t="shared" si="2"/>
        <v>1</v>
      </c>
    </row>
    <row r="849">
      <c r="A849" s="325">
        <v>847.0</v>
      </c>
      <c r="B849" s="326" t="s">
        <v>870</v>
      </c>
      <c r="C849" s="326" t="s">
        <v>678</v>
      </c>
      <c r="D849" s="326" t="s">
        <v>679</v>
      </c>
      <c r="E849" s="326" t="s">
        <v>688</v>
      </c>
      <c r="F849" s="326">
        <v>33.0</v>
      </c>
      <c r="G849" s="326">
        <v>389.0</v>
      </c>
      <c r="H849" s="326">
        <v>14378.20147</v>
      </c>
      <c r="I849" s="60">
        <f t="shared" si="1"/>
        <v>2016</v>
      </c>
      <c r="J849" s="60">
        <f t="shared" si="2"/>
        <v>1</v>
      </c>
    </row>
    <row r="850">
      <c r="A850" s="325">
        <v>848.0</v>
      </c>
      <c r="B850" s="326" t="s">
        <v>870</v>
      </c>
      <c r="C850" s="326" t="s">
        <v>678</v>
      </c>
      <c r="D850" s="326" t="s">
        <v>679</v>
      </c>
      <c r="E850" s="326" t="s">
        <v>689</v>
      </c>
      <c r="F850" s="326">
        <v>54.0</v>
      </c>
      <c r="G850" s="326">
        <v>952.0</v>
      </c>
      <c r="H850" s="326">
        <v>66501.75389</v>
      </c>
      <c r="I850" s="60">
        <f t="shared" si="1"/>
        <v>2016</v>
      </c>
      <c r="J850" s="60">
        <f t="shared" si="2"/>
        <v>1</v>
      </c>
    </row>
    <row r="851">
      <c r="A851" s="325">
        <v>849.0</v>
      </c>
      <c r="B851" s="326" t="s">
        <v>870</v>
      </c>
      <c r="C851" s="326" t="s">
        <v>678</v>
      </c>
      <c r="D851" s="326" t="s">
        <v>679</v>
      </c>
      <c r="E851" s="326" t="s">
        <v>692</v>
      </c>
      <c r="F851" s="326" t="s">
        <v>693</v>
      </c>
      <c r="G851" s="326">
        <v>141.0</v>
      </c>
      <c r="H851" s="326">
        <v>20335.10536</v>
      </c>
      <c r="I851" s="60">
        <f t="shared" si="1"/>
        <v>2016</v>
      </c>
      <c r="J851" s="60">
        <f t="shared" si="2"/>
        <v>1</v>
      </c>
    </row>
    <row r="852">
      <c r="A852" s="325">
        <v>850.0</v>
      </c>
      <c r="B852" s="326" t="s">
        <v>870</v>
      </c>
      <c r="C852" s="326" t="s">
        <v>678</v>
      </c>
      <c r="D852" s="326" t="s">
        <v>679</v>
      </c>
      <c r="E852" s="326" t="s">
        <v>694</v>
      </c>
      <c r="F852" s="326">
        <v>86.0</v>
      </c>
      <c r="G852" s="326">
        <v>998.0</v>
      </c>
      <c r="H852" s="326">
        <v>122108.7494</v>
      </c>
      <c r="I852" s="60">
        <f t="shared" si="1"/>
        <v>2016</v>
      </c>
      <c r="J852" s="60">
        <f t="shared" si="2"/>
        <v>1</v>
      </c>
    </row>
    <row r="853">
      <c r="A853" s="325">
        <v>851.0</v>
      </c>
      <c r="B853" s="326" t="s">
        <v>870</v>
      </c>
      <c r="C853" s="326" t="s">
        <v>678</v>
      </c>
      <c r="D853" s="326" t="s">
        <v>679</v>
      </c>
      <c r="E853" s="326" t="s">
        <v>695</v>
      </c>
      <c r="F853" s="326">
        <v>69.0</v>
      </c>
      <c r="G853" s="326">
        <v>233.0</v>
      </c>
      <c r="H853" s="326">
        <v>63218.87275</v>
      </c>
      <c r="I853" s="60">
        <f t="shared" si="1"/>
        <v>2016</v>
      </c>
      <c r="J853" s="60">
        <f t="shared" si="2"/>
        <v>1</v>
      </c>
    </row>
    <row r="854">
      <c r="A854" s="325">
        <v>852.0</v>
      </c>
      <c r="B854" s="326" t="s">
        <v>870</v>
      </c>
      <c r="C854" s="326" t="s">
        <v>678</v>
      </c>
      <c r="D854" s="326" t="s">
        <v>679</v>
      </c>
      <c r="E854" s="326" t="s">
        <v>696</v>
      </c>
      <c r="F854" s="326">
        <v>61.0</v>
      </c>
      <c r="G854" s="326">
        <v>109.0</v>
      </c>
      <c r="H854" s="326">
        <v>16108.67817</v>
      </c>
      <c r="I854" s="60">
        <f t="shared" si="1"/>
        <v>2016</v>
      </c>
      <c r="J854" s="60">
        <f t="shared" si="2"/>
        <v>1</v>
      </c>
    </row>
    <row r="855">
      <c r="A855" s="325">
        <v>853.0</v>
      </c>
      <c r="B855" s="326" t="s">
        <v>870</v>
      </c>
      <c r="C855" s="326" t="s">
        <v>678</v>
      </c>
      <c r="D855" s="326" t="s">
        <v>679</v>
      </c>
      <c r="E855" s="326" t="s">
        <v>697</v>
      </c>
      <c r="F855" s="326">
        <v>99.0</v>
      </c>
      <c r="G855" s="326">
        <v>174.0</v>
      </c>
      <c r="H855" s="326">
        <v>32330.57465</v>
      </c>
      <c r="I855" s="60">
        <f t="shared" si="1"/>
        <v>2016</v>
      </c>
      <c r="J855" s="60">
        <f t="shared" si="2"/>
        <v>1</v>
      </c>
    </row>
    <row r="856">
      <c r="A856" s="325">
        <v>854.0</v>
      </c>
      <c r="B856" s="326" t="s">
        <v>870</v>
      </c>
      <c r="C856" s="326" t="s">
        <v>678</v>
      </c>
      <c r="D856" s="326" t="s">
        <v>679</v>
      </c>
      <c r="E856" s="326" t="s">
        <v>698</v>
      </c>
      <c r="F856" s="326">
        <v>67.0</v>
      </c>
      <c r="G856" s="326">
        <v>7.0</v>
      </c>
      <c r="H856" s="326">
        <v>814.1943908</v>
      </c>
      <c r="I856" s="60">
        <f t="shared" si="1"/>
        <v>2016</v>
      </c>
      <c r="J856" s="60">
        <f t="shared" si="2"/>
        <v>1</v>
      </c>
    </row>
    <row r="857">
      <c r="A857" s="325">
        <v>855.0</v>
      </c>
      <c r="B857" s="326" t="s">
        <v>870</v>
      </c>
      <c r="C857" s="326" t="s">
        <v>678</v>
      </c>
      <c r="D857" s="326" t="s">
        <v>679</v>
      </c>
      <c r="E857" s="326" t="s">
        <v>699</v>
      </c>
      <c r="F857" s="326">
        <v>79.0</v>
      </c>
      <c r="G857" s="326">
        <v>537.0</v>
      </c>
      <c r="H857" s="326">
        <v>98949.23277</v>
      </c>
      <c r="I857" s="60">
        <f t="shared" si="1"/>
        <v>2016</v>
      </c>
      <c r="J857" s="60">
        <f t="shared" si="2"/>
        <v>1</v>
      </c>
    </row>
    <row r="858">
      <c r="A858" s="325">
        <v>856.0</v>
      </c>
      <c r="B858" s="326" t="s">
        <v>870</v>
      </c>
      <c r="C858" s="326" t="s">
        <v>678</v>
      </c>
      <c r="D858" s="326" t="s">
        <v>679</v>
      </c>
      <c r="E858" s="326" t="s">
        <v>702</v>
      </c>
      <c r="F858" s="326" t="s">
        <v>703</v>
      </c>
      <c r="G858" s="326">
        <v>154.0</v>
      </c>
      <c r="H858" s="326">
        <v>28466.02177</v>
      </c>
      <c r="I858" s="60">
        <f t="shared" si="1"/>
        <v>2016</v>
      </c>
      <c r="J858" s="60">
        <f t="shared" si="2"/>
        <v>1</v>
      </c>
    </row>
    <row r="859">
      <c r="A859" s="325">
        <v>857.0</v>
      </c>
      <c r="B859" s="326" t="s">
        <v>870</v>
      </c>
      <c r="C859" s="326" t="s">
        <v>678</v>
      </c>
      <c r="D859" s="326" t="s">
        <v>679</v>
      </c>
      <c r="E859" s="326" t="s">
        <v>704</v>
      </c>
      <c r="F859" s="326">
        <v>38.0</v>
      </c>
      <c r="G859" s="326">
        <v>269.0</v>
      </c>
      <c r="H859" s="326">
        <v>74841.09626</v>
      </c>
      <c r="I859" s="60">
        <f t="shared" si="1"/>
        <v>2016</v>
      </c>
      <c r="J859" s="60">
        <f t="shared" si="2"/>
        <v>1</v>
      </c>
    </row>
    <row r="860">
      <c r="A860" s="325">
        <v>858.0</v>
      </c>
      <c r="B860" s="326" t="s">
        <v>870</v>
      </c>
      <c r="C860" s="326" t="s">
        <v>678</v>
      </c>
      <c r="D860" s="326" t="s">
        <v>679</v>
      </c>
      <c r="E860" s="326" t="s">
        <v>705</v>
      </c>
      <c r="F860" s="326">
        <v>27.0</v>
      </c>
      <c r="G860" s="326">
        <v>26.0</v>
      </c>
      <c r="H860" s="326">
        <v>72.42088685</v>
      </c>
      <c r="I860" s="60">
        <f t="shared" si="1"/>
        <v>2016</v>
      </c>
      <c r="J860" s="60">
        <f t="shared" si="2"/>
        <v>1</v>
      </c>
    </row>
    <row r="861">
      <c r="A861" s="325">
        <v>859.0</v>
      </c>
      <c r="B861" s="326" t="s">
        <v>870</v>
      </c>
      <c r="C861" s="326" t="s">
        <v>678</v>
      </c>
      <c r="D861" s="326" t="s">
        <v>679</v>
      </c>
      <c r="E861" s="326" t="s">
        <v>706</v>
      </c>
      <c r="F861" s="326">
        <v>59.0</v>
      </c>
      <c r="G861" s="326">
        <v>355.0</v>
      </c>
      <c r="H861" s="326">
        <v>20949.92472</v>
      </c>
      <c r="I861" s="60">
        <f t="shared" si="1"/>
        <v>2016</v>
      </c>
      <c r="J861" s="60">
        <f t="shared" si="2"/>
        <v>1</v>
      </c>
    </row>
    <row r="862">
      <c r="A862" s="325">
        <v>860.0</v>
      </c>
      <c r="B862" s="326" t="s">
        <v>870</v>
      </c>
      <c r="C862" s="326" t="s">
        <v>678</v>
      </c>
      <c r="D862" s="326" t="s">
        <v>679</v>
      </c>
      <c r="E862" s="326" t="s">
        <v>856</v>
      </c>
      <c r="F862" s="326">
        <v>96.0</v>
      </c>
      <c r="G862" s="326">
        <v>7.0</v>
      </c>
      <c r="H862" s="326">
        <v>1917.035557</v>
      </c>
      <c r="I862" s="60">
        <f t="shared" si="1"/>
        <v>2016</v>
      </c>
      <c r="J862" s="60">
        <f t="shared" si="2"/>
        <v>1</v>
      </c>
    </row>
    <row r="863">
      <c r="A863" s="325">
        <v>861.0</v>
      </c>
      <c r="B863" s="326" t="s">
        <v>870</v>
      </c>
      <c r="C863" s="326" t="s">
        <v>550</v>
      </c>
      <c r="D863" s="326" t="s">
        <v>550</v>
      </c>
      <c r="E863" s="326" t="s">
        <v>707</v>
      </c>
      <c r="F863" s="326">
        <v>81.0</v>
      </c>
      <c r="G863" s="326">
        <v>17.0</v>
      </c>
      <c r="H863" s="326">
        <v>29082.30163</v>
      </c>
      <c r="I863" s="60">
        <f t="shared" si="1"/>
        <v>2016</v>
      </c>
      <c r="J863" s="60">
        <f t="shared" si="2"/>
        <v>1</v>
      </c>
    </row>
    <row r="864">
      <c r="A864" s="325">
        <v>862.0</v>
      </c>
      <c r="B864" s="326" t="s">
        <v>870</v>
      </c>
      <c r="C864" s="326" t="s">
        <v>550</v>
      </c>
      <c r="D864" s="326" t="s">
        <v>550</v>
      </c>
      <c r="E864" s="326" t="s">
        <v>708</v>
      </c>
      <c r="F864" s="326" t="s">
        <v>709</v>
      </c>
      <c r="G864" s="326">
        <v>1732.0</v>
      </c>
      <c r="H864" s="326">
        <v>123154.4419</v>
      </c>
      <c r="I864" s="60">
        <f t="shared" si="1"/>
        <v>2016</v>
      </c>
      <c r="J864" s="60">
        <f t="shared" si="2"/>
        <v>1</v>
      </c>
    </row>
    <row r="865">
      <c r="A865" s="325">
        <v>863.0</v>
      </c>
      <c r="B865" s="326" t="s">
        <v>870</v>
      </c>
      <c r="C865" s="326" t="s">
        <v>550</v>
      </c>
      <c r="D865" s="326" t="s">
        <v>550</v>
      </c>
      <c r="E865" s="326" t="s">
        <v>710</v>
      </c>
      <c r="F865" s="326" t="s">
        <v>711</v>
      </c>
      <c r="G865" s="326">
        <v>373.0</v>
      </c>
      <c r="H865" s="326">
        <v>206842.5919</v>
      </c>
      <c r="I865" s="60">
        <f t="shared" si="1"/>
        <v>2016</v>
      </c>
      <c r="J865" s="60">
        <f t="shared" si="2"/>
        <v>1</v>
      </c>
    </row>
    <row r="866">
      <c r="A866" s="325">
        <v>864.0</v>
      </c>
      <c r="B866" s="326" t="s">
        <v>870</v>
      </c>
      <c r="C866" s="326" t="s">
        <v>550</v>
      </c>
      <c r="D866" s="326" t="s">
        <v>550</v>
      </c>
      <c r="E866" s="326" t="s">
        <v>712</v>
      </c>
      <c r="F866" s="326" t="s">
        <v>713</v>
      </c>
      <c r="G866" s="326">
        <v>130.0</v>
      </c>
      <c r="H866" s="326">
        <v>91390.15856</v>
      </c>
      <c r="I866" s="60">
        <f t="shared" si="1"/>
        <v>2016</v>
      </c>
      <c r="J866" s="60">
        <f t="shared" si="2"/>
        <v>1</v>
      </c>
    </row>
    <row r="867">
      <c r="A867" s="325">
        <v>865.0</v>
      </c>
      <c r="B867" s="326" t="s">
        <v>870</v>
      </c>
      <c r="C867" s="326" t="s">
        <v>550</v>
      </c>
      <c r="D867" s="326" t="s">
        <v>550</v>
      </c>
      <c r="E867" s="326" t="s">
        <v>714</v>
      </c>
      <c r="F867" s="326" t="s">
        <v>715</v>
      </c>
      <c r="G867" s="326">
        <v>1265.0</v>
      </c>
      <c r="H867" s="326">
        <v>77678.3763</v>
      </c>
      <c r="I867" s="60">
        <f t="shared" si="1"/>
        <v>2016</v>
      </c>
      <c r="J867" s="60">
        <f t="shared" si="2"/>
        <v>1</v>
      </c>
    </row>
    <row r="868">
      <c r="A868" s="325">
        <v>866.0</v>
      </c>
      <c r="B868" s="326" t="s">
        <v>870</v>
      </c>
      <c r="C868" s="326" t="s">
        <v>551</v>
      </c>
      <c r="D868" s="326" t="s">
        <v>551</v>
      </c>
      <c r="E868" s="326" t="s">
        <v>716</v>
      </c>
      <c r="F868" s="326">
        <v>66.0</v>
      </c>
      <c r="G868" s="326">
        <v>4414.0</v>
      </c>
      <c r="H868" s="326">
        <v>305850.032</v>
      </c>
      <c r="I868" s="60">
        <f t="shared" si="1"/>
        <v>2016</v>
      </c>
      <c r="J868" s="60">
        <f t="shared" si="2"/>
        <v>1</v>
      </c>
    </row>
    <row r="869">
      <c r="A869" s="325">
        <v>867.0</v>
      </c>
      <c r="B869" s="326" t="s">
        <v>870</v>
      </c>
      <c r="C869" s="326" t="s">
        <v>551</v>
      </c>
      <c r="D869" s="326" t="s">
        <v>551</v>
      </c>
      <c r="E869" s="326" t="s">
        <v>717</v>
      </c>
      <c r="F869" s="326" t="s">
        <v>718</v>
      </c>
      <c r="G869" s="326">
        <v>4912.0</v>
      </c>
      <c r="H869" s="326">
        <v>37214.09497</v>
      </c>
      <c r="I869" s="60">
        <f t="shared" si="1"/>
        <v>2016</v>
      </c>
      <c r="J869" s="60">
        <f t="shared" si="2"/>
        <v>1</v>
      </c>
    </row>
    <row r="870">
      <c r="A870" s="325">
        <v>868.0</v>
      </c>
      <c r="B870" s="326" t="s">
        <v>870</v>
      </c>
      <c r="C870" s="326" t="s">
        <v>551</v>
      </c>
      <c r="D870" s="326" t="s">
        <v>551</v>
      </c>
      <c r="E870" s="326" t="s">
        <v>719</v>
      </c>
      <c r="F870" s="326" t="s">
        <v>720</v>
      </c>
      <c r="G870" s="326">
        <v>1620.0</v>
      </c>
      <c r="H870" s="326">
        <v>22235.51559</v>
      </c>
      <c r="I870" s="60">
        <f t="shared" si="1"/>
        <v>2016</v>
      </c>
      <c r="J870" s="60">
        <f t="shared" si="2"/>
        <v>1</v>
      </c>
    </row>
    <row r="871">
      <c r="A871" s="325">
        <v>869.0</v>
      </c>
      <c r="B871" s="326" t="s">
        <v>870</v>
      </c>
      <c r="C871" s="326" t="s">
        <v>551</v>
      </c>
      <c r="D871" s="326" t="s">
        <v>551</v>
      </c>
      <c r="E871" s="326" t="s">
        <v>721</v>
      </c>
      <c r="F871" s="326" t="s">
        <v>722</v>
      </c>
      <c r="G871" s="326">
        <v>82.0</v>
      </c>
      <c r="H871" s="326">
        <v>30619.88364</v>
      </c>
      <c r="I871" s="60">
        <f t="shared" si="1"/>
        <v>2016</v>
      </c>
      <c r="J871" s="60">
        <f t="shared" si="2"/>
        <v>1</v>
      </c>
    </row>
    <row r="872">
      <c r="A872" s="325">
        <v>870.0</v>
      </c>
      <c r="B872" s="326" t="s">
        <v>870</v>
      </c>
      <c r="C872" s="326" t="s">
        <v>723</v>
      </c>
      <c r="D872" s="326" t="s">
        <v>723</v>
      </c>
      <c r="E872" s="326" t="s">
        <v>724</v>
      </c>
      <c r="F872" s="326" t="s">
        <v>725</v>
      </c>
      <c r="G872" s="326">
        <v>544.0</v>
      </c>
      <c r="H872" s="326">
        <v>540492.0546</v>
      </c>
      <c r="I872" s="60">
        <f t="shared" si="1"/>
        <v>2016</v>
      </c>
      <c r="J872" s="60">
        <f t="shared" si="2"/>
        <v>1</v>
      </c>
    </row>
    <row r="873">
      <c r="A873" s="325">
        <v>871.0</v>
      </c>
      <c r="B873" s="326" t="s">
        <v>870</v>
      </c>
      <c r="C873" s="326" t="s">
        <v>723</v>
      </c>
      <c r="D873" s="326" t="s">
        <v>723</v>
      </c>
      <c r="E873" s="326" t="s">
        <v>726</v>
      </c>
      <c r="F873" s="326" t="s">
        <v>727</v>
      </c>
      <c r="G873" s="326">
        <v>1478.0</v>
      </c>
      <c r="H873" s="326">
        <v>1468469.222</v>
      </c>
      <c r="I873" s="60">
        <f t="shared" si="1"/>
        <v>2016</v>
      </c>
      <c r="J873" s="60">
        <f t="shared" si="2"/>
        <v>1</v>
      </c>
    </row>
    <row r="874">
      <c r="A874" s="325">
        <v>872.0</v>
      </c>
      <c r="B874" s="326" t="s">
        <v>870</v>
      </c>
      <c r="C874" s="326" t="s">
        <v>524</v>
      </c>
      <c r="D874" s="326" t="s">
        <v>728</v>
      </c>
      <c r="E874" s="326" t="s">
        <v>729</v>
      </c>
      <c r="F874" s="326">
        <v>71.0</v>
      </c>
      <c r="G874" s="326">
        <v>53.0</v>
      </c>
      <c r="H874" s="326">
        <v>50846.62533</v>
      </c>
      <c r="I874" s="60">
        <f t="shared" si="1"/>
        <v>2016</v>
      </c>
      <c r="J874" s="60">
        <f t="shared" si="2"/>
        <v>1</v>
      </c>
    </row>
    <row r="875">
      <c r="A875" s="325">
        <v>873.0</v>
      </c>
      <c r="B875" s="326" t="s">
        <v>870</v>
      </c>
      <c r="C875" s="326" t="s">
        <v>524</v>
      </c>
      <c r="D875" s="326" t="s">
        <v>728</v>
      </c>
      <c r="E875" s="326" t="s">
        <v>730</v>
      </c>
      <c r="F875" s="326">
        <v>73.0</v>
      </c>
      <c r="G875" s="326">
        <v>9.0</v>
      </c>
      <c r="H875" s="326">
        <v>2216.200439</v>
      </c>
      <c r="I875" s="60">
        <f t="shared" si="1"/>
        <v>2016</v>
      </c>
      <c r="J875" s="60">
        <f t="shared" si="2"/>
        <v>1</v>
      </c>
    </row>
    <row r="876">
      <c r="A876" s="325">
        <v>874.0</v>
      </c>
      <c r="B876" s="326" t="s">
        <v>870</v>
      </c>
      <c r="C876" s="326" t="s">
        <v>524</v>
      </c>
      <c r="D876" s="326" t="s">
        <v>728</v>
      </c>
      <c r="E876" s="326" t="s">
        <v>731</v>
      </c>
      <c r="F876" s="326" t="s">
        <v>732</v>
      </c>
      <c r="G876" s="326">
        <v>19.0</v>
      </c>
      <c r="H876" s="326">
        <v>17257.73464</v>
      </c>
      <c r="I876" s="60">
        <f t="shared" si="1"/>
        <v>2016</v>
      </c>
      <c r="J876" s="60">
        <f t="shared" si="2"/>
        <v>1</v>
      </c>
    </row>
    <row r="877">
      <c r="A877" s="325">
        <v>875.0</v>
      </c>
      <c r="B877" s="326" t="s">
        <v>870</v>
      </c>
      <c r="C877" s="326" t="s">
        <v>524</v>
      </c>
      <c r="D877" s="326" t="s">
        <v>728</v>
      </c>
      <c r="E877" s="326" t="s">
        <v>733</v>
      </c>
      <c r="F877" s="326" t="s">
        <v>734</v>
      </c>
      <c r="G877" s="326">
        <v>322.0</v>
      </c>
      <c r="H877" s="326">
        <v>14984.18094</v>
      </c>
      <c r="I877" s="60">
        <f t="shared" si="1"/>
        <v>2016</v>
      </c>
      <c r="J877" s="60">
        <f t="shared" si="2"/>
        <v>1</v>
      </c>
    </row>
    <row r="878">
      <c r="A878" s="325">
        <v>876.0</v>
      </c>
      <c r="B878" s="326" t="s">
        <v>870</v>
      </c>
      <c r="C878" s="326" t="s">
        <v>524</v>
      </c>
      <c r="D878" s="326" t="s">
        <v>728</v>
      </c>
      <c r="E878" s="326" t="s">
        <v>735</v>
      </c>
      <c r="F878" s="326">
        <v>23.0</v>
      </c>
      <c r="G878" s="326">
        <v>37.0</v>
      </c>
      <c r="H878" s="326">
        <v>48402.67798</v>
      </c>
      <c r="I878" s="60">
        <f t="shared" si="1"/>
        <v>2016</v>
      </c>
      <c r="J878" s="60">
        <f t="shared" si="2"/>
        <v>1</v>
      </c>
    </row>
    <row r="879">
      <c r="A879" s="325">
        <v>877.0</v>
      </c>
      <c r="B879" s="326" t="s">
        <v>870</v>
      </c>
      <c r="C879" s="326" t="s">
        <v>524</v>
      </c>
      <c r="D879" s="326" t="s">
        <v>728</v>
      </c>
      <c r="E879" s="326" t="s">
        <v>736</v>
      </c>
      <c r="F879" s="326" t="s">
        <v>737</v>
      </c>
      <c r="G879" s="326">
        <v>14.0</v>
      </c>
      <c r="H879" s="326">
        <v>19053.74582</v>
      </c>
      <c r="I879" s="60">
        <f t="shared" si="1"/>
        <v>2016</v>
      </c>
      <c r="J879" s="60">
        <f t="shared" si="2"/>
        <v>1</v>
      </c>
    </row>
    <row r="880">
      <c r="A880" s="325">
        <v>878.0</v>
      </c>
      <c r="B880" s="326" t="s">
        <v>870</v>
      </c>
      <c r="C880" s="326" t="s">
        <v>524</v>
      </c>
      <c r="D880" s="326" t="s">
        <v>728</v>
      </c>
      <c r="E880" s="326" t="s">
        <v>738</v>
      </c>
      <c r="F880" s="326">
        <v>70.0</v>
      </c>
      <c r="G880" s="326">
        <v>14.0</v>
      </c>
      <c r="H880" s="326">
        <v>18248.21587</v>
      </c>
      <c r="I880" s="60">
        <f t="shared" si="1"/>
        <v>2016</v>
      </c>
      <c r="J880" s="60">
        <f t="shared" si="2"/>
        <v>1</v>
      </c>
    </row>
    <row r="881">
      <c r="A881" s="325">
        <v>879.0</v>
      </c>
      <c r="B881" s="326" t="s">
        <v>870</v>
      </c>
      <c r="C881" s="326" t="s">
        <v>524</v>
      </c>
      <c r="D881" s="326" t="s">
        <v>728</v>
      </c>
      <c r="E881" s="326" t="s">
        <v>739</v>
      </c>
      <c r="F881" s="326">
        <v>21.0</v>
      </c>
      <c r="G881" s="326">
        <v>452.0</v>
      </c>
      <c r="H881" s="326">
        <v>478467.2478</v>
      </c>
      <c r="I881" s="60">
        <f t="shared" si="1"/>
        <v>2016</v>
      </c>
      <c r="J881" s="60">
        <f t="shared" si="2"/>
        <v>1</v>
      </c>
    </row>
    <row r="882">
      <c r="A882" s="325">
        <v>880.0</v>
      </c>
      <c r="B882" s="326" t="s">
        <v>870</v>
      </c>
      <c r="C882" s="326" t="s">
        <v>524</v>
      </c>
      <c r="D882" s="326" t="s">
        <v>728</v>
      </c>
      <c r="E882" s="326" t="s">
        <v>740</v>
      </c>
      <c r="F882" s="326" t="s">
        <v>741</v>
      </c>
      <c r="G882" s="326">
        <v>384.0</v>
      </c>
      <c r="H882" s="326">
        <v>295482.8761</v>
      </c>
      <c r="I882" s="60">
        <f t="shared" si="1"/>
        <v>2016</v>
      </c>
      <c r="J882" s="60">
        <f t="shared" si="2"/>
        <v>1</v>
      </c>
    </row>
    <row r="883">
      <c r="A883" s="325">
        <v>881.0</v>
      </c>
      <c r="B883" s="326" t="s">
        <v>870</v>
      </c>
      <c r="C883" s="326" t="s">
        <v>524</v>
      </c>
      <c r="D883" s="326" t="s">
        <v>728</v>
      </c>
      <c r="E883" s="326" t="s">
        <v>742</v>
      </c>
      <c r="F883" s="326" t="s">
        <v>743</v>
      </c>
      <c r="G883" s="326">
        <v>1226.0</v>
      </c>
      <c r="H883" s="326">
        <v>610333.3341</v>
      </c>
      <c r="I883" s="60">
        <f t="shared" si="1"/>
        <v>2016</v>
      </c>
      <c r="J883" s="60">
        <f t="shared" si="2"/>
        <v>1</v>
      </c>
    </row>
    <row r="884">
      <c r="A884" s="325">
        <v>882.0</v>
      </c>
      <c r="B884" s="326" t="s">
        <v>870</v>
      </c>
      <c r="C884" s="326" t="s">
        <v>524</v>
      </c>
      <c r="D884" s="326" t="s">
        <v>728</v>
      </c>
      <c r="E884" s="326" t="s">
        <v>744</v>
      </c>
      <c r="F884" s="326" t="s">
        <v>745</v>
      </c>
      <c r="G884" s="326">
        <v>450.0</v>
      </c>
      <c r="H884" s="326">
        <v>582659.7777</v>
      </c>
      <c r="I884" s="60">
        <f t="shared" si="1"/>
        <v>2016</v>
      </c>
      <c r="J884" s="60">
        <f t="shared" si="2"/>
        <v>1</v>
      </c>
    </row>
    <row r="885">
      <c r="A885" s="325">
        <v>883.0</v>
      </c>
      <c r="B885" s="326" t="s">
        <v>870</v>
      </c>
      <c r="C885" s="326" t="s">
        <v>524</v>
      </c>
      <c r="D885" s="326" t="s">
        <v>728</v>
      </c>
      <c r="E885" s="326" t="s">
        <v>746</v>
      </c>
      <c r="F885" s="326" t="s">
        <v>747</v>
      </c>
      <c r="G885" s="326">
        <v>113.0</v>
      </c>
      <c r="H885" s="326">
        <v>102677.818</v>
      </c>
      <c r="I885" s="60">
        <f t="shared" si="1"/>
        <v>2016</v>
      </c>
      <c r="J885" s="60">
        <f t="shared" si="2"/>
        <v>1</v>
      </c>
    </row>
    <row r="886">
      <c r="A886" s="325">
        <v>884.0</v>
      </c>
      <c r="B886" s="326" t="s">
        <v>870</v>
      </c>
      <c r="C886" s="326" t="s">
        <v>524</v>
      </c>
      <c r="D886" s="326" t="s">
        <v>728</v>
      </c>
      <c r="E886" s="326" t="s">
        <v>748</v>
      </c>
      <c r="F886" s="326" t="s">
        <v>749</v>
      </c>
      <c r="G886" s="326">
        <v>104.0</v>
      </c>
      <c r="H886" s="326">
        <v>101706.3241</v>
      </c>
      <c r="I886" s="60">
        <f t="shared" si="1"/>
        <v>2016</v>
      </c>
      <c r="J886" s="60">
        <f t="shared" si="2"/>
        <v>1</v>
      </c>
    </row>
    <row r="887">
      <c r="A887" s="325">
        <v>885.0</v>
      </c>
      <c r="B887" s="326" t="s">
        <v>870</v>
      </c>
      <c r="C887" s="326" t="s">
        <v>524</v>
      </c>
      <c r="D887" s="326" t="s">
        <v>728</v>
      </c>
      <c r="E887" s="326" t="s">
        <v>750</v>
      </c>
      <c r="F887" s="326" t="s">
        <v>751</v>
      </c>
      <c r="G887" s="326">
        <v>57.0</v>
      </c>
      <c r="H887" s="326">
        <v>18021.45975</v>
      </c>
      <c r="I887" s="60">
        <f t="shared" si="1"/>
        <v>2016</v>
      </c>
      <c r="J887" s="60">
        <f t="shared" si="2"/>
        <v>1</v>
      </c>
    </row>
    <row r="888">
      <c r="A888" s="325">
        <v>886.0</v>
      </c>
      <c r="B888" s="326" t="s">
        <v>870</v>
      </c>
      <c r="C888" s="326" t="s">
        <v>524</v>
      </c>
      <c r="D888" s="326" t="s">
        <v>728</v>
      </c>
      <c r="E888" s="326" t="s">
        <v>752</v>
      </c>
      <c r="F888" s="326">
        <v>72.0</v>
      </c>
      <c r="G888" s="326">
        <v>1.0</v>
      </c>
      <c r="H888" s="326">
        <v>1871.839583</v>
      </c>
      <c r="I888" s="60">
        <f t="shared" si="1"/>
        <v>2016</v>
      </c>
      <c r="J888" s="60">
        <f t="shared" si="2"/>
        <v>1</v>
      </c>
    </row>
    <row r="889">
      <c r="A889" s="325">
        <v>887.0</v>
      </c>
      <c r="B889" s="326" t="s">
        <v>870</v>
      </c>
      <c r="C889" s="326" t="s">
        <v>524</v>
      </c>
      <c r="D889" s="326" t="s">
        <v>728</v>
      </c>
      <c r="E889" s="326" t="s">
        <v>850</v>
      </c>
      <c r="F889" s="326" t="s">
        <v>851</v>
      </c>
      <c r="G889" s="326">
        <v>1.0</v>
      </c>
      <c r="H889" s="326">
        <v>163.5666667</v>
      </c>
      <c r="I889" s="60">
        <f t="shared" si="1"/>
        <v>2016</v>
      </c>
      <c r="J889" s="60">
        <f t="shared" si="2"/>
        <v>1</v>
      </c>
    </row>
    <row r="890">
      <c r="A890" s="325">
        <v>888.0</v>
      </c>
      <c r="B890" s="326" t="s">
        <v>870</v>
      </c>
      <c r="C890" s="326" t="s">
        <v>524</v>
      </c>
      <c r="D890" s="326" t="s">
        <v>753</v>
      </c>
      <c r="E890" s="326" t="s">
        <v>754</v>
      </c>
      <c r="F890" s="326" t="s">
        <v>755</v>
      </c>
      <c r="G890" s="326">
        <v>596.0</v>
      </c>
      <c r="H890" s="326">
        <v>1885413.618</v>
      </c>
      <c r="I890" s="60">
        <f t="shared" si="1"/>
        <v>2016</v>
      </c>
      <c r="J890" s="60">
        <f t="shared" si="2"/>
        <v>1</v>
      </c>
    </row>
    <row r="891">
      <c r="A891" s="325">
        <v>889.0</v>
      </c>
      <c r="B891" s="326" t="s">
        <v>870</v>
      </c>
      <c r="C891" s="326" t="s">
        <v>524</v>
      </c>
      <c r="D891" s="326" t="s">
        <v>753</v>
      </c>
      <c r="E891" s="326" t="s">
        <v>756</v>
      </c>
      <c r="F891" s="326" t="s">
        <v>757</v>
      </c>
      <c r="G891" s="326">
        <v>286.0</v>
      </c>
      <c r="H891" s="326">
        <v>870407.8958</v>
      </c>
      <c r="I891" s="60">
        <f t="shared" si="1"/>
        <v>2016</v>
      </c>
      <c r="J891" s="60">
        <f t="shared" si="2"/>
        <v>1</v>
      </c>
    </row>
    <row r="892">
      <c r="A892" s="325">
        <v>890.0</v>
      </c>
      <c r="B892" s="326" t="s">
        <v>870</v>
      </c>
      <c r="C892" s="326" t="s">
        <v>524</v>
      </c>
      <c r="D892" s="326" t="s">
        <v>753</v>
      </c>
      <c r="E892" s="326" t="s">
        <v>758</v>
      </c>
      <c r="F892" s="326" t="s">
        <v>759</v>
      </c>
      <c r="G892" s="326">
        <v>231.0</v>
      </c>
      <c r="H892" s="326">
        <v>883768.8915</v>
      </c>
      <c r="I892" s="60">
        <f t="shared" si="1"/>
        <v>2016</v>
      </c>
      <c r="J892" s="60">
        <f t="shared" si="2"/>
        <v>1</v>
      </c>
    </row>
    <row r="893">
      <c r="A893" s="325">
        <v>891.0</v>
      </c>
      <c r="B893" s="326" t="s">
        <v>870</v>
      </c>
      <c r="C893" s="326" t="s">
        <v>524</v>
      </c>
      <c r="D893" s="326" t="s">
        <v>753</v>
      </c>
      <c r="E893" s="326" t="s">
        <v>760</v>
      </c>
      <c r="F893" s="326" t="s">
        <v>761</v>
      </c>
      <c r="G893" s="326">
        <v>15.0</v>
      </c>
      <c r="H893" s="326">
        <v>50920.97448</v>
      </c>
      <c r="I893" s="60">
        <f t="shared" si="1"/>
        <v>2016</v>
      </c>
      <c r="J893" s="60">
        <f t="shared" si="2"/>
        <v>1</v>
      </c>
    </row>
    <row r="894">
      <c r="A894" s="325">
        <v>892.0</v>
      </c>
      <c r="B894" s="326" t="s">
        <v>870</v>
      </c>
      <c r="C894" s="326" t="s">
        <v>524</v>
      </c>
      <c r="D894" s="326" t="s">
        <v>753</v>
      </c>
      <c r="E894" s="326" t="s">
        <v>762</v>
      </c>
      <c r="F894" s="326" t="s">
        <v>763</v>
      </c>
      <c r="G894" s="326">
        <v>105.0</v>
      </c>
      <c r="H894" s="326">
        <v>227381.5814</v>
      </c>
      <c r="I894" s="60">
        <f t="shared" si="1"/>
        <v>2016</v>
      </c>
      <c r="J894" s="60">
        <f t="shared" si="2"/>
        <v>1</v>
      </c>
    </row>
    <row r="895">
      <c r="A895" s="325">
        <v>893.0</v>
      </c>
      <c r="B895" s="326" t="s">
        <v>870</v>
      </c>
      <c r="C895" s="326" t="s">
        <v>524</v>
      </c>
      <c r="D895" s="326" t="s">
        <v>753</v>
      </c>
      <c r="E895" s="326" t="s">
        <v>764</v>
      </c>
      <c r="F895" s="326" t="s">
        <v>765</v>
      </c>
      <c r="G895" s="326">
        <v>32.0</v>
      </c>
      <c r="H895" s="326">
        <v>123602.284</v>
      </c>
      <c r="I895" s="60">
        <f t="shared" si="1"/>
        <v>2016</v>
      </c>
      <c r="J895" s="60">
        <f t="shared" si="2"/>
        <v>1</v>
      </c>
    </row>
    <row r="896">
      <c r="A896" s="325">
        <v>894.0</v>
      </c>
      <c r="B896" s="326" t="s">
        <v>870</v>
      </c>
      <c r="C896" s="326" t="s">
        <v>530</v>
      </c>
      <c r="D896" s="326" t="s">
        <v>766</v>
      </c>
      <c r="E896" s="326" t="s">
        <v>767</v>
      </c>
      <c r="F896" s="326">
        <v>44.0</v>
      </c>
      <c r="G896" s="326">
        <v>638.0</v>
      </c>
      <c r="H896" s="326">
        <v>11835.07081</v>
      </c>
      <c r="I896" s="60">
        <f t="shared" si="1"/>
        <v>2016</v>
      </c>
      <c r="J896" s="60">
        <f t="shared" si="2"/>
        <v>1</v>
      </c>
    </row>
    <row r="897">
      <c r="A897" s="325">
        <v>895.0</v>
      </c>
      <c r="B897" s="326" t="s">
        <v>870</v>
      </c>
      <c r="C897" s="326" t="s">
        <v>530</v>
      </c>
      <c r="D897" s="326" t="s">
        <v>768</v>
      </c>
      <c r="E897" s="326" t="s">
        <v>769</v>
      </c>
      <c r="F897" s="326">
        <v>29.0</v>
      </c>
      <c r="G897" s="326">
        <v>107.0</v>
      </c>
      <c r="H897" s="326">
        <v>263117.6127</v>
      </c>
      <c r="I897" s="60">
        <f t="shared" si="1"/>
        <v>2016</v>
      </c>
      <c r="J897" s="60">
        <f t="shared" si="2"/>
        <v>1</v>
      </c>
    </row>
    <row r="898">
      <c r="A898" s="325">
        <v>896.0</v>
      </c>
      <c r="B898" s="326" t="s">
        <v>870</v>
      </c>
      <c r="C898" s="326" t="s">
        <v>530</v>
      </c>
      <c r="D898" s="326" t="s">
        <v>768</v>
      </c>
      <c r="E898" s="326" t="s">
        <v>770</v>
      </c>
      <c r="F898" s="326" t="s">
        <v>771</v>
      </c>
      <c r="G898" s="326">
        <v>289.0</v>
      </c>
      <c r="H898" s="326">
        <v>163000.6989</v>
      </c>
      <c r="I898" s="60">
        <f t="shared" si="1"/>
        <v>2016</v>
      </c>
      <c r="J898" s="60">
        <f t="shared" si="2"/>
        <v>1</v>
      </c>
    </row>
    <row r="899">
      <c r="A899" s="325">
        <v>897.0</v>
      </c>
      <c r="B899" s="326" t="s">
        <v>870</v>
      </c>
      <c r="C899" s="326" t="s">
        <v>530</v>
      </c>
      <c r="D899" s="326" t="s">
        <v>768</v>
      </c>
      <c r="E899" s="326" t="s">
        <v>772</v>
      </c>
      <c r="F899" s="326" t="s">
        <v>773</v>
      </c>
      <c r="G899" s="326">
        <v>13.0</v>
      </c>
      <c r="H899" s="326">
        <v>7332.211368</v>
      </c>
      <c r="I899" s="60">
        <f t="shared" si="1"/>
        <v>2016</v>
      </c>
      <c r="J899" s="60">
        <f t="shared" si="2"/>
        <v>1</v>
      </c>
    </row>
    <row r="900">
      <c r="A900" s="325">
        <v>898.0</v>
      </c>
      <c r="B900" s="326" t="s">
        <v>870</v>
      </c>
      <c r="C900" s="326" t="s">
        <v>530</v>
      </c>
      <c r="D900" s="326" t="s">
        <v>768</v>
      </c>
      <c r="E900" s="326" t="s">
        <v>774</v>
      </c>
      <c r="F900" s="326" t="s">
        <v>775</v>
      </c>
      <c r="G900" s="326">
        <v>5766.0</v>
      </c>
      <c r="H900" s="326">
        <v>3252117.75</v>
      </c>
      <c r="I900" s="60">
        <f t="shared" si="1"/>
        <v>2016</v>
      </c>
      <c r="J900" s="60">
        <f t="shared" si="2"/>
        <v>1</v>
      </c>
    </row>
    <row r="901">
      <c r="A901" s="325">
        <v>899.0</v>
      </c>
      <c r="B901" s="326" t="s">
        <v>870</v>
      </c>
      <c r="C901" s="326" t="s">
        <v>530</v>
      </c>
      <c r="D901" s="326" t="s">
        <v>768</v>
      </c>
      <c r="E901" s="326" t="s">
        <v>776</v>
      </c>
      <c r="F901" s="326" t="s">
        <v>777</v>
      </c>
      <c r="G901" s="326">
        <v>95.0</v>
      </c>
      <c r="H901" s="326">
        <v>53581.54461</v>
      </c>
      <c r="I901" s="60">
        <f t="shared" si="1"/>
        <v>2016</v>
      </c>
      <c r="J901" s="60">
        <f t="shared" si="2"/>
        <v>1</v>
      </c>
    </row>
    <row r="902">
      <c r="A902" s="325">
        <v>900.0</v>
      </c>
      <c r="B902" s="326" t="s">
        <v>870</v>
      </c>
      <c r="C902" s="326" t="s">
        <v>530</v>
      </c>
      <c r="D902" s="326" t="s">
        <v>778</v>
      </c>
      <c r="E902" s="326" t="s">
        <v>779</v>
      </c>
      <c r="F902" s="326">
        <v>31.0</v>
      </c>
      <c r="G902" s="326">
        <v>12.0</v>
      </c>
      <c r="H902" s="326">
        <v>22277.73215</v>
      </c>
      <c r="I902" s="60">
        <f t="shared" si="1"/>
        <v>2016</v>
      </c>
      <c r="J902" s="60">
        <f t="shared" si="2"/>
        <v>1</v>
      </c>
    </row>
    <row r="903">
      <c r="A903" s="325">
        <v>901.0</v>
      </c>
      <c r="B903" s="326" t="s">
        <v>870</v>
      </c>
      <c r="C903" s="326" t="s">
        <v>530</v>
      </c>
      <c r="D903" s="326" t="s">
        <v>778</v>
      </c>
      <c r="E903" s="326" t="s">
        <v>780</v>
      </c>
      <c r="F903" s="326" t="s">
        <v>781</v>
      </c>
      <c r="G903" s="326">
        <v>207.0</v>
      </c>
      <c r="H903" s="326">
        <v>31147.93843</v>
      </c>
      <c r="I903" s="60">
        <f t="shared" si="1"/>
        <v>2016</v>
      </c>
      <c r="J903" s="60">
        <f t="shared" si="2"/>
        <v>1</v>
      </c>
    </row>
    <row r="904">
      <c r="A904" s="325">
        <v>902.0</v>
      </c>
      <c r="B904" s="326" t="s">
        <v>870</v>
      </c>
      <c r="C904" s="326" t="s">
        <v>530</v>
      </c>
      <c r="D904" s="326" t="s">
        <v>778</v>
      </c>
      <c r="E904" s="326" t="s">
        <v>782</v>
      </c>
      <c r="F904" s="326" t="s">
        <v>783</v>
      </c>
      <c r="G904" s="326">
        <v>5054.0</v>
      </c>
      <c r="H904" s="326">
        <v>760491.2117</v>
      </c>
      <c r="I904" s="60">
        <f t="shared" si="1"/>
        <v>2016</v>
      </c>
      <c r="J904" s="60">
        <f t="shared" si="2"/>
        <v>1</v>
      </c>
    </row>
    <row r="905">
      <c r="A905" s="325">
        <v>903.0</v>
      </c>
      <c r="B905" s="326" t="s">
        <v>870</v>
      </c>
      <c r="C905" s="326" t="s">
        <v>530</v>
      </c>
      <c r="D905" s="326" t="s">
        <v>784</v>
      </c>
      <c r="E905" s="326" t="s">
        <v>785</v>
      </c>
      <c r="F905" s="326">
        <v>35.0</v>
      </c>
      <c r="G905" s="326">
        <v>87.0</v>
      </c>
      <c r="H905" s="326">
        <v>67362.29262</v>
      </c>
      <c r="I905" s="60">
        <f t="shared" si="1"/>
        <v>2016</v>
      </c>
      <c r="J905" s="60">
        <f t="shared" si="2"/>
        <v>1</v>
      </c>
    </row>
    <row r="906">
      <c r="A906" s="325">
        <v>904.0</v>
      </c>
      <c r="B906" s="326" t="s">
        <v>870</v>
      </c>
      <c r="C906" s="326" t="s">
        <v>530</v>
      </c>
      <c r="D906" s="326" t="s">
        <v>784</v>
      </c>
      <c r="E906" s="326" t="s">
        <v>786</v>
      </c>
      <c r="F906" s="326">
        <v>43.0</v>
      </c>
      <c r="G906" s="326">
        <v>149.0</v>
      </c>
      <c r="H906" s="326">
        <v>981.464491</v>
      </c>
      <c r="I906" s="60">
        <f t="shared" si="1"/>
        <v>2016</v>
      </c>
      <c r="J906" s="60">
        <f t="shared" si="2"/>
        <v>1</v>
      </c>
    </row>
    <row r="907">
      <c r="A907" s="325">
        <v>905.0</v>
      </c>
      <c r="B907" s="326" t="s">
        <v>870</v>
      </c>
      <c r="C907" s="326" t="s">
        <v>530</v>
      </c>
      <c r="D907" s="326" t="s">
        <v>784</v>
      </c>
      <c r="E907" s="326" t="s">
        <v>787</v>
      </c>
      <c r="F907" s="326" t="s">
        <v>788</v>
      </c>
      <c r="G907" s="326">
        <v>649.0</v>
      </c>
      <c r="H907" s="326">
        <v>4843.045919</v>
      </c>
      <c r="I907" s="60">
        <f t="shared" si="1"/>
        <v>2016</v>
      </c>
      <c r="J907" s="60">
        <f t="shared" si="2"/>
        <v>1</v>
      </c>
    </row>
    <row r="908">
      <c r="A908" s="325">
        <v>906.0</v>
      </c>
      <c r="B908" s="326" t="s">
        <v>870</v>
      </c>
      <c r="C908" s="326" t="s">
        <v>530</v>
      </c>
      <c r="D908" s="326" t="s">
        <v>784</v>
      </c>
      <c r="E908" s="326" t="s">
        <v>789</v>
      </c>
      <c r="F908" s="326">
        <v>49.0</v>
      </c>
      <c r="G908" s="326">
        <v>2743.0</v>
      </c>
      <c r="H908" s="326">
        <v>116783.6825</v>
      </c>
      <c r="I908" s="60">
        <f t="shared" si="1"/>
        <v>2016</v>
      </c>
      <c r="J908" s="60">
        <f t="shared" si="2"/>
        <v>1</v>
      </c>
    </row>
    <row r="909">
      <c r="A909" s="325">
        <v>907.0</v>
      </c>
      <c r="B909" s="326" t="s">
        <v>870</v>
      </c>
      <c r="C909" s="326" t="s">
        <v>530</v>
      </c>
      <c r="D909" s="326" t="s">
        <v>784</v>
      </c>
      <c r="E909" s="326" t="s">
        <v>790</v>
      </c>
      <c r="F909" s="326">
        <v>41.0</v>
      </c>
      <c r="G909" s="326">
        <v>589.0</v>
      </c>
      <c r="H909" s="326">
        <v>27636.08465</v>
      </c>
      <c r="I909" s="60">
        <f t="shared" si="1"/>
        <v>2016</v>
      </c>
      <c r="J909" s="60">
        <f t="shared" si="2"/>
        <v>1</v>
      </c>
    </row>
    <row r="910">
      <c r="A910" s="325">
        <v>908.0</v>
      </c>
      <c r="B910" s="326" t="s">
        <v>870</v>
      </c>
      <c r="C910" s="326" t="s">
        <v>530</v>
      </c>
      <c r="D910" s="326" t="s">
        <v>784</v>
      </c>
      <c r="E910" s="326" t="s">
        <v>791</v>
      </c>
      <c r="F910" s="326">
        <v>47.0</v>
      </c>
      <c r="G910" s="326">
        <v>67.0</v>
      </c>
      <c r="H910" s="326">
        <v>6407.512647</v>
      </c>
      <c r="I910" s="60">
        <f t="shared" si="1"/>
        <v>2016</v>
      </c>
      <c r="J910" s="60">
        <f t="shared" si="2"/>
        <v>1</v>
      </c>
    </row>
    <row r="911">
      <c r="A911" s="325">
        <v>909.0</v>
      </c>
      <c r="B911" s="326" t="s">
        <v>870</v>
      </c>
      <c r="C911" s="326" t="s">
        <v>530</v>
      </c>
      <c r="D911" s="326" t="s">
        <v>784</v>
      </c>
      <c r="E911" s="326" t="s">
        <v>792</v>
      </c>
      <c r="F911" s="326">
        <v>40.0</v>
      </c>
      <c r="G911" s="326">
        <v>800.0</v>
      </c>
      <c r="H911" s="326">
        <v>41629.16919</v>
      </c>
      <c r="I911" s="60">
        <f t="shared" si="1"/>
        <v>2016</v>
      </c>
      <c r="J911" s="60">
        <f t="shared" si="2"/>
        <v>1</v>
      </c>
    </row>
    <row r="912">
      <c r="A912" s="325">
        <v>910.0</v>
      </c>
      <c r="B912" s="326" t="s">
        <v>870</v>
      </c>
      <c r="C912" s="326" t="s">
        <v>530</v>
      </c>
      <c r="D912" s="326" t="s">
        <v>784</v>
      </c>
      <c r="E912" s="326" t="s">
        <v>793</v>
      </c>
      <c r="F912" s="326">
        <v>42.0</v>
      </c>
      <c r="G912" s="326">
        <v>19.0</v>
      </c>
      <c r="H912" s="326">
        <v>1493.696022</v>
      </c>
      <c r="I912" s="60">
        <f t="shared" si="1"/>
        <v>2016</v>
      </c>
      <c r="J912" s="60">
        <f t="shared" si="2"/>
        <v>1</v>
      </c>
    </row>
    <row r="913">
      <c r="A913" s="325">
        <v>911.0</v>
      </c>
      <c r="B913" s="326" t="s">
        <v>870</v>
      </c>
      <c r="C913" s="326" t="s">
        <v>530</v>
      </c>
      <c r="D913" s="326" t="s">
        <v>794</v>
      </c>
      <c r="E913" s="326" t="s">
        <v>794</v>
      </c>
      <c r="F913" s="326">
        <v>46.0</v>
      </c>
      <c r="G913" s="326">
        <v>25436.0</v>
      </c>
      <c r="H913" s="326">
        <v>332856.4885</v>
      </c>
      <c r="I913" s="60">
        <f t="shared" si="1"/>
        <v>2016</v>
      </c>
      <c r="J913" s="60">
        <f t="shared" si="2"/>
        <v>1</v>
      </c>
    </row>
    <row r="914">
      <c r="A914" s="325">
        <v>912.0</v>
      </c>
      <c r="B914" s="326" t="s">
        <v>870</v>
      </c>
      <c r="C914" s="326" t="s">
        <v>530</v>
      </c>
      <c r="D914" s="326" t="s">
        <v>795</v>
      </c>
      <c r="E914" s="326" t="s">
        <v>796</v>
      </c>
      <c r="F914" s="326">
        <v>45.0</v>
      </c>
      <c r="G914" s="326">
        <v>1342.0</v>
      </c>
      <c r="H914" s="326">
        <v>46437.4567</v>
      </c>
      <c r="I914" s="60">
        <f t="shared" si="1"/>
        <v>2016</v>
      </c>
      <c r="J914" s="60">
        <f t="shared" si="2"/>
        <v>1</v>
      </c>
    </row>
    <row r="915">
      <c r="A915" s="325">
        <v>913.0</v>
      </c>
      <c r="B915" s="326" t="s">
        <v>870</v>
      </c>
      <c r="C915" s="326" t="s">
        <v>530</v>
      </c>
      <c r="D915" s="326" t="s">
        <v>797</v>
      </c>
      <c r="E915" s="326" t="s">
        <v>797</v>
      </c>
      <c r="F915" s="326">
        <v>39.0</v>
      </c>
      <c r="G915" s="326">
        <v>570.0</v>
      </c>
      <c r="H915" s="326">
        <v>49596.32857</v>
      </c>
      <c r="I915" s="60">
        <f t="shared" si="1"/>
        <v>2016</v>
      </c>
      <c r="J915" s="60">
        <f t="shared" si="2"/>
        <v>1</v>
      </c>
    </row>
    <row r="916">
      <c r="A916" s="325">
        <v>914.0</v>
      </c>
      <c r="B916" s="326" t="s">
        <v>870</v>
      </c>
      <c r="C916" s="326" t="s">
        <v>530</v>
      </c>
      <c r="D916" s="326" t="s">
        <v>798</v>
      </c>
      <c r="E916" s="326" t="s">
        <v>799</v>
      </c>
      <c r="F916" s="326">
        <v>37.2</v>
      </c>
      <c r="G916" s="326">
        <v>623.0</v>
      </c>
      <c r="H916" s="326">
        <v>34314.03882</v>
      </c>
      <c r="I916" s="60">
        <f t="shared" si="1"/>
        <v>2016</v>
      </c>
      <c r="J916" s="60">
        <f t="shared" si="2"/>
        <v>1</v>
      </c>
    </row>
    <row r="917">
      <c r="A917" s="325">
        <v>915.0</v>
      </c>
      <c r="B917" s="326" t="s">
        <v>870</v>
      </c>
      <c r="C917" s="326" t="s">
        <v>530</v>
      </c>
      <c r="D917" s="326" t="s">
        <v>798</v>
      </c>
      <c r="E917" s="326" t="s">
        <v>800</v>
      </c>
      <c r="F917" s="326">
        <v>48.0</v>
      </c>
      <c r="G917" s="326">
        <v>1458.0</v>
      </c>
      <c r="H917" s="326">
        <v>207952.125</v>
      </c>
      <c r="I917" s="60">
        <f t="shared" si="1"/>
        <v>2016</v>
      </c>
      <c r="J917" s="60">
        <f t="shared" si="2"/>
        <v>1</v>
      </c>
    </row>
    <row r="918">
      <c r="A918" s="325">
        <v>916.0</v>
      </c>
      <c r="B918" s="326" t="s">
        <v>870</v>
      </c>
      <c r="C918" s="326" t="s">
        <v>530</v>
      </c>
      <c r="D918" s="326" t="s">
        <v>801</v>
      </c>
      <c r="E918" s="326" t="s">
        <v>802</v>
      </c>
      <c r="F918" s="326">
        <v>126.0</v>
      </c>
      <c r="G918" s="326">
        <v>444.0</v>
      </c>
      <c r="H918" s="326">
        <v>4078.546368</v>
      </c>
      <c r="I918" s="60">
        <f t="shared" si="1"/>
        <v>2016</v>
      </c>
      <c r="J918" s="60">
        <f t="shared" si="2"/>
        <v>1</v>
      </c>
    </row>
    <row r="919">
      <c r="A919" s="325">
        <v>917.0</v>
      </c>
      <c r="B919" s="326" t="s">
        <v>870</v>
      </c>
      <c r="C919" s="326" t="s">
        <v>518</v>
      </c>
      <c r="D919" s="326" t="s">
        <v>864</v>
      </c>
      <c r="E919" s="326" t="s">
        <v>857</v>
      </c>
      <c r="F919" s="326">
        <v>37.1</v>
      </c>
      <c r="G919" s="326">
        <v>1.0</v>
      </c>
      <c r="H919" s="326">
        <v>853.7773438</v>
      </c>
      <c r="I919" s="60">
        <f t="shared" si="1"/>
        <v>2016</v>
      </c>
      <c r="J919" s="60">
        <f t="shared" si="2"/>
        <v>1</v>
      </c>
    </row>
    <row r="920">
      <c r="A920" s="325">
        <v>918.0</v>
      </c>
      <c r="B920" s="326" t="s">
        <v>870</v>
      </c>
      <c r="C920" s="326" t="s">
        <v>518</v>
      </c>
      <c r="D920" s="326" t="s">
        <v>864</v>
      </c>
      <c r="E920" s="326" t="s">
        <v>813</v>
      </c>
      <c r="F920" s="326">
        <v>4.6</v>
      </c>
      <c r="G920" s="326">
        <v>10.0</v>
      </c>
      <c r="H920" s="326">
        <v>15900.59783</v>
      </c>
      <c r="I920" s="60">
        <f t="shared" si="1"/>
        <v>2016</v>
      </c>
      <c r="J920" s="60">
        <f t="shared" si="2"/>
        <v>1</v>
      </c>
    </row>
    <row r="921">
      <c r="A921" s="325">
        <v>919.0</v>
      </c>
      <c r="B921" s="326" t="s">
        <v>870</v>
      </c>
      <c r="C921" s="326" t="s">
        <v>518</v>
      </c>
      <c r="D921" s="326" t="s">
        <v>864</v>
      </c>
      <c r="E921" s="326" t="s">
        <v>814</v>
      </c>
      <c r="F921" s="326">
        <v>4.8</v>
      </c>
      <c r="G921" s="326">
        <v>34.0</v>
      </c>
      <c r="H921" s="326">
        <v>3902.042898</v>
      </c>
      <c r="I921" s="60">
        <f t="shared" si="1"/>
        <v>2016</v>
      </c>
      <c r="J921" s="60">
        <f t="shared" si="2"/>
        <v>1</v>
      </c>
    </row>
    <row r="922">
      <c r="A922" s="325">
        <v>920.0</v>
      </c>
      <c r="B922" s="326" t="s">
        <v>870</v>
      </c>
      <c r="C922" s="326" t="s">
        <v>518</v>
      </c>
      <c r="D922" s="326" t="s">
        <v>864</v>
      </c>
      <c r="E922" s="326" t="s">
        <v>815</v>
      </c>
      <c r="F922" s="326">
        <v>4.4</v>
      </c>
      <c r="G922" s="326">
        <v>134.0</v>
      </c>
      <c r="H922" s="326">
        <v>127431.6139</v>
      </c>
      <c r="I922" s="60">
        <f t="shared" si="1"/>
        <v>2016</v>
      </c>
      <c r="J922" s="60">
        <f t="shared" si="2"/>
        <v>1</v>
      </c>
    </row>
    <row r="923">
      <c r="A923" s="325">
        <v>921.0</v>
      </c>
      <c r="B923" s="326" t="s">
        <v>870</v>
      </c>
      <c r="C923" s="326" t="s">
        <v>518</v>
      </c>
      <c r="D923" s="326" t="s">
        <v>864</v>
      </c>
      <c r="E923" s="326" t="s">
        <v>852</v>
      </c>
      <c r="F923" s="326">
        <v>4.9</v>
      </c>
      <c r="G923" s="326">
        <v>5.0</v>
      </c>
      <c r="H923" s="326">
        <v>2237.237103</v>
      </c>
      <c r="I923" s="60">
        <f t="shared" si="1"/>
        <v>2016</v>
      </c>
      <c r="J923" s="60">
        <f t="shared" si="2"/>
        <v>1</v>
      </c>
    </row>
    <row r="924">
      <c r="A924" s="325">
        <v>922.0</v>
      </c>
      <c r="B924" s="326" t="s">
        <v>870</v>
      </c>
      <c r="C924" s="326" t="s">
        <v>518</v>
      </c>
      <c r="D924" s="326" t="s">
        <v>803</v>
      </c>
      <c r="E924" s="326" t="s">
        <v>803</v>
      </c>
      <c r="F924" s="326" t="s">
        <v>804</v>
      </c>
      <c r="G924" s="326">
        <v>114.0</v>
      </c>
      <c r="H924" s="326">
        <v>892823.3258</v>
      </c>
      <c r="I924" s="60">
        <f t="shared" si="1"/>
        <v>2016</v>
      </c>
      <c r="J924" s="60">
        <f t="shared" si="2"/>
        <v>1</v>
      </c>
    </row>
    <row r="925">
      <c r="A925" s="325">
        <v>923.0</v>
      </c>
      <c r="B925" s="326" t="s">
        <v>870</v>
      </c>
      <c r="C925" s="326" t="s">
        <v>518</v>
      </c>
      <c r="D925" s="326" t="s">
        <v>865</v>
      </c>
      <c r="E925" s="326" t="s">
        <v>837</v>
      </c>
      <c r="F925" s="326" t="s">
        <v>838</v>
      </c>
      <c r="G925" s="326">
        <v>5734.0</v>
      </c>
      <c r="H925" s="326">
        <v>227269.2546</v>
      </c>
      <c r="I925" s="60">
        <f t="shared" si="1"/>
        <v>2016</v>
      </c>
      <c r="J925" s="60">
        <f t="shared" si="2"/>
        <v>1</v>
      </c>
    </row>
    <row r="926">
      <c r="A926" s="325">
        <v>924.0</v>
      </c>
      <c r="B926" s="326" t="s">
        <v>870</v>
      </c>
      <c r="C926" s="326" t="s">
        <v>518</v>
      </c>
      <c r="D926" s="326" t="s">
        <v>865</v>
      </c>
      <c r="E926" s="326" t="s">
        <v>842</v>
      </c>
      <c r="F926" s="326" t="s">
        <v>843</v>
      </c>
      <c r="G926" s="326">
        <v>71.0</v>
      </c>
      <c r="H926" s="326">
        <v>2499.279751</v>
      </c>
      <c r="I926" s="60">
        <f t="shared" si="1"/>
        <v>2016</v>
      </c>
      <c r="J926" s="60">
        <f t="shared" si="2"/>
        <v>1</v>
      </c>
    </row>
    <row r="927">
      <c r="A927" s="325">
        <v>925.0</v>
      </c>
      <c r="B927" s="326" t="s">
        <v>870</v>
      </c>
      <c r="C927" s="326" t="s">
        <v>518</v>
      </c>
      <c r="D927" s="326" t="s">
        <v>865</v>
      </c>
      <c r="E927" s="326" t="s">
        <v>844</v>
      </c>
      <c r="F927" s="326" t="s">
        <v>845</v>
      </c>
      <c r="G927" s="326">
        <v>254.0</v>
      </c>
      <c r="H927" s="326">
        <v>25086.95834</v>
      </c>
      <c r="I927" s="60">
        <f t="shared" si="1"/>
        <v>2016</v>
      </c>
      <c r="J927" s="60">
        <f t="shared" si="2"/>
        <v>1</v>
      </c>
    </row>
    <row r="928">
      <c r="A928" s="325">
        <v>926.0</v>
      </c>
      <c r="B928" s="326" t="s">
        <v>870</v>
      </c>
      <c r="C928" s="326" t="s">
        <v>518</v>
      </c>
      <c r="D928" s="326" t="s">
        <v>805</v>
      </c>
      <c r="E928" s="326" t="s">
        <v>808</v>
      </c>
      <c r="F928" s="326" t="s">
        <v>809</v>
      </c>
      <c r="G928" s="326">
        <v>20089.0</v>
      </c>
      <c r="H928" s="326">
        <v>4079437.534</v>
      </c>
      <c r="I928" s="60">
        <f t="shared" si="1"/>
        <v>2016</v>
      </c>
      <c r="J928" s="60">
        <f t="shared" si="2"/>
        <v>1</v>
      </c>
    </row>
    <row r="929">
      <c r="A929" s="325">
        <v>927.0</v>
      </c>
      <c r="B929" s="326" t="s">
        <v>870</v>
      </c>
      <c r="C929" s="326" t="s">
        <v>518</v>
      </c>
      <c r="D929" s="326" t="s">
        <v>805</v>
      </c>
      <c r="E929" s="326" t="s">
        <v>810</v>
      </c>
      <c r="F929" s="326" t="s">
        <v>811</v>
      </c>
      <c r="G929" s="326">
        <v>2008.0</v>
      </c>
      <c r="H929" s="326">
        <v>4192410.252</v>
      </c>
      <c r="I929" s="60">
        <f t="shared" si="1"/>
        <v>2016</v>
      </c>
      <c r="J929" s="60">
        <f t="shared" si="2"/>
        <v>1</v>
      </c>
    </row>
    <row r="930">
      <c r="A930" s="325">
        <v>928.0</v>
      </c>
      <c r="B930" s="326" t="s">
        <v>870</v>
      </c>
      <c r="C930" s="326" t="s">
        <v>518</v>
      </c>
      <c r="D930" s="326" t="s">
        <v>805</v>
      </c>
      <c r="E930" s="326" t="s">
        <v>812</v>
      </c>
      <c r="F930" s="326">
        <v>2.0</v>
      </c>
      <c r="G930" s="326">
        <v>105.0</v>
      </c>
      <c r="H930" s="326">
        <v>494276.1892</v>
      </c>
      <c r="I930" s="60">
        <f t="shared" si="1"/>
        <v>2016</v>
      </c>
      <c r="J930" s="60">
        <f t="shared" si="2"/>
        <v>1</v>
      </c>
    </row>
    <row r="931">
      <c r="A931" s="325">
        <v>929.0</v>
      </c>
      <c r="B931" s="326" t="s">
        <v>870</v>
      </c>
      <c r="C931" s="326" t="s">
        <v>518</v>
      </c>
      <c r="D931" s="326" t="s">
        <v>805</v>
      </c>
      <c r="E931" s="326" t="s">
        <v>816</v>
      </c>
      <c r="F931" s="326">
        <v>4.7</v>
      </c>
      <c r="G931" s="326">
        <v>3.0</v>
      </c>
      <c r="H931" s="326">
        <v>3588.992346</v>
      </c>
      <c r="I931" s="60">
        <f t="shared" si="1"/>
        <v>2016</v>
      </c>
      <c r="J931" s="60">
        <f t="shared" si="2"/>
        <v>1</v>
      </c>
    </row>
    <row r="932">
      <c r="A932" s="325">
        <v>930.0</v>
      </c>
      <c r="B932" s="326" t="s">
        <v>870</v>
      </c>
      <c r="C932" s="326" t="s">
        <v>518</v>
      </c>
      <c r="D932" s="326" t="s">
        <v>805</v>
      </c>
      <c r="E932" s="326" t="s">
        <v>817</v>
      </c>
      <c r="F932" s="326" t="s">
        <v>818</v>
      </c>
      <c r="G932" s="326">
        <v>65.0</v>
      </c>
      <c r="H932" s="326">
        <v>125013.0386</v>
      </c>
      <c r="I932" s="60">
        <f t="shared" si="1"/>
        <v>2016</v>
      </c>
      <c r="J932" s="60">
        <f t="shared" si="2"/>
        <v>1</v>
      </c>
    </row>
    <row r="933">
      <c r="A933" s="325">
        <v>931.0</v>
      </c>
      <c r="B933" s="326" t="s">
        <v>870</v>
      </c>
      <c r="C933" s="326" t="s">
        <v>518</v>
      </c>
      <c r="D933" s="326" t="s">
        <v>805</v>
      </c>
      <c r="E933" s="326" t="s">
        <v>822</v>
      </c>
      <c r="F933" s="326" t="s">
        <v>823</v>
      </c>
      <c r="G933" s="326">
        <v>236.0</v>
      </c>
      <c r="H933" s="326">
        <v>70102.84368</v>
      </c>
      <c r="I933" s="60">
        <f t="shared" si="1"/>
        <v>2016</v>
      </c>
      <c r="J933" s="60">
        <f t="shared" si="2"/>
        <v>1</v>
      </c>
    </row>
    <row r="934">
      <c r="A934" s="325">
        <v>932.0</v>
      </c>
      <c r="B934" s="326" t="s">
        <v>870</v>
      </c>
      <c r="C934" s="326" t="s">
        <v>518</v>
      </c>
      <c r="D934" s="326" t="s">
        <v>828</v>
      </c>
      <c r="E934" s="326" t="s">
        <v>829</v>
      </c>
      <c r="F934" s="326" t="s">
        <v>830</v>
      </c>
      <c r="G934" s="326">
        <v>9905.0</v>
      </c>
      <c r="H934" s="326">
        <v>128713.1782</v>
      </c>
      <c r="I934" s="60">
        <f t="shared" si="1"/>
        <v>2016</v>
      </c>
      <c r="J934" s="60">
        <f t="shared" si="2"/>
        <v>1</v>
      </c>
    </row>
    <row r="935">
      <c r="A935" s="325">
        <v>933.0</v>
      </c>
      <c r="B935" s="326" t="s">
        <v>870</v>
      </c>
      <c r="C935" s="326" t="s">
        <v>518</v>
      </c>
      <c r="D935" s="326" t="s">
        <v>828</v>
      </c>
      <c r="E935" s="326" t="s">
        <v>831</v>
      </c>
      <c r="F935" s="326">
        <v>104.0</v>
      </c>
      <c r="G935" s="326">
        <v>2995.0</v>
      </c>
      <c r="H935" s="326">
        <v>20167.38362</v>
      </c>
      <c r="I935" s="60">
        <f t="shared" si="1"/>
        <v>2016</v>
      </c>
      <c r="J935" s="60">
        <f t="shared" si="2"/>
        <v>1</v>
      </c>
    </row>
    <row r="936">
      <c r="A936" s="325">
        <v>934.0</v>
      </c>
      <c r="B936" s="326" t="s">
        <v>870</v>
      </c>
      <c r="C936" s="326" t="s">
        <v>518</v>
      </c>
      <c r="D936" s="326" t="s">
        <v>828</v>
      </c>
      <c r="E936" s="326" t="s">
        <v>832</v>
      </c>
      <c r="F936" s="326">
        <v>13.0</v>
      </c>
      <c r="G936" s="326">
        <v>52.0</v>
      </c>
      <c r="H936" s="326">
        <v>13687.48884</v>
      </c>
      <c r="I936" s="60">
        <f t="shared" si="1"/>
        <v>2016</v>
      </c>
      <c r="J936" s="60">
        <f t="shared" si="2"/>
        <v>1</v>
      </c>
    </row>
    <row r="937">
      <c r="A937" s="325">
        <v>935.0</v>
      </c>
      <c r="B937" s="326" t="s">
        <v>870</v>
      </c>
      <c r="C937" s="326" t="s">
        <v>518</v>
      </c>
      <c r="D937" s="326" t="s">
        <v>828</v>
      </c>
      <c r="E937" s="326" t="s">
        <v>833</v>
      </c>
      <c r="F937" s="326" t="s">
        <v>834</v>
      </c>
      <c r="G937" s="326">
        <v>5.0</v>
      </c>
      <c r="H937" s="326">
        <v>10472.13083</v>
      </c>
      <c r="I937" s="60">
        <f t="shared" si="1"/>
        <v>2016</v>
      </c>
      <c r="J937" s="60">
        <f t="shared" si="2"/>
        <v>1</v>
      </c>
    </row>
    <row r="938">
      <c r="A938" s="325">
        <v>936.0</v>
      </c>
      <c r="B938" s="326" t="s">
        <v>870</v>
      </c>
      <c r="C938" s="326" t="s">
        <v>518</v>
      </c>
      <c r="D938" s="326" t="s">
        <v>828</v>
      </c>
      <c r="E938" s="326" t="s">
        <v>835</v>
      </c>
      <c r="F938" s="326" t="s">
        <v>836</v>
      </c>
      <c r="G938" s="326">
        <v>326.0</v>
      </c>
      <c r="H938" s="326">
        <v>51559.37718</v>
      </c>
      <c r="I938" s="60">
        <f t="shared" si="1"/>
        <v>2016</v>
      </c>
      <c r="J938" s="60">
        <f t="shared" si="2"/>
        <v>1</v>
      </c>
    </row>
    <row r="939">
      <c r="A939" s="325">
        <v>937.0</v>
      </c>
      <c r="B939" s="326" t="s">
        <v>870</v>
      </c>
      <c r="C939" s="326" t="s">
        <v>518</v>
      </c>
      <c r="D939" s="326" t="s">
        <v>828</v>
      </c>
      <c r="E939" s="326" t="s">
        <v>839</v>
      </c>
      <c r="F939" s="326">
        <v>36.0</v>
      </c>
      <c r="G939" s="326">
        <v>196.0</v>
      </c>
      <c r="H939" s="326">
        <v>295015.1814</v>
      </c>
      <c r="I939" s="60">
        <f t="shared" si="1"/>
        <v>2016</v>
      </c>
      <c r="J939" s="60">
        <f t="shared" si="2"/>
        <v>1</v>
      </c>
    </row>
    <row r="940">
      <c r="A940" s="325">
        <v>938.0</v>
      </c>
      <c r="B940" s="326" t="s">
        <v>870</v>
      </c>
      <c r="C940" s="326" t="s">
        <v>518</v>
      </c>
      <c r="D940" s="326" t="s">
        <v>828</v>
      </c>
      <c r="E940" s="326" t="s">
        <v>866</v>
      </c>
      <c r="F940" s="326">
        <v>106.0</v>
      </c>
      <c r="G940" s="326">
        <v>20.0</v>
      </c>
      <c r="H940" s="326">
        <v>30994.8173</v>
      </c>
      <c r="I940" s="60">
        <f t="shared" si="1"/>
        <v>2016</v>
      </c>
      <c r="J940" s="60">
        <f t="shared" si="2"/>
        <v>1</v>
      </c>
    </row>
    <row r="941">
      <c r="A941" s="325">
        <v>939.0</v>
      </c>
      <c r="B941" s="326" t="s">
        <v>870</v>
      </c>
      <c r="C941" s="326" t="s">
        <v>518</v>
      </c>
      <c r="D941" s="326" t="s">
        <v>828</v>
      </c>
      <c r="E941" s="326" t="s">
        <v>853</v>
      </c>
      <c r="F941" s="326">
        <v>14.0</v>
      </c>
      <c r="G941" s="326">
        <v>1.0</v>
      </c>
      <c r="H941" s="326">
        <v>983.625</v>
      </c>
      <c r="I941" s="60">
        <f t="shared" si="1"/>
        <v>2016</v>
      </c>
      <c r="J941" s="60">
        <f t="shared" si="2"/>
        <v>1</v>
      </c>
    </row>
    <row r="942">
      <c r="A942" s="325">
        <v>940.0</v>
      </c>
      <c r="B942" s="326" t="s">
        <v>870</v>
      </c>
      <c r="C942" s="326" t="s">
        <v>518</v>
      </c>
      <c r="D942" s="326" t="s">
        <v>828</v>
      </c>
      <c r="E942" s="326" t="s">
        <v>840</v>
      </c>
      <c r="F942" s="326" t="s">
        <v>841</v>
      </c>
      <c r="G942" s="326">
        <v>346.0</v>
      </c>
      <c r="H942" s="326">
        <v>10078.63782</v>
      </c>
      <c r="I942" s="60">
        <f t="shared" si="1"/>
        <v>2016</v>
      </c>
      <c r="J942" s="60">
        <f t="shared" si="2"/>
        <v>1</v>
      </c>
    </row>
    <row r="943">
      <c r="A943" s="325">
        <v>941.0</v>
      </c>
      <c r="B943" s="326" t="s">
        <v>870</v>
      </c>
      <c r="C943" s="326" t="s">
        <v>518</v>
      </c>
      <c r="D943" s="326" t="s">
        <v>828</v>
      </c>
      <c r="E943" s="326" t="s">
        <v>846</v>
      </c>
      <c r="F943" s="326" t="s">
        <v>847</v>
      </c>
      <c r="G943" s="326">
        <v>976.0</v>
      </c>
      <c r="H943" s="326">
        <v>303271.672</v>
      </c>
      <c r="I943" s="60">
        <f t="shared" si="1"/>
        <v>2016</v>
      </c>
      <c r="J943" s="60">
        <f t="shared" si="2"/>
        <v>1</v>
      </c>
    </row>
    <row r="944">
      <c r="A944" s="325">
        <v>942.0</v>
      </c>
      <c r="B944" s="326" t="s">
        <v>871</v>
      </c>
      <c r="C944" s="326" t="s">
        <v>545</v>
      </c>
      <c r="D944" s="326" t="s">
        <v>642</v>
      </c>
      <c r="E944" s="326" t="s">
        <v>643</v>
      </c>
      <c r="F944" s="326" t="s">
        <v>644</v>
      </c>
      <c r="G944" s="326">
        <v>179.0</v>
      </c>
      <c r="H944" s="326">
        <v>161518.2269</v>
      </c>
      <c r="I944" s="60">
        <f t="shared" si="1"/>
        <v>2016</v>
      </c>
      <c r="J944" s="60">
        <f t="shared" si="2"/>
        <v>2</v>
      </c>
    </row>
    <row r="945">
      <c r="A945" s="325">
        <v>943.0</v>
      </c>
      <c r="B945" s="326" t="s">
        <v>871</v>
      </c>
      <c r="C945" s="326" t="s">
        <v>545</v>
      </c>
      <c r="D945" s="326" t="s">
        <v>642</v>
      </c>
      <c r="E945" s="326" t="s">
        <v>645</v>
      </c>
      <c r="F945" s="326" t="s">
        <v>646</v>
      </c>
      <c r="G945" s="326">
        <v>182.0</v>
      </c>
      <c r="H945" s="326">
        <v>36361.91439</v>
      </c>
      <c r="I945" s="60">
        <f t="shared" si="1"/>
        <v>2016</v>
      </c>
      <c r="J945" s="60">
        <f t="shared" si="2"/>
        <v>2</v>
      </c>
    </row>
    <row r="946">
      <c r="A946" s="325">
        <v>944.0</v>
      </c>
      <c r="B946" s="326" t="s">
        <v>871</v>
      </c>
      <c r="C946" s="326" t="s">
        <v>545</v>
      </c>
      <c r="D946" s="326" t="s">
        <v>647</v>
      </c>
      <c r="E946" s="326" t="s">
        <v>648</v>
      </c>
      <c r="F946" s="326" t="s">
        <v>649</v>
      </c>
      <c r="G946" s="326">
        <v>1510.0</v>
      </c>
      <c r="H946" s="326">
        <v>13836.33077</v>
      </c>
      <c r="I946" s="60">
        <f t="shared" si="1"/>
        <v>2016</v>
      </c>
      <c r="J946" s="60">
        <f t="shared" si="2"/>
        <v>2</v>
      </c>
    </row>
    <row r="947">
      <c r="A947" s="325">
        <v>945.0</v>
      </c>
      <c r="B947" s="326" t="s">
        <v>871</v>
      </c>
      <c r="C947" s="326" t="s">
        <v>545</v>
      </c>
      <c r="D947" s="326" t="s">
        <v>647</v>
      </c>
      <c r="E947" s="326" t="s">
        <v>650</v>
      </c>
      <c r="F947" s="326" t="s">
        <v>651</v>
      </c>
      <c r="G947" s="326">
        <v>2860.0</v>
      </c>
      <c r="H947" s="326">
        <v>26206.56027</v>
      </c>
      <c r="I947" s="60">
        <f t="shared" si="1"/>
        <v>2016</v>
      </c>
      <c r="J947" s="60">
        <f t="shared" si="2"/>
        <v>2</v>
      </c>
    </row>
    <row r="948">
      <c r="A948" s="325">
        <v>946.0</v>
      </c>
      <c r="B948" s="326" t="s">
        <v>871</v>
      </c>
      <c r="C948" s="326" t="s">
        <v>545</v>
      </c>
      <c r="D948" s="326" t="s">
        <v>647</v>
      </c>
      <c r="E948" s="326" t="s">
        <v>652</v>
      </c>
      <c r="F948" s="326" t="s">
        <v>653</v>
      </c>
      <c r="G948" s="326">
        <v>3046.0</v>
      </c>
      <c r="H948" s="326">
        <v>27910.903</v>
      </c>
      <c r="I948" s="60">
        <f t="shared" si="1"/>
        <v>2016</v>
      </c>
      <c r="J948" s="60">
        <f t="shared" si="2"/>
        <v>2</v>
      </c>
    </row>
    <row r="949">
      <c r="A949" s="325">
        <v>947.0</v>
      </c>
      <c r="B949" s="326" t="s">
        <v>871</v>
      </c>
      <c r="C949" s="326" t="s">
        <v>545</v>
      </c>
      <c r="D949" s="326" t="s">
        <v>647</v>
      </c>
      <c r="E949" s="326" t="s">
        <v>654</v>
      </c>
      <c r="F949" s="326" t="s">
        <v>655</v>
      </c>
      <c r="G949" s="326">
        <v>2164.0</v>
      </c>
      <c r="H949" s="326">
        <v>19829.01973</v>
      </c>
      <c r="I949" s="60">
        <f t="shared" si="1"/>
        <v>2016</v>
      </c>
      <c r="J949" s="60">
        <f t="shared" si="2"/>
        <v>2</v>
      </c>
    </row>
    <row r="950">
      <c r="A950" s="325">
        <v>948.0</v>
      </c>
      <c r="B950" s="326" t="s">
        <v>871</v>
      </c>
      <c r="C950" s="326" t="s">
        <v>545</v>
      </c>
      <c r="D950" s="326" t="s">
        <v>647</v>
      </c>
      <c r="E950" s="326" t="s">
        <v>656</v>
      </c>
      <c r="F950" s="326" t="s">
        <v>657</v>
      </c>
      <c r="G950" s="326">
        <v>60.0</v>
      </c>
      <c r="H950" s="326">
        <v>785.79885</v>
      </c>
      <c r="I950" s="60">
        <f t="shared" si="1"/>
        <v>2016</v>
      </c>
      <c r="J950" s="60">
        <f t="shared" si="2"/>
        <v>2</v>
      </c>
    </row>
    <row r="951">
      <c r="A951" s="325">
        <v>949.0</v>
      </c>
      <c r="B951" s="326" t="s">
        <v>871</v>
      </c>
      <c r="C951" s="326" t="s">
        <v>547</v>
      </c>
      <c r="D951" s="326" t="s">
        <v>658</v>
      </c>
      <c r="E951" s="326" t="s">
        <v>659</v>
      </c>
      <c r="F951" s="326" t="s">
        <v>660</v>
      </c>
      <c r="G951" s="326">
        <v>130.0</v>
      </c>
      <c r="H951" s="326">
        <v>1499.315375</v>
      </c>
      <c r="I951" s="60">
        <f t="shared" si="1"/>
        <v>2016</v>
      </c>
      <c r="J951" s="60">
        <f t="shared" si="2"/>
        <v>2</v>
      </c>
    </row>
    <row r="952">
      <c r="A952" s="325">
        <v>950.0</v>
      </c>
      <c r="B952" s="326" t="s">
        <v>871</v>
      </c>
      <c r="C952" s="326" t="s">
        <v>547</v>
      </c>
      <c r="D952" s="326" t="s">
        <v>658</v>
      </c>
      <c r="E952" s="326" t="s">
        <v>661</v>
      </c>
      <c r="F952" s="326" t="s">
        <v>662</v>
      </c>
      <c r="G952" s="326">
        <v>5736.0</v>
      </c>
      <c r="H952" s="326">
        <v>8698.649415</v>
      </c>
      <c r="I952" s="60">
        <f t="shared" si="1"/>
        <v>2016</v>
      </c>
      <c r="J952" s="60">
        <f t="shared" si="2"/>
        <v>2</v>
      </c>
    </row>
    <row r="953">
      <c r="A953" s="325">
        <v>951.0</v>
      </c>
      <c r="B953" s="326" t="s">
        <v>871</v>
      </c>
      <c r="C953" s="326" t="s">
        <v>547</v>
      </c>
      <c r="D953" s="326" t="s">
        <v>658</v>
      </c>
      <c r="E953" s="326" t="s">
        <v>663</v>
      </c>
      <c r="F953" s="326" t="s">
        <v>664</v>
      </c>
      <c r="G953" s="326">
        <v>3472.0</v>
      </c>
      <c r="H953" s="326">
        <v>31243.29603</v>
      </c>
      <c r="I953" s="60">
        <f t="shared" si="1"/>
        <v>2016</v>
      </c>
      <c r="J953" s="60">
        <f t="shared" si="2"/>
        <v>2</v>
      </c>
    </row>
    <row r="954">
      <c r="A954" s="325">
        <v>952.0</v>
      </c>
      <c r="B954" s="326" t="s">
        <v>871</v>
      </c>
      <c r="C954" s="326" t="s">
        <v>547</v>
      </c>
      <c r="D954" s="326" t="s">
        <v>665</v>
      </c>
      <c r="E954" s="326" t="s">
        <v>666</v>
      </c>
      <c r="F954" s="326" t="s">
        <v>667</v>
      </c>
      <c r="G954" s="326">
        <v>3860.0</v>
      </c>
      <c r="H954" s="326">
        <v>2573377.06</v>
      </c>
      <c r="I954" s="60">
        <f t="shared" si="1"/>
        <v>2016</v>
      </c>
      <c r="J954" s="60">
        <f t="shared" si="2"/>
        <v>2</v>
      </c>
    </row>
    <row r="955">
      <c r="A955" s="325">
        <v>953.0</v>
      </c>
      <c r="B955" s="326" t="s">
        <v>871</v>
      </c>
      <c r="C955" s="326" t="s">
        <v>678</v>
      </c>
      <c r="D955" s="326" t="s">
        <v>678</v>
      </c>
      <c r="E955" s="326" t="s">
        <v>680</v>
      </c>
      <c r="F955" s="326">
        <v>80.0</v>
      </c>
      <c r="G955" s="326">
        <v>80.0</v>
      </c>
      <c r="H955" s="326">
        <v>12559.04657</v>
      </c>
      <c r="I955" s="60">
        <f t="shared" si="1"/>
        <v>2016</v>
      </c>
      <c r="J955" s="60">
        <f t="shared" si="2"/>
        <v>2</v>
      </c>
    </row>
    <row r="956">
      <c r="A956" s="325">
        <v>954.0</v>
      </c>
      <c r="B956" s="326" t="s">
        <v>871</v>
      </c>
      <c r="C956" s="326" t="s">
        <v>678</v>
      </c>
      <c r="D956" s="326" t="s">
        <v>678</v>
      </c>
      <c r="E956" s="326" t="s">
        <v>681</v>
      </c>
      <c r="F956" s="326">
        <v>83.0</v>
      </c>
      <c r="G956" s="326">
        <v>25.0</v>
      </c>
      <c r="H956" s="326">
        <v>106.3241701</v>
      </c>
      <c r="I956" s="60">
        <f t="shared" si="1"/>
        <v>2016</v>
      </c>
      <c r="J956" s="60">
        <f t="shared" si="2"/>
        <v>2</v>
      </c>
    </row>
    <row r="957">
      <c r="A957" s="325">
        <v>955.0</v>
      </c>
      <c r="B957" s="326" t="s">
        <v>871</v>
      </c>
      <c r="C957" s="326" t="s">
        <v>678</v>
      </c>
      <c r="D957" s="326" t="s">
        <v>678</v>
      </c>
      <c r="E957" s="326" t="s">
        <v>682</v>
      </c>
      <c r="F957" s="326">
        <v>26.0</v>
      </c>
      <c r="G957" s="326">
        <v>4.0</v>
      </c>
      <c r="H957" s="326">
        <v>1083.629213</v>
      </c>
      <c r="I957" s="60">
        <f t="shared" si="1"/>
        <v>2016</v>
      </c>
      <c r="J957" s="60">
        <f t="shared" si="2"/>
        <v>2</v>
      </c>
    </row>
    <row r="958">
      <c r="A958" s="325">
        <v>956.0</v>
      </c>
      <c r="B958" s="326" t="s">
        <v>871</v>
      </c>
      <c r="C958" s="326" t="s">
        <v>678</v>
      </c>
      <c r="D958" s="326" t="s">
        <v>678</v>
      </c>
      <c r="E958" s="326" t="s">
        <v>683</v>
      </c>
      <c r="F958" s="326">
        <v>802.0</v>
      </c>
      <c r="G958" s="326">
        <v>771.0</v>
      </c>
      <c r="H958" s="326">
        <v>104187.8879</v>
      </c>
      <c r="I958" s="60">
        <f t="shared" si="1"/>
        <v>2016</v>
      </c>
      <c r="J958" s="60">
        <f t="shared" si="2"/>
        <v>2</v>
      </c>
    </row>
    <row r="959">
      <c r="A959" s="325">
        <v>957.0</v>
      </c>
      <c r="B959" s="326" t="s">
        <v>871</v>
      </c>
      <c r="C959" s="326" t="s">
        <v>678</v>
      </c>
      <c r="D959" s="326" t="s">
        <v>678</v>
      </c>
      <c r="E959" s="326" t="s">
        <v>684</v>
      </c>
      <c r="F959" s="326">
        <v>95.0</v>
      </c>
      <c r="G959" s="326">
        <v>44.0</v>
      </c>
      <c r="H959" s="326">
        <v>711.7156112</v>
      </c>
      <c r="I959" s="60">
        <f t="shared" si="1"/>
        <v>2016</v>
      </c>
      <c r="J959" s="60">
        <f t="shared" si="2"/>
        <v>2</v>
      </c>
    </row>
    <row r="960">
      <c r="A960" s="325">
        <v>958.0</v>
      </c>
      <c r="B960" s="326" t="s">
        <v>871</v>
      </c>
      <c r="C960" s="326" t="s">
        <v>678</v>
      </c>
      <c r="D960" s="326" t="s">
        <v>678</v>
      </c>
      <c r="E960" s="326" t="s">
        <v>685</v>
      </c>
      <c r="F960" s="326">
        <v>24.0</v>
      </c>
      <c r="G960" s="326">
        <v>14.0</v>
      </c>
      <c r="H960" s="326">
        <v>4858.186714</v>
      </c>
      <c r="I960" s="60">
        <f t="shared" si="1"/>
        <v>2016</v>
      </c>
      <c r="J960" s="60">
        <f t="shared" si="2"/>
        <v>2</v>
      </c>
    </row>
    <row r="961">
      <c r="A961" s="325">
        <v>959.0</v>
      </c>
      <c r="B961" s="326" t="s">
        <v>871</v>
      </c>
      <c r="C961" s="326" t="s">
        <v>678</v>
      </c>
      <c r="D961" s="326" t="s">
        <v>678</v>
      </c>
      <c r="E961" s="326" t="s">
        <v>686</v>
      </c>
      <c r="F961" s="326">
        <v>60.0</v>
      </c>
      <c r="G961" s="326">
        <v>18.0</v>
      </c>
      <c r="H961" s="326">
        <v>331.6117702</v>
      </c>
      <c r="I961" s="60">
        <f t="shared" si="1"/>
        <v>2016</v>
      </c>
      <c r="J961" s="60">
        <f t="shared" si="2"/>
        <v>2</v>
      </c>
    </row>
    <row r="962">
      <c r="A962" s="325">
        <v>960.0</v>
      </c>
      <c r="B962" s="326" t="s">
        <v>871</v>
      </c>
      <c r="C962" s="326" t="s">
        <v>678</v>
      </c>
      <c r="D962" s="326" t="s">
        <v>678</v>
      </c>
      <c r="E962" s="326" t="s">
        <v>687</v>
      </c>
      <c r="F962" s="326">
        <v>814.0</v>
      </c>
      <c r="G962" s="326">
        <v>30.0</v>
      </c>
      <c r="H962" s="326">
        <v>211.2739696</v>
      </c>
      <c r="I962" s="60">
        <f t="shared" si="1"/>
        <v>2016</v>
      </c>
      <c r="J962" s="60">
        <f t="shared" si="2"/>
        <v>2</v>
      </c>
    </row>
    <row r="963">
      <c r="A963" s="325">
        <v>961.0</v>
      </c>
      <c r="B963" s="326" t="s">
        <v>871</v>
      </c>
      <c r="C963" s="326" t="s">
        <v>678</v>
      </c>
      <c r="D963" s="326" t="s">
        <v>678</v>
      </c>
      <c r="E963" s="326" t="s">
        <v>688</v>
      </c>
      <c r="F963" s="326">
        <v>33.0</v>
      </c>
      <c r="G963" s="326">
        <v>370.0</v>
      </c>
      <c r="H963" s="326">
        <v>13675.92428</v>
      </c>
      <c r="I963" s="60">
        <f t="shared" si="1"/>
        <v>2016</v>
      </c>
      <c r="J963" s="60">
        <f t="shared" si="2"/>
        <v>2</v>
      </c>
    </row>
    <row r="964">
      <c r="A964" s="325">
        <v>962.0</v>
      </c>
      <c r="B964" s="326" t="s">
        <v>871</v>
      </c>
      <c r="C964" s="326" t="s">
        <v>678</v>
      </c>
      <c r="D964" s="326" t="s">
        <v>678</v>
      </c>
      <c r="E964" s="326" t="s">
        <v>689</v>
      </c>
      <c r="F964" s="326">
        <v>54.0</v>
      </c>
      <c r="G964" s="326">
        <v>772.0</v>
      </c>
      <c r="H964" s="326">
        <v>53927.89286</v>
      </c>
      <c r="I964" s="60">
        <f t="shared" si="1"/>
        <v>2016</v>
      </c>
      <c r="J964" s="60">
        <f t="shared" si="2"/>
        <v>2</v>
      </c>
    </row>
    <row r="965">
      <c r="A965" s="325">
        <v>963.0</v>
      </c>
      <c r="B965" s="326" t="s">
        <v>871</v>
      </c>
      <c r="C965" s="326" t="s">
        <v>678</v>
      </c>
      <c r="D965" s="326" t="s">
        <v>678</v>
      </c>
      <c r="E965" s="326" t="s">
        <v>692</v>
      </c>
      <c r="F965" s="326" t="s">
        <v>693</v>
      </c>
      <c r="G965" s="326">
        <v>157.0</v>
      </c>
      <c r="H965" s="326">
        <v>22642.63505</v>
      </c>
      <c r="I965" s="60">
        <f t="shared" si="1"/>
        <v>2016</v>
      </c>
      <c r="J965" s="60">
        <f t="shared" si="2"/>
        <v>2</v>
      </c>
    </row>
    <row r="966">
      <c r="A966" s="325">
        <v>964.0</v>
      </c>
      <c r="B966" s="326" t="s">
        <v>871</v>
      </c>
      <c r="C966" s="326" t="s">
        <v>678</v>
      </c>
      <c r="D966" s="326" t="s">
        <v>678</v>
      </c>
      <c r="E966" s="326" t="s">
        <v>694</v>
      </c>
      <c r="F966" s="326">
        <v>86.0</v>
      </c>
      <c r="G966" s="326">
        <v>983.0</v>
      </c>
      <c r="H966" s="326">
        <v>120273.4475</v>
      </c>
      <c r="I966" s="60">
        <f t="shared" si="1"/>
        <v>2016</v>
      </c>
      <c r="J966" s="60">
        <f t="shared" si="2"/>
        <v>2</v>
      </c>
    </row>
    <row r="967">
      <c r="A967" s="325">
        <v>965.0</v>
      </c>
      <c r="B967" s="326" t="s">
        <v>871</v>
      </c>
      <c r="C967" s="326" t="s">
        <v>678</v>
      </c>
      <c r="D967" s="326" t="s">
        <v>678</v>
      </c>
      <c r="E967" s="326" t="s">
        <v>695</v>
      </c>
      <c r="F967" s="326">
        <v>69.0</v>
      </c>
      <c r="G967" s="326">
        <v>263.0</v>
      </c>
      <c r="H967" s="326">
        <v>71358.64177</v>
      </c>
      <c r="I967" s="60">
        <f t="shared" si="1"/>
        <v>2016</v>
      </c>
      <c r="J967" s="60">
        <f t="shared" si="2"/>
        <v>2</v>
      </c>
    </row>
    <row r="968">
      <c r="A968" s="325">
        <v>966.0</v>
      </c>
      <c r="B968" s="326" t="s">
        <v>871</v>
      </c>
      <c r="C968" s="326" t="s">
        <v>678</v>
      </c>
      <c r="D968" s="326" t="s">
        <v>678</v>
      </c>
      <c r="E968" s="326" t="s">
        <v>696</v>
      </c>
      <c r="F968" s="326">
        <v>61.0</v>
      </c>
      <c r="G968" s="326">
        <v>113.0</v>
      </c>
      <c r="H968" s="326">
        <v>16699.82233</v>
      </c>
      <c r="I968" s="60">
        <f t="shared" si="1"/>
        <v>2016</v>
      </c>
      <c r="J968" s="60">
        <f t="shared" si="2"/>
        <v>2</v>
      </c>
    </row>
    <row r="969">
      <c r="A969" s="325">
        <v>967.0</v>
      </c>
      <c r="B969" s="326" t="s">
        <v>871</v>
      </c>
      <c r="C969" s="326" t="s">
        <v>678</v>
      </c>
      <c r="D969" s="326" t="s">
        <v>678</v>
      </c>
      <c r="E969" s="326" t="s">
        <v>697</v>
      </c>
      <c r="F969" s="326">
        <v>99.0</v>
      </c>
      <c r="G969" s="326">
        <v>154.0</v>
      </c>
      <c r="H969" s="326">
        <v>28614.41665</v>
      </c>
      <c r="I969" s="60">
        <f t="shared" si="1"/>
        <v>2016</v>
      </c>
      <c r="J969" s="60">
        <f t="shared" si="2"/>
        <v>2</v>
      </c>
    </row>
    <row r="970">
      <c r="A970" s="325">
        <v>968.0</v>
      </c>
      <c r="B970" s="326" t="s">
        <v>871</v>
      </c>
      <c r="C970" s="326" t="s">
        <v>678</v>
      </c>
      <c r="D970" s="326" t="s">
        <v>678</v>
      </c>
      <c r="E970" s="326" t="s">
        <v>698</v>
      </c>
      <c r="F970" s="326">
        <v>67.0</v>
      </c>
      <c r="G970" s="326">
        <v>5.0</v>
      </c>
      <c r="H970" s="326">
        <v>581.567422</v>
      </c>
      <c r="I970" s="60">
        <f t="shared" si="1"/>
        <v>2016</v>
      </c>
      <c r="J970" s="60">
        <f t="shared" si="2"/>
        <v>2</v>
      </c>
    </row>
    <row r="971">
      <c r="A971" s="325">
        <v>969.0</v>
      </c>
      <c r="B971" s="326" t="s">
        <v>871</v>
      </c>
      <c r="C971" s="326" t="s">
        <v>678</v>
      </c>
      <c r="D971" s="326" t="s">
        <v>678</v>
      </c>
      <c r="E971" s="326" t="s">
        <v>699</v>
      </c>
      <c r="F971" s="326">
        <v>79.0</v>
      </c>
      <c r="G971" s="326">
        <v>556.0</v>
      </c>
      <c r="H971" s="326">
        <v>102450.2298</v>
      </c>
      <c r="I971" s="60">
        <f t="shared" si="1"/>
        <v>2016</v>
      </c>
      <c r="J971" s="60">
        <f t="shared" si="2"/>
        <v>2</v>
      </c>
    </row>
    <row r="972">
      <c r="A972" s="325">
        <v>970.0</v>
      </c>
      <c r="B972" s="326" t="s">
        <v>871</v>
      </c>
      <c r="C972" s="326" t="s">
        <v>678</v>
      </c>
      <c r="D972" s="326" t="s">
        <v>678</v>
      </c>
      <c r="E972" s="326" t="s">
        <v>702</v>
      </c>
      <c r="F972" s="326" t="s">
        <v>703</v>
      </c>
      <c r="G972" s="326">
        <v>126.0</v>
      </c>
      <c r="H972" s="326">
        <v>23290.38145</v>
      </c>
      <c r="I972" s="60">
        <f t="shared" si="1"/>
        <v>2016</v>
      </c>
      <c r="J972" s="60">
        <f t="shared" si="2"/>
        <v>2</v>
      </c>
    </row>
    <row r="973">
      <c r="A973" s="325">
        <v>971.0</v>
      </c>
      <c r="B973" s="326" t="s">
        <v>871</v>
      </c>
      <c r="C973" s="326" t="s">
        <v>678</v>
      </c>
      <c r="D973" s="326" t="s">
        <v>678</v>
      </c>
      <c r="E973" s="326" t="s">
        <v>704</v>
      </c>
      <c r="F973" s="326">
        <v>38.0</v>
      </c>
      <c r="G973" s="326">
        <v>235.0</v>
      </c>
      <c r="H973" s="326">
        <v>65381.62684</v>
      </c>
      <c r="I973" s="60">
        <f t="shared" si="1"/>
        <v>2016</v>
      </c>
      <c r="J973" s="60">
        <f t="shared" si="2"/>
        <v>2</v>
      </c>
    </row>
    <row r="974">
      <c r="A974" s="325">
        <v>972.0</v>
      </c>
      <c r="B974" s="326" t="s">
        <v>871</v>
      </c>
      <c r="C974" s="326" t="s">
        <v>678</v>
      </c>
      <c r="D974" s="326" t="s">
        <v>678</v>
      </c>
      <c r="E974" s="326" t="s">
        <v>705</v>
      </c>
      <c r="F974" s="326">
        <v>27.0</v>
      </c>
      <c r="G974" s="326">
        <v>35.0</v>
      </c>
      <c r="H974" s="326">
        <v>97.48965538</v>
      </c>
      <c r="I974" s="60">
        <f t="shared" si="1"/>
        <v>2016</v>
      </c>
      <c r="J974" s="60">
        <f t="shared" si="2"/>
        <v>2</v>
      </c>
    </row>
    <row r="975">
      <c r="A975" s="325">
        <v>973.0</v>
      </c>
      <c r="B975" s="326" t="s">
        <v>871</v>
      </c>
      <c r="C975" s="326" t="s">
        <v>678</v>
      </c>
      <c r="D975" s="326" t="s">
        <v>678</v>
      </c>
      <c r="E975" s="326" t="s">
        <v>706</v>
      </c>
      <c r="F975" s="326">
        <v>59.0</v>
      </c>
      <c r="G975" s="326">
        <v>386.0</v>
      </c>
      <c r="H975" s="326">
        <v>22779.35477</v>
      </c>
      <c r="I975" s="60">
        <f t="shared" si="1"/>
        <v>2016</v>
      </c>
      <c r="J975" s="60">
        <f t="shared" si="2"/>
        <v>2</v>
      </c>
    </row>
    <row r="976">
      <c r="A976" s="325">
        <v>974.0</v>
      </c>
      <c r="B976" s="326" t="s">
        <v>871</v>
      </c>
      <c r="C976" s="326" t="s">
        <v>678</v>
      </c>
      <c r="D976" s="326" t="s">
        <v>678</v>
      </c>
      <c r="E976" s="326" t="s">
        <v>856</v>
      </c>
      <c r="F976" s="326">
        <v>96.0</v>
      </c>
      <c r="G976" s="326">
        <v>4.0</v>
      </c>
      <c r="H976" s="326">
        <v>1095.44889</v>
      </c>
      <c r="I976" s="60">
        <f t="shared" si="1"/>
        <v>2016</v>
      </c>
      <c r="J976" s="60">
        <f t="shared" si="2"/>
        <v>2</v>
      </c>
    </row>
    <row r="977">
      <c r="A977" s="325">
        <v>975.0</v>
      </c>
      <c r="B977" s="326" t="s">
        <v>871</v>
      </c>
      <c r="C977" s="326" t="s">
        <v>550</v>
      </c>
      <c r="D977" s="326" t="s">
        <v>550</v>
      </c>
      <c r="E977" s="326" t="s">
        <v>707</v>
      </c>
      <c r="F977" s="326">
        <v>81.0</v>
      </c>
      <c r="G977" s="326">
        <v>28.0</v>
      </c>
      <c r="H977" s="326">
        <v>47900.2615</v>
      </c>
      <c r="I977" s="60">
        <f t="shared" si="1"/>
        <v>2016</v>
      </c>
      <c r="J977" s="60">
        <f t="shared" si="2"/>
        <v>2</v>
      </c>
    </row>
    <row r="978">
      <c r="A978" s="325">
        <v>976.0</v>
      </c>
      <c r="B978" s="326" t="s">
        <v>871</v>
      </c>
      <c r="C978" s="326" t="s">
        <v>550</v>
      </c>
      <c r="D978" s="326" t="s">
        <v>550</v>
      </c>
      <c r="E978" s="326" t="s">
        <v>708</v>
      </c>
      <c r="F978" s="326" t="s">
        <v>709</v>
      </c>
      <c r="G978" s="326">
        <v>1866.0</v>
      </c>
      <c r="H978" s="326">
        <v>132682.5569</v>
      </c>
      <c r="I978" s="60">
        <f t="shared" si="1"/>
        <v>2016</v>
      </c>
      <c r="J978" s="60">
        <f t="shared" si="2"/>
        <v>2</v>
      </c>
    </row>
    <row r="979">
      <c r="A979" s="325">
        <v>977.0</v>
      </c>
      <c r="B979" s="326" t="s">
        <v>871</v>
      </c>
      <c r="C979" s="326" t="s">
        <v>550</v>
      </c>
      <c r="D979" s="326" t="s">
        <v>550</v>
      </c>
      <c r="E979" s="326" t="s">
        <v>710</v>
      </c>
      <c r="F979" s="326" t="s">
        <v>711</v>
      </c>
      <c r="G979" s="326">
        <v>392.0</v>
      </c>
      <c r="H979" s="326">
        <v>217378.8097</v>
      </c>
      <c r="I979" s="60">
        <f t="shared" si="1"/>
        <v>2016</v>
      </c>
      <c r="J979" s="60">
        <f t="shared" si="2"/>
        <v>2</v>
      </c>
    </row>
    <row r="980">
      <c r="A980" s="325">
        <v>978.0</v>
      </c>
      <c r="B980" s="326" t="s">
        <v>871</v>
      </c>
      <c r="C980" s="326" t="s">
        <v>550</v>
      </c>
      <c r="D980" s="326" t="s">
        <v>550</v>
      </c>
      <c r="E980" s="326" t="s">
        <v>712</v>
      </c>
      <c r="F980" s="326" t="s">
        <v>713</v>
      </c>
      <c r="G980" s="326">
        <v>111.0</v>
      </c>
      <c r="H980" s="326">
        <v>78033.13539</v>
      </c>
      <c r="I980" s="60">
        <f t="shared" si="1"/>
        <v>2016</v>
      </c>
      <c r="J980" s="60">
        <f t="shared" si="2"/>
        <v>2</v>
      </c>
    </row>
    <row r="981">
      <c r="A981" s="325">
        <v>979.0</v>
      </c>
      <c r="B981" s="326" t="s">
        <v>871</v>
      </c>
      <c r="C981" s="326" t="s">
        <v>550</v>
      </c>
      <c r="D981" s="326" t="s">
        <v>550</v>
      </c>
      <c r="E981" s="326" t="s">
        <v>714</v>
      </c>
      <c r="F981" s="326" t="s">
        <v>715</v>
      </c>
      <c r="G981" s="326">
        <v>1356.0</v>
      </c>
      <c r="H981" s="326">
        <v>83266.30693</v>
      </c>
      <c r="I981" s="60">
        <f t="shared" si="1"/>
        <v>2016</v>
      </c>
      <c r="J981" s="60">
        <f t="shared" si="2"/>
        <v>2</v>
      </c>
    </row>
    <row r="982">
      <c r="A982" s="325">
        <v>980.0</v>
      </c>
      <c r="B982" s="326" t="s">
        <v>871</v>
      </c>
      <c r="C982" s="326" t="s">
        <v>551</v>
      </c>
      <c r="D982" s="326" t="s">
        <v>551</v>
      </c>
      <c r="E982" s="326" t="s">
        <v>716</v>
      </c>
      <c r="F982" s="326">
        <v>66.0</v>
      </c>
      <c r="G982" s="326">
        <v>4126.0</v>
      </c>
      <c r="H982" s="326">
        <v>285894.2529</v>
      </c>
      <c r="I982" s="60">
        <f t="shared" si="1"/>
        <v>2016</v>
      </c>
      <c r="J982" s="60">
        <f t="shared" si="2"/>
        <v>2</v>
      </c>
    </row>
    <row r="983">
      <c r="A983" s="325">
        <v>981.0</v>
      </c>
      <c r="B983" s="326" t="s">
        <v>871</v>
      </c>
      <c r="C983" s="326" t="s">
        <v>551</v>
      </c>
      <c r="D983" s="326" t="s">
        <v>551</v>
      </c>
      <c r="E983" s="326" t="s">
        <v>717</v>
      </c>
      <c r="F983" s="326" t="s">
        <v>718</v>
      </c>
      <c r="G983" s="326">
        <v>4893.0</v>
      </c>
      <c r="H983" s="326">
        <v>37070.14794</v>
      </c>
      <c r="I983" s="60">
        <f t="shared" si="1"/>
        <v>2016</v>
      </c>
      <c r="J983" s="60">
        <f t="shared" si="2"/>
        <v>2</v>
      </c>
    </row>
    <row r="984">
      <c r="A984" s="325">
        <v>982.0</v>
      </c>
      <c r="B984" s="326" t="s">
        <v>871</v>
      </c>
      <c r="C984" s="326" t="s">
        <v>551</v>
      </c>
      <c r="D984" s="326" t="s">
        <v>551</v>
      </c>
      <c r="E984" s="326" t="s">
        <v>719</v>
      </c>
      <c r="F984" s="326" t="s">
        <v>720</v>
      </c>
      <c r="G984" s="326">
        <v>1507.0</v>
      </c>
      <c r="H984" s="326">
        <v>20684.51975</v>
      </c>
      <c r="I984" s="60">
        <f t="shared" si="1"/>
        <v>2016</v>
      </c>
      <c r="J984" s="60">
        <f t="shared" si="2"/>
        <v>2</v>
      </c>
    </row>
    <row r="985">
      <c r="A985" s="325">
        <v>983.0</v>
      </c>
      <c r="B985" s="326" t="s">
        <v>871</v>
      </c>
      <c r="C985" s="326" t="s">
        <v>551</v>
      </c>
      <c r="D985" s="326" t="s">
        <v>551</v>
      </c>
      <c r="E985" s="326" t="s">
        <v>721</v>
      </c>
      <c r="F985" s="326" t="s">
        <v>722</v>
      </c>
      <c r="G985" s="326">
        <v>79.0</v>
      </c>
      <c r="H985" s="326">
        <v>29499.64399</v>
      </c>
      <c r="I985" s="60">
        <f t="shared" si="1"/>
        <v>2016</v>
      </c>
      <c r="J985" s="60">
        <f t="shared" si="2"/>
        <v>2</v>
      </c>
    </row>
    <row r="986">
      <c r="A986" s="325">
        <v>984.0</v>
      </c>
      <c r="B986" s="326" t="s">
        <v>871</v>
      </c>
      <c r="C986" s="326" t="s">
        <v>723</v>
      </c>
      <c r="D986" s="326" t="s">
        <v>723</v>
      </c>
      <c r="E986" s="326" t="s">
        <v>724</v>
      </c>
      <c r="F986" s="326" t="s">
        <v>725</v>
      </c>
      <c r="G986" s="326">
        <v>357.0</v>
      </c>
      <c r="H986" s="326">
        <v>354697.9108</v>
      </c>
      <c r="I986" s="60">
        <f t="shared" si="1"/>
        <v>2016</v>
      </c>
      <c r="J986" s="60">
        <f t="shared" si="2"/>
        <v>2</v>
      </c>
    </row>
    <row r="987">
      <c r="A987" s="325">
        <v>985.0</v>
      </c>
      <c r="B987" s="326" t="s">
        <v>871</v>
      </c>
      <c r="C987" s="326" t="s">
        <v>723</v>
      </c>
      <c r="D987" s="326" t="s">
        <v>723</v>
      </c>
      <c r="E987" s="326" t="s">
        <v>726</v>
      </c>
      <c r="F987" s="326" t="s">
        <v>727</v>
      </c>
      <c r="G987" s="326">
        <v>1413.0</v>
      </c>
      <c r="H987" s="326">
        <v>1403888.37</v>
      </c>
      <c r="I987" s="60">
        <f t="shared" si="1"/>
        <v>2016</v>
      </c>
      <c r="J987" s="60">
        <f t="shared" si="2"/>
        <v>2</v>
      </c>
    </row>
    <row r="988">
      <c r="A988" s="325">
        <v>986.0</v>
      </c>
      <c r="B988" s="326" t="s">
        <v>871</v>
      </c>
      <c r="C988" s="326" t="s">
        <v>524</v>
      </c>
      <c r="D988" s="326" t="s">
        <v>728</v>
      </c>
      <c r="E988" s="326" t="s">
        <v>729</v>
      </c>
      <c r="F988" s="326">
        <v>71.0</v>
      </c>
      <c r="G988" s="326">
        <v>46.0</v>
      </c>
      <c r="H988" s="326">
        <v>44131.0333</v>
      </c>
      <c r="I988" s="60">
        <f t="shared" si="1"/>
        <v>2016</v>
      </c>
      <c r="J988" s="60">
        <f t="shared" si="2"/>
        <v>2</v>
      </c>
    </row>
    <row r="989">
      <c r="A989" s="325">
        <v>987.0</v>
      </c>
      <c r="B989" s="326" t="s">
        <v>871</v>
      </c>
      <c r="C989" s="326" t="s">
        <v>524</v>
      </c>
      <c r="D989" s="326" t="s">
        <v>728</v>
      </c>
      <c r="E989" s="326" t="s">
        <v>730</v>
      </c>
      <c r="F989" s="326">
        <v>73.0</v>
      </c>
      <c r="G989" s="326">
        <v>13.0</v>
      </c>
      <c r="H989" s="326">
        <v>3201.178412</v>
      </c>
      <c r="I989" s="60">
        <f t="shared" si="1"/>
        <v>2016</v>
      </c>
      <c r="J989" s="60">
        <f t="shared" si="2"/>
        <v>2</v>
      </c>
    </row>
    <row r="990">
      <c r="A990" s="325">
        <v>988.0</v>
      </c>
      <c r="B990" s="326" t="s">
        <v>871</v>
      </c>
      <c r="C990" s="326" t="s">
        <v>524</v>
      </c>
      <c r="D990" s="326" t="s">
        <v>728</v>
      </c>
      <c r="E990" s="326" t="s">
        <v>731</v>
      </c>
      <c r="F990" s="326" t="s">
        <v>732</v>
      </c>
      <c r="G990" s="326">
        <v>13.0</v>
      </c>
      <c r="H990" s="326">
        <v>11807.9237</v>
      </c>
      <c r="I990" s="60">
        <f t="shared" si="1"/>
        <v>2016</v>
      </c>
      <c r="J990" s="60">
        <f t="shared" si="2"/>
        <v>2</v>
      </c>
    </row>
    <row r="991">
      <c r="A991" s="325">
        <v>989.0</v>
      </c>
      <c r="B991" s="326" t="s">
        <v>871</v>
      </c>
      <c r="C991" s="326" t="s">
        <v>524</v>
      </c>
      <c r="D991" s="326" t="s">
        <v>728</v>
      </c>
      <c r="E991" s="326" t="s">
        <v>733</v>
      </c>
      <c r="F991" s="326" t="s">
        <v>734</v>
      </c>
      <c r="G991" s="326">
        <v>406.0</v>
      </c>
      <c r="H991" s="326">
        <v>18893.0977</v>
      </c>
      <c r="I991" s="60">
        <f t="shared" si="1"/>
        <v>2016</v>
      </c>
      <c r="J991" s="60">
        <f t="shared" si="2"/>
        <v>2</v>
      </c>
    </row>
    <row r="992">
      <c r="A992" s="325">
        <v>990.0</v>
      </c>
      <c r="B992" s="326" t="s">
        <v>871</v>
      </c>
      <c r="C992" s="326" t="s">
        <v>524</v>
      </c>
      <c r="D992" s="326" t="s">
        <v>728</v>
      </c>
      <c r="E992" s="326" t="s">
        <v>735</v>
      </c>
      <c r="F992" s="326">
        <v>23.0</v>
      </c>
      <c r="G992" s="326">
        <v>43.0</v>
      </c>
      <c r="H992" s="326">
        <v>56251.7609</v>
      </c>
      <c r="I992" s="60">
        <f t="shared" si="1"/>
        <v>2016</v>
      </c>
      <c r="J992" s="60">
        <f t="shared" si="2"/>
        <v>2</v>
      </c>
    </row>
    <row r="993">
      <c r="A993" s="325">
        <v>991.0</v>
      </c>
      <c r="B993" s="326" t="s">
        <v>871</v>
      </c>
      <c r="C993" s="326" t="s">
        <v>524</v>
      </c>
      <c r="D993" s="326" t="s">
        <v>728</v>
      </c>
      <c r="E993" s="326" t="s">
        <v>736</v>
      </c>
      <c r="F993" s="326" t="s">
        <v>737</v>
      </c>
      <c r="G993" s="326">
        <v>13.0</v>
      </c>
      <c r="H993" s="326">
        <v>17692.76397</v>
      </c>
      <c r="I993" s="60">
        <f t="shared" si="1"/>
        <v>2016</v>
      </c>
      <c r="J993" s="60">
        <f t="shared" si="2"/>
        <v>2</v>
      </c>
    </row>
    <row r="994">
      <c r="A994" s="325">
        <v>992.0</v>
      </c>
      <c r="B994" s="326" t="s">
        <v>871</v>
      </c>
      <c r="C994" s="326" t="s">
        <v>524</v>
      </c>
      <c r="D994" s="326" t="s">
        <v>728</v>
      </c>
      <c r="E994" s="326" t="s">
        <v>738</v>
      </c>
      <c r="F994" s="326">
        <v>70.0</v>
      </c>
      <c r="G994" s="326">
        <v>7.0</v>
      </c>
      <c r="H994" s="326">
        <v>9124.107937</v>
      </c>
      <c r="I994" s="60">
        <f t="shared" si="1"/>
        <v>2016</v>
      </c>
      <c r="J994" s="60">
        <f t="shared" si="2"/>
        <v>2</v>
      </c>
    </row>
    <row r="995">
      <c r="A995" s="325">
        <v>993.0</v>
      </c>
      <c r="B995" s="326" t="s">
        <v>871</v>
      </c>
      <c r="C995" s="326" t="s">
        <v>524</v>
      </c>
      <c r="D995" s="326" t="s">
        <v>728</v>
      </c>
      <c r="E995" s="326" t="s">
        <v>739</v>
      </c>
      <c r="F995" s="326">
        <v>21.0</v>
      </c>
      <c r="G995" s="326">
        <v>334.0</v>
      </c>
      <c r="H995" s="326">
        <v>353557.6566</v>
      </c>
      <c r="I995" s="60">
        <f t="shared" si="1"/>
        <v>2016</v>
      </c>
      <c r="J995" s="60">
        <f t="shared" si="2"/>
        <v>2</v>
      </c>
    </row>
    <row r="996">
      <c r="A996" s="325">
        <v>994.0</v>
      </c>
      <c r="B996" s="326" t="s">
        <v>871</v>
      </c>
      <c r="C996" s="326" t="s">
        <v>524</v>
      </c>
      <c r="D996" s="326" t="s">
        <v>728</v>
      </c>
      <c r="E996" s="326" t="s">
        <v>740</v>
      </c>
      <c r="F996" s="326" t="s">
        <v>741</v>
      </c>
      <c r="G996" s="326">
        <v>379.0</v>
      </c>
      <c r="H996" s="326">
        <v>291635.4428</v>
      </c>
      <c r="I996" s="60">
        <f t="shared" si="1"/>
        <v>2016</v>
      </c>
      <c r="J996" s="60">
        <f t="shared" si="2"/>
        <v>2</v>
      </c>
    </row>
    <row r="997">
      <c r="A997" s="325">
        <v>995.0</v>
      </c>
      <c r="B997" s="326" t="s">
        <v>871</v>
      </c>
      <c r="C997" s="326" t="s">
        <v>524</v>
      </c>
      <c r="D997" s="326" t="s">
        <v>728</v>
      </c>
      <c r="E997" s="326" t="s">
        <v>742</v>
      </c>
      <c r="F997" s="326" t="s">
        <v>743</v>
      </c>
      <c r="G997" s="326">
        <v>1097.0</v>
      </c>
      <c r="H997" s="326">
        <v>546113.9213</v>
      </c>
      <c r="I997" s="60">
        <f t="shared" si="1"/>
        <v>2016</v>
      </c>
      <c r="J997" s="60">
        <f t="shared" si="2"/>
        <v>2</v>
      </c>
    </row>
    <row r="998">
      <c r="A998" s="325">
        <v>996.0</v>
      </c>
      <c r="B998" s="326" t="s">
        <v>871</v>
      </c>
      <c r="C998" s="326" t="s">
        <v>524</v>
      </c>
      <c r="D998" s="326" t="s">
        <v>728</v>
      </c>
      <c r="E998" s="326" t="s">
        <v>744</v>
      </c>
      <c r="F998" s="326" t="s">
        <v>745</v>
      </c>
      <c r="G998" s="326">
        <v>388.0</v>
      </c>
      <c r="H998" s="326">
        <v>502382.2083</v>
      </c>
      <c r="I998" s="60">
        <f t="shared" si="1"/>
        <v>2016</v>
      </c>
      <c r="J998" s="60">
        <f t="shared" si="2"/>
        <v>2</v>
      </c>
    </row>
    <row r="999">
      <c r="A999" s="325">
        <v>997.0</v>
      </c>
      <c r="B999" s="326" t="s">
        <v>871</v>
      </c>
      <c r="C999" s="326" t="s">
        <v>524</v>
      </c>
      <c r="D999" s="326" t="s">
        <v>728</v>
      </c>
      <c r="E999" s="326" t="s">
        <v>746</v>
      </c>
      <c r="F999" s="326" t="s">
        <v>747</v>
      </c>
      <c r="G999" s="326">
        <v>114.0</v>
      </c>
      <c r="H999" s="326">
        <v>103586.4712</v>
      </c>
      <c r="I999" s="60">
        <f t="shared" si="1"/>
        <v>2016</v>
      </c>
      <c r="J999" s="60">
        <f t="shared" si="2"/>
        <v>2</v>
      </c>
    </row>
    <row r="1000">
      <c r="A1000" s="325">
        <v>998.0</v>
      </c>
      <c r="B1000" s="326" t="s">
        <v>871</v>
      </c>
      <c r="C1000" s="326" t="s">
        <v>524</v>
      </c>
      <c r="D1000" s="326" t="s">
        <v>728</v>
      </c>
      <c r="E1000" s="326" t="s">
        <v>748</v>
      </c>
      <c r="F1000" s="326" t="s">
        <v>749</v>
      </c>
      <c r="G1000" s="326">
        <v>109.0</v>
      </c>
      <c r="H1000" s="326">
        <v>106596.0512</v>
      </c>
      <c r="I1000" s="60">
        <f t="shared" si="1"/>
        <v>2016</v>
      </c>
      <c r="J1000" s="60">
        <f t="shared" si="2"/>
        <v>2</v>
      </c>
    </row>
    <row r="1001">
      <c r="A1001" s="325">
        <v>999.0</v>
      </c>
      <c r="B1001" s="326" t="s">
        <v>871</v>
      </c>
      <c r="C1001" s="326" t="s">
        <v>524</v>
      </c>
      <c r="D1001" s="326" t="s">
        <v>728</v>
      </c>
      <c r="E1001" s="326" t="s">
        <v>750</v>
      </c>
      <c r="F1001" s="326" t="s">
        <v>751</v>
      </c>
      <c r="G1001" s="326">
        <v>77.0</v>
      </c>
      <c r="H1001" s="326">
        <v>24344.77897</v>
      </c>
      <c r="I1001" s="60">
        <f t="shared" si="1"/>
        <v>2016</v>
      </c>
      <c r="J1001" s="60">
        <f t="shared" si="2"/>
        <v>2</v>
      </c>
    </row>
    <row r="1002">
      <c r="A1002" s="325">
        <v>1000.0</v>
      </c>
      <c r="B1002" s="326" t="s">
        <v>871</v>
      </c>
      <c r="C1002" s="326" t="s">
        <v>524</v>
      </c>
      <c r="D1002" s="326" t="s">
        <v>728</v>
      </c>
      <c r="E1002" s="326" t="s">
        <v>850</v>
      </c>
      <c r="F1002" s="326" t="s">
        <v>851</v>
      </c>
      <c r="G1002" s="326">
        <v>1.0</v>
      </c>
      <c r="H1002" s="326">
        <v>163.5666667</v>
      </c>
      <c r="I1002" s="60">
        <f t="shared" si="1"/>
        <v>2016</v>
      </c>
      <c r="J1002" s="60">
        <f t="shared" si="2"/>
        <v>2</v>
      </c>
    </row>
    <row r="1003">
      <c r="A1003" s="325">
        <v>1001.0</v>
      </c>
      <c r="B1003" s="326" t="s">
        <v>871</v>
      </c>
      <c r="C1003" s="326" t="s">
        <v>524</v>
      </c>
      <c r="D1003" s="326" t="s">
        <v>872</v>
      </c>
      <c r="E1003" s="326" t="s">
        <v>754</v>
      </c>
      <c r="F1003" s="326" t="s">
        <v>755</v>
      </c>
      <c r="G1003" s="326">
        <v>552.0</v>
      </c>
      <c r="H1003" s="326">
        <v>1746222.008</v>
      </c>
      <c r="I1003" s="60">
        <f t="shared" si="1"/>
        <v>2016</v>
      </c>
      <c r="J1003" s="60">
        <f t="shared" si="2"/>
        <v>2</v>
      </c>
    </row>
    <row r="1004">
      <c r="A1004" s="325">
        <v>1002.0</v>
      </c>
      <c r="B1004" s="326" t="s">
        <v>871</v>
      </c>
      <c r="C1004" s="326" t="s">
        <v>524</v>
      </c>
      <c r="D1004" s="326" t="s">
        <v>872</v>
      </c>
      <c r="E1004" s="326" t="s">
        <v>756</v>
      </c>
      <c r="F1004" s="326" t="s">
        <v>757</v>
      </c>
      <c r="G1004" s="326">
        <v>248.0</v>
      </c>
      <c r="H1004" s="326">
        <v>754759.2942</v>
      </c>
      <c r="I1004" s="60">
        <f t="shared" si="1"/>
        <v>2016</v>
      </c>
      <c r="J1004" s="60">
        <f t="shared" si="2"/>
        <v>2</v>
      </c>
    </row>
    <row r="1005">
      <c r="A1005" s="325">
        <v>1003.0</v>
      </c>
      <c r="B1005" s="326" t="s">
        <v>871</v>
      </c>
      <c r="C1005" s="326" t="s">
        <v>524</v>
      </c>
      <c r="D1005" s="326" t="s">
        <v>872</v>
      </c>
      <c r="E1005" s="326" t="s">
        <v>758</v>
      </c>
      <c r="F1005" s="326" t="s">
        <v>759</v>
      </c>
      <c r="G1005" s="326">
        <v>204.0</v>
      </c>
      <c r="H1005" s="326">
        <v>780471.2288</v>
      </c>
      <c r="I1005" s="60">
        <f t="shared" si="1"/>
        <v>2016</v>
      </c>
      <c r="J1005" s="60">
        <f t="shared" si="2"/>
        <v>2</v>
      </c>
    </row>
    <row r="1006">
      <c r="A1006" s="325">
        <v>1004.0</v>
      </c>
      <c r="B1006" s="326" t="s">
        <v>871</v>
      </c>
      <c r="C1006" s="326" t="s">
        <v>524</v>
      </c>
      <c r="D1006" s="326" t="s">
        <v>872</v>
      </c>
      <c r="E1006" s="326" t="s">
        <v>760</v>
      </c>
      <c r="F1006" s="326" t="s">
        <v>761</v>
      </c>
      <c r="G1006" s="326">
        <v>24.0</v>
      </c>
      <c r="H1006" s="326">
        <v>81473.55917</v>
      </c>
      <c r="I1006" s="60">
        <f t="shared" si="1"/>
        <v>2016</v>
      </c>
      <c r="J1006" s="60">
        <f t="shared" si="2"/>
        <v>2</v>
      </c>
    </row>
    <row r="1007">
      <c r="A1007" s="325">
        <v>1005.0</v>
      </c>
      <c r="B1007" s="326" t="s">
        <v>871</v>
      </c>
      <c r="C1007" s="326" t="s">
        <v>524</v>
      </c>
      <c r="D1007" s="326" t="s">
        <v>872</v>
      </c>
      <c r="E1007" s="326" t="s">
        <v>762</v>
      </c>
      <c r="F1007" s="326" t="s">
        <v>763</v>
      </c>
      <c r="G1007" s="326">
        <v>94.0</v>
      </c>
      <c r="H1007" s="326">
        <v>203560.6538</v>
      </c>
      <c r="I1007" s="60">
        <f t="shared" si="1"/>
        <v>2016</v>
      </c>
      <c r="J1007" s="60">
        <f t="shared" si="2"/>
        <v>2</v>
      </c>
    </row>
    <row r="1008">
      <c r="A1008" s="325">
        <v>1006.0</v>
      </c>
      <c r="B1008" s="326" t="s">
        <v>871</v>
      </c>
      <c r="C1008" s="326" t="s">
        <v>524</v>
      </c>
      <c r="D1008" s="326" t="s">
        <v>872</v>
      </c>
      <c r="E1008" s="326" t="s">
        <v>764</v>
      </c>
      <c r="F1008" s="326" t="s">
        <v>765</v>
      </c>
      <c r="G1008" s="326">
        <v>35.0</v>
      </c>
      <c r="H1008" s="326">
        <v>135189.9981</v>
      </c>
      <c r="I1008" s="60">
        <f t="shared" si="1"/>
        <v>2016</v>
      </c>
      <c r="J1008" s="60">
        <f t="shared" si="2"/>
        <v>2</v>
      </c>
    </row>
    <row r="1009">
      <c r="A1009" s="325">
        <v>1007.0</v>
      </c>
      <c r="B1009" s="326" t="s">
        <v>871</v>
      </c>
      <c r="C1009" s="326" t="s">
        <v>530</v>
      </c>
      <c r="D1009" s="326" t="s">
        <v>766</v>
      </c>
      <c r="E1009" s="326" t="s">
        <v>767</v>
      </c>
      <c r="F1009" s="326">
        <v>44.0</v>
      </c>
      <c r="G1009" s="326">
        <v>519.0</v>
      </c>
      <c r="H1009" s="326">
        <v>9627.588952</v>
      </c>
      <c r="I1009" s="60">
        <f t="shared" si="1"/>
        <v>2016</v>
      </c>
      <c r="J1009" s="60">
        <f t="shared" si="2"/>
        <v>2</v>
      </c>
    </row>
    <row r="1010">
      <c r="A1010" s="325">
        <v>1008.0</v>
      </c>
      <c r="B1010" s="326" t="s">
        <v>871</v>
      </c>
      <c r="C1010" s="326" t="s">
        <v>530</v>
      </c>
      <c r="D1010" s="326" t="s">
        <v>768</v>
      </c>
      <c r="E1010" s="326" t="s">
        <v>769</v>
      </c>
      <c r="F1010" s="326">
        <v>29.0</v>
      </c>
      <c r="G1010" s="326">
        <v>103.0</v>
      </c>
      <c r="H1010" s="326">
        <v>253281.4402</v>
      </c>
      <c r="I1010" s="60">
        <f t="shared" si="1"/>
        <v>2016</v>
      </c>
      <c r="J1010" s="60">
        <f t="shared" si="2"/>
        <v>2</v>
      </c>
    </row>
    <row r="1011">
      <c r="A1011" s="325">
        <v>1009.0</v>
      </c>
      <c r="B1011" s="326" t="s">
        <v>871</v>
      </c>
      <c r="C1011" s="326" t="s">
        <v>530</v>
      </c>
      <c r="D1011" s="326" t="s">
        <v>768</v>
      </c>
      <c r="E1011" s="326" t="s">
        <v>770</v>
      </c>
      <c r="F1011" s="326" t="s">
        <v>771</v>
      </c>
      <c r="G1011" s="326">
        <v>263.0</v>
      </c>
      <c r="H1011" s="326">
        <v>148336.2761</v>
      </c>
      <c r="I1011" s="60">
        <f t="shared" si="1"/>
        <v>2016</v>
      </c>
      <c r="J1011" s="60">
        <f t="shared" si="2"/>
        <v>2</v>
      </c>
    </row>
    <row r="1012">
      <c r="A1012" s="325">
        <v>1010.0</v>
      </c>
      <c r="B1012" s="326" t="s">
        <v>871</v>
      </c>
      <c r="C1012" s="326" t="s">
        <v>530</v>
      </c>
      <c r="D1012" s="326" t="s">
        <v>768</v>
      </c>
      <c r="E1012" s="326" t="s">
        <v>772</v>
      </c>
      <c r="F1012" s="326" t="s">
        <v>773</v>
      </c>
      <c r="G1012" s="326">
        <v>1.0</v>
      </c>
      <c r="H1012" s="326">
        <v>564.0162591</v>
      </c>
      <c r="I1012" s="60">
        <f t="shared" si="1"/>
        <v>2016</v>
      </c>
      <c r="J1012" s="60">
        <f t="shared" si="2"/>
        <v>2</v>
      </c>
    </row>
    <row r="1013">
      <c r="A1013" s="325">
        <v>1011.0</v>
      </c>
      <c r="B1013" s="326" t="s">
        <v>871</v>
      </c>
      <c r="C1013" s="326" t="s">
        <v>530</v>
      </c>
      <c r="D1013" s="326" t="s">
        <v>768</v>
      </c>
      <c r="E1013" s="326" t="s">
        <v>774</v>
      </c>
      <c r="F1013" s="326" t="s">
        <v>775</v>
      </c>
      <c r="G1013" s="326">
        <v>5318.0</v>
      </c>
      <c r="H1013" s="326">
        <v>2999438.466</v>
      </c>
      <c r="I1013" s="60">
        <f t="shared" si="1"/>
        <v>2016</v>
      </c>
      <c r="J1013" s="60">
        <f t="shared" si="2"/>
        <v>2</v>
      </c>
    </row>
    <row r="1014">
      <c r="A1014" s="325">
        <v>1012.0</v>
      </c>
      <c r="B1014" s="326" t="s">
        <v>871</v>
      </c>
      <c r="C1014" s="326" t="s">
        <v>530</v>
      </c>
      <c r="D1014" s="326" t="s">
        <v>768</v>
      </c>
      <c r="E1014" s="326" t="s">
        <v>776</v>
      </c>
      <c r="F1014" s="326" t="s">
        <v>777</v>
      </c>
      <c r="G1014" s="326">
        <v>72.0</v>
      </c>
      <c r="H1014" s="326">
        <v>40609.17066</v>
      </c>
      <c r="I1014" s="60">
        <f t="shared" si="1"/>
        <v>2016</v>
      </c>
      <c r="J1014" s="60">
        <f t="shared" si="2"/>
        <v>2</v>
      </c>
    </row>
    <row r="1015">
      <c r="A1015" s="325">
        <v>1013.0</v>
      </c>
      <c r="B1015" s="326" t="s">
        <v>871</v>
      </c>
      <c r="C1015" s="326" t="s">
        <v>530</v>
      </c>
      <c r="D1015" s="326" t="s">
        <v>778</v>
      </c>
      <c r="E1015" s="326" t="s">
        <v>779</v>
      </c>
      <c r="F1015" s="326">
        <v>31.0</v>
      </c>
      <c r="G1015" s="326">
        <v>20.0</v>
      </c>
      <c r="H1015" s="326">
        <v>37129.55358</v>
      </c>
      <c r="I1015" s="60">
        <f t="shared" si="1"/>
        <v>2016</v>
      </c>
      <c r="J1015" s="60">
        <f t="shared" si="2"/>
        <v>2</v>
      </c>
    </row>
    <row r="1016">
      <c r="A1016" s="325">
        <v>1014.0</v>
      </c>
      <c r="B1016" s="326" t="s">
        <v>871</v>
      </c>
      <c r="C1016" s="326" t="s">
        <v>530</v>
      </c>
      <c r="D1016" s="326" t="s">
        <v>778</v>
      </c>
      <c r="E1016" s="326" t="s">
        <v>780</v>
      </c>
      <c r="F1016" s="326" t="s">
        <v>781</v>
      </c>
      <c r="G1016" s="326">
        <v>225.0</v>
      </c>
      <c r="H1016" s="326">
        <v>33856.45481</v>
      </c>
      <c r="I1016" s="60">
        <f t="shared" si="1"/>
        <v>2016</v>
      </c>
      <c r="J1016" s="60">
        <f t="shared" si="2"/>
        <v>2</v>
      </c>
    </row>
    <row r="1017">
      <c r="A1017" s="325">
        <v>1015.0</v>
      </c>
      <c r="B1017" s="326" t="s">
        <v>871</v>
      </c>
      <c r="C1017" s="326" t="s">
        <v>530</v>
      </c>
      <c r="D1017" s="326" t="s">
        <v>778</v>
      </c>
      <c r="E1017" s="326" t="s">
        <v>782</v>
      </c>
      <c r="F1017" s="326" t="s">
        <v>783</v>
      </c>
      <c r="G1017" s="326">
        <v>4908.0</v>
      </c>
      <c r="H1017" s="326">
        <v>738522.1343</v>
      </c>
      <c r="I1017" s="60">
        <f t="shared" si="1"/>
        <v>2016</v>
      </c>
      <c r="J1017" s="60">
        <f t="shared" si="2"/>
        <v>2</v>
      </c>
    </row>
    <row r="1018">
      <c r="A1018" s="325">
        <v>1016.0</v>
      </c>
      <c r="B1018" s="326" t="s">
        <v>871</v>
      </c>
      <c r="C1018" s="326" t="s">
        <v>530</v>
      </c>
      <c r="D1018" s="326" t="s">
        <v>784</v>
      </c>
      <c r="E1018" s="326" t="s">
        <v>785</v>
      </c>
      <c r="F1018" s="326">
        <v>35.0</v>
      </c>
      <c r="G1018" s="326">
        <v>67.0</v>
      </c>
      <c r="H1018" s="326">
        <v>51876.70811</v>
      </c>
      <c r="I1018" s="60">
        <f t="shared" si="1"/>
        <v>2016</v>
      </c>
      <c r="J1018" s="60">
        <f t="shared" si="2"/>
        <v>2</v>
      </c>
    </row>
    <row r="1019">
      <c r="A1019" s="325">
        <v>1017.0</v>
      </c>
      <c r="B1019" s="326" t="s">
        <v>871</v>
      </c>
      <c r="C1019" s="326" t="s">
        <v>530</v>
      </c>
      <c r="D1019" s="326" t="s">
        <v>784</v>
      </c>
      <c r="E1019" s="326" t="s">
        <v>786</v>
      </c>
      <c r="F1019" s="326">
        <v>43.0</v>
      </c>
      <c r="G1019" s="326">
        <v>150.0</v>
      </c>
      <c r="H1019" s="326">
        <v>988.0515011</v>
      </c>
      <c r="I1019" s="60">
        <f t="shared" si="1"/>
        <v>2016</v>
      </c>
      <c r="J1019" s="60">
        <f t="shared" si="2"/>
        <v>2</v>
      </c>
    </row>
    <row r="1020">
      <c r="A1020" s="325">
        <v>1018.0</v>
      </c>
      <c r="B1020" s="326" t="s">
        <v>871</v>
      </c>
      <c r="C1020" s="326" t="s">
        <v>530</v>
      </c>
      <c r="D1020" s="326" t="s">
        <v>784</v>
      </c>
      <c r="E1020" s="326" t="s">
        <v>787</v>
      </c>
      <c r="F1020" s="326" t="s">
        <v>788</v>
      </c>
      <c r="G1020" s="326">
        <v>644.0</v>
      </c>
      <c r="H1020" s="326">
        <v>4805.734317</v>
      </c>
      <c r="I1020" s="60">
        <f t="shared" si="1"/>
        <v>2016</v>
      </c>
      <c r="J1020" s="60">
        <f t="shared" si="2"/>
        <v>2</v>
      </c>
    </row>
    <row r="1021">
      <c r="A1021" s="325">
        <v>1019.0</v>
      </c>
      <c r="B1021" s="326" t="s">
        <v>871</v>
      </c>
      <c r="C1021" s="326" t="s">
        <v>530</v>
      </c>
      <c r="D1021" s="326" t="s">
        <v>784</v>
      </c>
      <c r="E1021" s="326" t="s">
        <v>789</v>
      </c>
      <c r="F1021" s="326">
        <v>49.0</v>
      </c>
      <c r="G1021" s="326">
        <v>2303.0</v>
      </c>
      <c r="H1021" s="326">
        <v>98050.60912</v>
      </c>
      <c r="I1021" s="60">
        <f t="shared" si="1"/>
        <v>2016</v>
      </c>
      <c r="J1021" s="60">
        <f t="shared" si="2"/>
        <v>2</v>
      </c>
    </row>
    <row r="1022">
      <c r="A1022" s="325">
        <v>1020.0</v>
      </c>
      <c r="B1022" s="326" t="s">
        <v>871</v>
      </c>
      <c r="C1022" s="326" t="s">
        <v>530</v>
      </c>
      <c r="D1022" s="326" t="s">
        <v>784</v>
      </c>
      <c r="E1022" s="326" t="s">
        <v>790</v>
      </c>
      <c r="F1022" s="326">
        <v>41.0</v>
      </c>
      <c r="G1022" s="326">
        <v>498.0</v>
      </c>
      <c r="H1022" s="326">
        <v>23366.33304</v>
      </c>
      <c r="I1022" s="60">
        <f t="shared" si="1"/>
        <v>2016</v>
      </c>
      <c r="J1022" s="60">
        <f t="shared" si="2"/>
        <v>2</v>
      </c>
    </row>
    <row r="1023">
      <c r="A1023" s="325">
        <v>1021.0</v>
      </c>
      <c r="B1023" s="326" t="s">
        <v>871</v>
      </c>
      <c r="C1023" s="326" t="s">
        <v>530</v>
      </c>
      <c r="D1023" s="326" t="s">
        <v>784</v>
      </c>
      <c r="E1023" s="326" t="s">
        <v>791</v>
      </c>
      <c r="F1023" s="326">
        <v>47.0</v>
      </c>
      <c r="G1023" s="326">
        <v>78.0</v>
      </c>
      <c r="H1023" s="326">
        <v>7459.492335</v>
      </c>
      <c r="I1023" s="60">
        <f t="shared" si="1"/>
        <v>2016</v>
      </c>
      <c r="J1023" s="60">
        <f t="shared" si="2"/>
        <v>2</v>
      </c>
    </row>
    <row r="1024">
      <c r="A1024" s="325">
        <v>1022.0</v>
      </c>
      <c r="B1024" s="326" t="s">
        <v>871</v>
      </c>
      <c r="C1024" s="326" t="s">
        <v>530</v>
      </c>
      <c r="D1024" s="326" t="s">
        <v>784</v>
      </c>
      <c r="E1024" s="326" t="s">
        <v>792</v>
      </c>
      <c r="F1024" s="326">
        <v>40.0</v>
      </c>
      <c r="G1024" s="326">
        <v>757.0</v>
      </c>
      <c r="H1024" s="326">
        <v>39391.60135</v>
      </c>
      <c r="I1024" s="60">
        <f t="shared" si="1"/>
        <v>2016</v>
      </c>
      <c r="J1024" s="60">
        <f t="shared" si="2"/>
        <v>2</v>
      </c>
    </row>
    <row r="1025">
      <c r="A1025" s="325">
        <v>1023.0</v>
      </c>
      <c r="B1025" s="326" t="s">
        <v>871</v>
      </c>
      <c r="C1025" s="326" t="s">
        <v>530</v>
      </c>
      <c r="D1025" s="326" t="s">
        <v>784</v>
      </c>
      <c r="E1025" s="326" t="s">
        <v>793</v>
      </c>
      <c r="F1025" s="326">
        <v>42.0</v>
      </c>
      <c r="G1025" s="326">
        <v>7.0</v>
      </c>
      <c r="H1025" s="326">
        <v>550.3090608</v>
      </c>
      <c r="I1025" s="60">
        <f t="shared" si="1"/>
        <v>2016</v>
      </c>
      <c r="J1025" s="60">
        <f t="shared" si="2"/>
        <v>2</v>
      </c>
    </row>
    <row r="1026">
      <c r="A1026" s="325">
        <v>1024.0</v>
      </c>
      <c r="B1026" s="326" t="s">
        <v>871</v>
      </c>
      <c r="C1026" s="326" t="s">
        <v>530</v>
      </c>
      <c r="D1026" s="326" t="s">
        <v>794</v>
      </c>
      <c r="E1026" s="326" t="s">
        <v>794</v>
      </c>
      <c r="F1026" s="326">
        <v>46.0</v>
      </c>
      <c r="G1026" s="326">
        <v>25132.0</v>
      </c>
      <c r="H1026" s="326">
        <v>328878.3327</v>
      </c>
      <c r="I1026" s="60">
        <f t="shared" si="1"/>
        <v>2016</v>
      </c>
      <c r="J1026" s="60">
        <f t="shared" si="2"/>
        <v>2</v>
      </c>
    </row>
    <row r="1027">
      <c r="A1027" s="325">
        <v>1025.0</v>
      </c>
      <c r="B1027" s="326" t="s">
        <v>871</v>
      </c>
      <c r="C1027" s="326" t="s">
        <v>530</v>
      </c>
      <c r="D1027" s="326" t="s">
        <v>795</v>
      </c>
      <c r="E1027" s="326" t="s">
        <v>796</v>
      </c>
      <c r="F1027" s="326">
        <v>45.0</v>
      </c>
      <c r="G1027" s="326">
        <v>1166.0</v>
      </c>
      <c r="H1027" s="326">
        <v>40347.29845</v>
      </c>
      <c r="I1027" s="60">
        <f t="shared" si="1"/>
        <v>2016</v>
      </c>
      <c r="J1027" s="60">
        <f t="shared" si="2"/>
        <v>2</v>
      </c>
    </row>
    <row r="1028">
      <c r="A1028" s="325">
        <v>1026.0</v>
      </c>
      <c r="B1028" s="326" t="s">
        <v>871</v>
      </c>
      <c r="C1028" s="326" t="s">
        <v>530</v>
      </c>
      <c r="D1028" s="326" t="s">
        <v>797</v>
      </c>
      <c r="E1028" s="326" t="s">
        <v>797</v>
      </c>
      <c r="F1028" s="326">
        <v>39.0</v>
      </c>
      <c r="G1028" s="326">
        <v>444.0</v>
      </c>
      <c r="H1028" s="326">
        <v>38632.92962</v>
      </c>
      <c r="I1028" s="60">
        <f t="shared" si="1"/>
        <v>2016</v>
      </c>
      <c r="J1028" s="60">
        <f t="shared" si="2"/>
        <v>2</v>
      </c>
    </row>
    <row r="1029">
      <c r="A1029" s="325">
        <v>1027.0</v>
      </c>
      <c r="B1029" s="326" t="s">
        <v>871</v>
      </c>
      <c r="C1029" s="326" t="s">
        <v>530</v>
      </c>
      <c r="D1029" s="326" t="s">
        <v>798</v>
      </c>
      <c r="E1029" s="326" t="s">
        <v>799</v>
      </c>
      <c r="F1029" s="326">
        <v>37.2</v>
      </c>
      <c r="G1029" s="326">
        <v>614.0</v>
      </c>
      <c r="H1029" s="326">
        <v>33818.33039</v>
      </c>
      <c r="I1029" s="60">
        <f t="shared" si="1"/>
        <v>2016</v>
      </c>
      <c r="J1029" s="60">
        <f t="shared" si="2"/>
        <v>2</v>
      </c>
    </row>
    <row r="1030">
      <c r="A1030" s="325">
        <v>1028.0</v>
      </c>
      <c r="B1030" s="326" t="s">
        <v>871</v>
      </c>
      <c r="C1030" s="326" t="s">
        <v>530</v>
      </c>
      <c r="D1030" s="326" t="s">
        <v>798</v>
      </c>
      <c r="E1030" s="326" t="s">
        <v>800</v>
      </c>
      <c r="F1030" s="326">
        <v>48.0</v>
      </c>
      <c r="G1030" s="326">
        <v>1187.0</v>
      </c>
      <c r="H1030" s="326">
        <v>169299.8439</v>
      </c>
      <c r="I1030" s="60">
        <f t="shared" si="1"/>
        <v>2016</v>
      </c>
      <c r="J1030" s="60">
        <f t="shared" si="2"/>
        <v>2</v>
      </c>
    </row>
    <row r="1031">
      <c r="A1031" s="325">
        <v>1029.0</v>
      </c>
      <c r="B1031" s="326" t="s">
        <v>871</v>
      </c>
      <c r="C1031" s="326" t="s">
        <v>530</v>
      </c>
      <c r="D1031" s="326" t="s">
        <v>801</v>
      </c>
      <c r="E1031" s="326" t="s">
        <v>802</v>
      </c>
      <c r="F1031" s="326">
        <v>126.0</v>
      </c>
      <c r="G1031" s="326">
        <v>405.0</v>
      </c>
      <c r="H1031" s="326">
        <v>3720.295674</v>
      </c>
      <c r="I1031" s="60">
        <f t="shared" si="1"/>
        <v>2016</v>
      </c>
      <c r="J1031" s="60">
        <f t="shared" si="2"/>
        <v>2</v>
      </c>
    </row>
    <row r="1032">
      <c r="A1032" s="325">
        <v>1030.0</v>
      </c>
      <c r="B1032" s="326" t="s">
        <v>871</v>
      </c>
      <c r="C1032" s="326" t="s">
        <v>518</v>
      </c>
      <c r="D1032" s="326" t="s">
        <v>864</v>
      </c>
      <c r="E1032" s="326" t="s">
        <v>857</v>
      </c>
      <c r="F1032" s="326">
        <v>37.1</v>
      </c>
      <c r="G1032" s="326">
        <v>1.0</v>
      </c>
      <c r="H1032" s="326">
        <v>853.7773438</v>
      </c>
      <c r="I1032" s="60">
        <f t="shared" si="1"/>
        <v>2016</v>
      </c>
      <c r="J1032" s="60">
        <f t="shared" si="2"/>
        <v>2</v>
      </c>
    </row>
    <row r="1033">
      <c r="A1033" s="325">
        <v>1031.0</v>
      </c>
      <c r="B1033" s="326" t="s">
        <v>871</v>
      </c>
      <c r="C1033" s="326" t="s">
        <v>518</v>
      </c>
      <c r="D1033" s="326" t="s">
        <v>864</v>
      </c>
      <c r="E1033" s="326" t="s">
        <v>813</v>
      </c>
      <c r="F1033" s="326">
        <v>4.6</v>
      </c>
      <c r="G1033" s="326">
        <v>5.0</v>
      </c>
      <c r="H1033" s="326">
        <v>7950.298915</v>
      </c>
      <c r="I1033" s="60">
        <f t="shared" si="1"/>
        <v>2016</v>
      </c>
      <c r="J1033" s="60">
        <f t="shared" si="2"/>
        <v>2</v>
      </c>
    </row>
    <row r="1034">
      <c r="A1034" s="325">
        <v>1032.0</v>
      </c>
      <c r="B1034" s="326" t="s">
        <v>871</v>
      </c>
      <c r="C1034" s="326" t="s">
        <v>518</v>
      </c>
      <c r="D1034" s="326" t="s">
        <v>864</v>
      </c>
      <c r="E1034" s="326" t="s">
        <v>814</v>
      </c>
      <c r="F1034" s="326">
        <v>4.8</v>
      </c>
      <c r="G1034" s="326">
        <v>37.0</v>
      </c>
      <c r="H1034" s="326">
        <v>4246.340801</v>
      </c>
      <c r="I1034" s="60">
        <f t="shared" si="1"/>
        <v>2016</v>
      </c>
      <c r="J1034" s="60">
        <f t="shared" si="2"/>
        <v>2</v>
      </c>
    </row>
    <row r="1035">
      <c r="A1035" s="325">
        <v>1033.0</v>
      </c>
      <c r="B1035" s="326" t="s">
        <v>871</v>
      </c>
      <c r="C1035" s="326" t="s">
        <v>518</v>
      </c>
      <c r="D1035" s="326" t="s">
        <v>864</v>
      </c>
      <c r="E1035" s="326" t="s">
        <v>815</v>
      </c>
      <c r="F1035" s="326">
        <v>4.4</v>
      </c>
      <c r="G1035" s="326">
        <v>108.0</v>
      </c>
      <c r="H1035" s="326">
        <v>102706.0769</v>
      </c>
      <c r="I1035" s="60">
        <f t="shared" si="1"/>
        <v>2016</v>
      </c>
      <c r="J1035" s="60">
        <f t="shared" si="2"/>
        <v>2</v>
      </c>
    </row>
    <row r="1036">
      <c r="A1036" s="325">
        <v>1034.0</v>
      </c>
      <c r="B1036" s="326" t="s">
        <v>871</v>
      </c>
      <c r="C1036" s="326" t="s">
        <v>518</v>
      </c>
      <c r="D1036" s="326" t="s">
        <v>864</v>
      </c>
      <c r="E1036" s="326" t="s">
        <v>852</v>
      </c>
      <c r="F1036" s="326">
        <v>4.9</v>
      </c>
      <c r="G1036" s="326">
        <v>2.0</v>
      </c>
      <c r="H1036" s="326">
        <v>894.8948412</v>
      </c>
      <c r="I1036" s="60">
        <f t="shared" si="1"/>
        <v>2016</v>
      </c>
      <c r="J1036" s="60">
        <f t="shared" si="2"/>
        <v>2</v>
      </c>
    </row>
    <row r="1037">
      <c r="A1037" s="325">
        <v>1035.0</v>
      </c>
      <c r="B1037" s="326" t="s">
        <v>871</v>
      </c>
      <c r="C1037" s="326" t="s">
        <v>518</v>
      </c>
      <c r="D1037" s="326" t="s">
        <v>803</v>
      </c>
      <c r="E1037" s="326" t="s">
        <v>803</v>
      </c>
      <c r="F1037" s="326" t="s">
        <v>804</v>
      </c>
      <c r="G1037" s="326">
        <v>102.0</v>
      </c>
      <c r="H1037" s="326">
        <v>798841.9231</v>
      </c>
      <c r="I1037" s="60">
        <f t="shared" si="1"/>
        <v>2016</v>
      </c>
      <c r="J1037" s="60">
        <f t="shared" si="2"/>
        <v>2</v>
      </c>
    </row>
    <row r="1038">
      <c r="A1038" s="325">
        <v>1036.0</v>
      </c>
      <c r="B1038" s="326" t="s">
        <v>871</v>
      </c>
      <c r="C1038" s="326" t="s">
        <v>518</v>
      </c>
      <c r="D1038" s="326" t="s">
        <v>865</v>
      </c>
      <c r="E1038" s="326" t="s">
        <v>837</v>
      </c>
      <c r="F1038" s="326" t="s">
        <v>838</v>
      </c>
      <c r="G1038" s="326">
        <v>5345.0</v>
      </c>
      <c r="H1038" s="326">
        <v>211851.0927</v>
      </c>
      <c r="I1038" s="60">
        <f t="shared" si="1"/>
        <v>2016</v>
      </c>
      <c r="J1038" s="60">
        <f t="shared" si="2"/>
        <v>2</v>
      </c>
    </row>
    <row r="1039">
      <c r="A1039" s="325">
        <v>1037.0</v>
      </c>
      <c r="B1039" s="326" t="s">
        <v>871</v>
      </c>
      <c r="C1039" s="326" t="s">
        <v>518</v>
      </c>
      <c r="D1039" s="326" t="s">
        <v>865</v>
      </c>
      <c r="E1039" s="326" t="s">
        <v>842</v>
      </c>
      <c r="F1039" s="326" t="s">
        <v>843</v>
      </c>
      <c r="G1039" s="326">
        <v>64.0</v>
      </c>
      <c r="H1039" s="326">
        <v>2252.871888</v>
      </c>
      <c r="I1039" s="60">
        <f t="shared" si="1"/>
        <v>2016</v>
      </c>
      <c r="J1039" s="60">
        <f t="shared" si="2"/>
        <v>2</v>
      </c>
    </row>
    <row r="1040">
      <c r="A1040" s="325">
        <v>1038.0</v>
      </c>
      <c r="B1040" s="326" t="s">
        <v>871</v>
      </c>
      <c r="C1040" s="326" t="s">
        <v>518</v>
      </c>
      <c r="D1040" s="326" t="s">
        <v>865</v>
      </c>
      <c r="E1040" s="326" t="s">
        <v>844</v>
      </c>
      <c r="F1040" s="326" t="s">
        <v>845</v>
      </c>
      <c r="G1040" s="326">
        <v>184.0</v>
      </c>
      <c r="H1040" s="326">
        <v>18173.22966</v>
      </c>
      <c r="I1040" s="60">
        <f t="shared" si="1"/>
        <v>2016</v>
      </c>
      <c r="J1040" s="60">
        <f t="shared" si="2"/>
        <v>2</v>
      </c>
    </row>
    <row r="1041">
      <c r="A1041" s="325">
        <v>1039.0</v>
      </c>
      <c r="B1041" s="326" t="s">
        <v>871</v>
      </c>
      <c r="C1041" s="326" t="s">
        <v>518</v>
      </c>
      <c r="D1041" s="326" t="s">
        <v>805</v>
      </c>
      <c r="E1041" s="326" t="s">
        <v>808</v>
      </c>
      <c r="F1041" s="326" t="s">
        <v>809</v>
      </c>
      <c r="G1041" s="326">
        <v>18719.0</v>
      </c>
      <c r="H1041" s="326">
        <v>3801234.068</v>
      </c>
      <c r="I1041" s="60">
        <f t="shared" si="1"/>
        <v>2016</v>
      </c>
      <c r="J1041" s="60">
        <f t="shared" si="2"/>
        <v>2</v>
      </c>
    </row>
    <row r="1042">
      <c r="A1042" s="325">
        <v>1040.0</v>
      </c>
      <c r="B1042" s="326" t="s">
        <v>871</v>
      </c>
      <c r="C1042" s="326" t="s">
        <v>518</v>
      </c>
      <c r="D1042" s="326" t="s">
        <v>805</v>
      </c>
      <c r="E1042" s="326" t="s">
        <v>810</v>
      </c>
      <c r="F1042" s="326" t="s">
        <v>811</v>
      </c>
      <c r="G1042" s="326">
        <v>1762.0</v>
      </c>
      <c r="H1042" s="326">
        <v>3678798.239</v>
      </c>
      <c r="I1042" s="60">
        <f t="shared" si="1"/>
        <v>2016</v>
      </c>
      <c r="J1042" s="60">
        <f t="shared" si="2"/>
        <v>2</v>
      </c>
    </row>
    <row r="1043">
      <c r="A1043" s="325">
        <v>1041.0</v>
      </c>
      <c r="B1043" s="326" t="s">
        <v>871</v>
      </c>
      <c r="C1043" s="326" t="s">
        <v>518</v>
      </c>
      <c r="D1043" s="326" t="s">
        <v>805</v>
      </c>
      <c r="E1043" s="326" t="s">
        <v>812</v>
      </c>
      <c r="F1043" s="326">
        <v>2.0</v>
      </c>
      <c r="G1043" s="326">
        <v>109.0</v>
      </c>
      <c r="H1043" s="326">
        <v>513105.7583</v>
      </c>
      <c r="I1043" s="60">
        <f t="shared" si="1"/>
        <v>2016</v>
      </c>
      <c r="J1043" s="60">
        <f t="shared" si="2"/>
        <v>2</v>
      </c>
    </row>
    <row r="1044">
      <c r="A1044" s="325">
        <v>1042.0</v>
      </c>
      <c r="B1044" s="326" t="s">
        <v>871</v>
      </c>
      <c r="C1044" s="326" t="s">
        <v>518</v>
      </c>
      <c r="D1044" s="326" t="s">
        <v>805</v>
      </c>
      <c r="E1044" s="326" t="s">
        <v>816</v>
      </c>
      <c r="F1044" s="326">
        <v>4.7</v>
      </c>
      <c r="G1044" s="326">
        <v>2.0</v>
      </c>
      <c r="H1044" s="326">
        <v>2392.661564</v>
      </c>
      <c r="I1044" s="60">
        <f t="shared" si="1"/>
        <v>2016</v>
      </c>
      <c r="J1044" s="60">
        <f t="shared" si="2"/>
        <v>2</v>
      </c>
    </row>
    <row r="1045">
      <c r="A1045" s="325">
        <v>1043.0</v>
      </c>
      <c r="B1045" s="326" t="s">
        <v>871</v>
      </c>
      <c r="C1045" s="326" t="s">
        <v>518</v>
      </c>
      <c r="D1045" s="326" t="s">
        <v>805</v>
      </c>
      <c r="E1045" s="326" t="s">
        <v>817</v>
      </c>
      <c r="F1045" s="326" t="s">
        <v>818</v>
      </c>
      <c r="G1045" s="326">
        <v>48.0</v>
      </c>
      <c r="H1045" s="326">
        <v>92317.32082</v>
      </c>
      <c r="I1045" s="60">
        <f t="shared" si="1"/>
        <v>2016</v>
      </c>
      <c r="J1045" s="60">
        <f t="shared" si="2"/>
        <v>2</v>
      </c>
    </row>
    <row r="1046">
      <c r="A1046" s="325">
        <v>1044.0</v>
      </c>
      <c r="B1046" s="326" t="s">
        <v>871</v>
      </c>
      <c r="C1046" s="326" t="s">
        <v>518</v>
      </c>
      <c r="D1046" s="326" t="s">
        <v>805</v>
      </c>
      <c r="E1046" s="326" t="s">
        <v>822</v>
      </c>
      <c r="F1046" s="326" t="s">
        <v>823</v>
      </c>
      <c r="G1046" s="326">
        <v>203.0</v>
      </c>
      <c r="H1046" s="326">
        <v>60300.3274</v>
      </c>
      <c r="I1046" s="60">
        <f t="shared" si="1"/>
        <v>2016</v>
      </c>
      <c r="J1046" s="60">
        <f t="shared" si="2"/>
        <v>2</v>
      </c>
    </row>
    <row r="1047">
      <c r="A1047" s="325">
        <v>1045.0</v>
      </c>
      <c r="B1047" s="326" t="s">
        <v>871</v>
      </c>
      <c r="C1047" s="326" t="s">
        <v>518</v>
      </c>
      <c r="D1047" s="326" t="s">
        <v>828</v>
      </c>
      <c r="E1047" s="326" t="s">
        <v>829</v>
      </c>
      <c r="F1047" s="326" t="s">
        <v>830</v>
      </c>
      <c r="G1047" s="326">
        <v>9271.0</v>
      </c>
      <c r="H1047" s="326">
        <v>120474.4952</v>
      </c>
      <c r="I1047" s="60">
        <f t="shared" si="1"/>
        <v>2016</v>
      </c>
      <c r="J1047" s="60">
        <f t="shared" si="2"/>
        <v>2</v>
      </c>
    </row>
    <row r="1048">
      <c r="A1048" s="325">
        <v>1046.0</v>
      </c>
      <c r="B1048" s="326" t="s">
        <v>871</v>
      </c>
      <c r="C1048" s="326" t="s">
        <v>518</v>
      </c>
      <c r="D1048" s="326" t="s">
        <v>828</v>
      </c>
      <c r="E1048" s="326" t="s">
        <v>831</v>
      </c>
      <c r="F1048" s="326">
        <v>104.0</v>
      </c>
      <c r="G1048" s="326">
        <v>2805.0</v>
      </c>
      <c r="H1048" s="326">
        <v>18887.98366</v>
      </c>
      <c r="I1048" s="60">
        <f t="shared" si="1"/>
        <v>2016</v>
      </c>
      <c r="J1048" s="60">
        <f t="shared" si="2"/>
        <v>2</v>
      </c>
    </row>
    <row r="1049">
      <c r="A1049" s="325">
        <v>1047.0</v>
      </c>
      <c r="B1049" s="326" t="s">
        <v>871</v>
      </c>
      <c r="C1049" s="326" t="s">
        <v>518</v>
      </c>
      <c r="D1049" s="326" t="s">
        <v>828</v>
      </c>
      <c r="E1049" s="326" t="s">
        <v>832</v>
      </c>
      <c r="F1049" s="326">
        <v>13.0</v>
      </c>
      <c r="G1049" s="326">
        <v>53.0</v>
      </c>
      <c r="H1049" s="326">
        <v>13950.70978</v>
      </c>
      <c r="I1049" s="60">
        <f t="shared" si="1"/>
        <v>2016</v>
      </c>
      <c r="J1049" s="60">
        <f t="shared" si="2"/>
        <v>2</v>
      </c>
    </row>
    <row r="1050">
      <c r="A1050" s="325">
        <v>1048.0</v>
      </c>
      <c r="B1050" s="326" t="s">
        <v>871</v>
      </c>
      <c r="C1050" s="326" t="s">
        <v>518</v>
      </c>
      <c r="D1050" s="326" t="s">
        <v>828</v>
      </c>
      <c r="E1050" s="326" t="s">
        <v>833</v>
      </c>
      <c r="F1050" s="326" t="s">
        <v>834</v>
      </c>
      <c r="G1050" s="326">
        <v>4.0</v>
      </c>
      <c r="H1050" s="326">
        <v>8377.70466</v>
      </c>
      <c r="I1050" s="60">
        <f t="shared" si="1"/>
        <v>2016</v>
      </c>
      <c r="J1050" s="60">
        <f t="shared" si="2"/>
        <v>2</v>
      </c>
    </row>
    <row r="1051">
      <c r="A1051" s="325">
        <v>1049.0</v>
      </c>
      <c r="B1051" s="326" t="s">
        <v>871</v>
      </c>
      <c r="C1051" s="326" t="s">
        <v>518</v>
      </c>
      <c r="D1051" s="326" t="s">
        <v>828</v>
      </c>
      <c r="E1051" s="326" t="s">
        <v>835</v>
      </c>
      <c r="F1051" s="326" t="s">
        <v>836</v>
      </c>
      <c r="G1051" s="326">
        <v>305.0</v>
      </c>
      <c r="H1051" s="326">
        <v>48238.0676</v>
      </c>
      <c r="I1051" s="60">
        <f t="shared" si="1"/>
        <v>2016</v>
      </c>
      <c r="J1051" s="60">
        <f t="shared" si="2"/>
        <v>2</v>
      </c>
    </row>
    <row r="1052">
      <c r="A1052" s="325">
        <v>1050.0</v>
      </c>
      <c r="B1052" s="326" t="s">
        <v>871</v>
      </c>
      <c r="C1052" s="326" t="s">
        <v>518</v>
      </c>
      <c r="D1052" s="326" t="s">
        <v>828</v>
      </c>
      <c r="E1052" s="326" t="s">
        <v>839</v>
      </c>
      <c r="F1052" s="326">
        <v>36.0</v>
      </c>
      <c r="G1052" s="326">
        <v>179.0</v>
      </c>
      <c r="H1052" s="326">
        <v>269427.13</v>
      </c>
      <c r="I1052" s="60">
        <f t="shared" si="1"/>
        <v>2016</v>
      </c>
      <c r="J1052" s="60">
        <f t="shared" si="2"/>
        <v>2</v>
      </c>
    </row>
    <row r="1053">
      <c r="A1053" s="325">
        <v>1051.0</v>
      </c>
      <c r="B1053" s="326" t="s">
        <v>871</v>
      </c>
      <c r="C1053" s="326" t="s">
        <v>518</v>
      </c>
      <c r="D1053" s="326" t="s">
        <v>828</v>
      </c>
      <c r="E1053" s="326" t="s">
        <v>866</v>
      </c>
      <c r="F1053" s="326">
        <v>106.0</v>
      </c>
      <c r="G1053" s="326">
        <v>28.0</v>
      </c>
      <c r="H1053" s="326">
        <v>43392.74422</v>
      </c>
      <c r="I1053" s="60">
        <f t="shared" si="1"/>
        <v>2016</v>
      </c>
      <c r="J1053" s="60">
        <f t="shared" si="2"/>
        <v>2</v>
      </c>
    </row>
    <row r="1054">
      <c r="A1054" s="325">
        <v>1052.0</v>
      </c>
      <c r="B1054" s="326" t="s">
        <v>871</v>
      </c>
      <c r="C1054" s="326" t="s">
        <v>518</v>
      </c>
      <c r="D1054" s="326" t="s">
        <v>828</v>
      </c>
      <c r="E1054" s="326" t="s">
        <v>840</v>
      </c>
      <c r="F1054" s="326" t="s">
        <v>841</v>
      </c>
      <c r="G1054" s="326">
        <v>320.0</v>
      </c>
      <c r="H1054" s="326">
        <v>9321.283536</v>
      </c>
      <c r="I1054" s="60">
        <f t="shared" si="1"/>
        <v>2016</v>
      </c>
      <c r="J1054" s="60">
        <f t="shared" si="2"/>
        <v>2</v>
      </c>
    </row>
    <row r="1055">
      <c r="A1055" s="325">
        <v>1053.0</v>
      </c>
      <c r="B1055" s="326" t="s">
        <v>871</v>
      </c>
      <c r="C1055" s="326" t="s">
        <v>518</v>
      </c>
      <c r="D1055" s="326" t="s">
        <v>828</v>
      </c>
      <c r="E1055" s="326" t="s">
        <v>846</v>
      </c>
      <c r="F1055" s="326" t="s">
        <v>847</v>
      </c>
      <c r="G1055" s="326">
        <v>920.0</v>
      </c>
      <c r="H1055" s="326">
        <v>285870.8383</v>
      </c>
      <c r="I1055" s="60">
        <f t="shared" si="1"/>
        <v>2016</v>
      </c>
      <c r="J1055" s="60">
        <f t="shared" si="2"/>
        <v>2</v>
      </c>
    </row>
    <row r="1056">
      <c r="A1056" s="325">
        <v>1054.0</v>
      </c>
      <c r="B1056" s="326" t="s">
        <v>873</v>
      </c>
      <c r="C1056" s="326" t="s">
        <v>545</v>
      </c>
      <c r="D1056" s="326" t="s">
        <v>642</v>
      </c>
      <c r="E1056" s="326" t="s">
        <v>643</v>
      </c>
      <c r="F1056" s="326" t="s">
        <v>644</v>
      </c>
      <c r="G1056" s="326">
        <v>184.0</v>
      </c>
      <c r="H1056" s="326">
        <v>166029.9092</v>
      </c>
      <c r="I1056" s="60">
        <f t="shared" si="1"/>
        <v>2016</v>
      </c>
      <c r="J1056" s="60">
        <f t="shared" si="2"/>
        <v>3</v>
      </c>
    </row>
    <row r="1057">
      <c r="A1057" s="325">
        <v>1055.0</v>
      </c>
      <c r="B1057" s="326" t="s">
        <v>873</v>
      </c>
      <c r="C1057" s="326" t="s">
        <v>545</v>
      </c>
      <c r="D1057" s="326" t="s">
        <v>642</v>
      </c>
      <c r="E1057" s="326" t="s">
        <v>645</v>
      </c>
      <c r="F1057" s="326" t="s">
        <v>646</v>
      </c>
      <c r="G1057" s="326">
        <v>161.0</v>
      </c>
      <c r="H1057" s="326">
        <v>32166.30888</v>
      </c>
      <c r="I1057" s="60">
        <f t="shared" si="1"/>
        <v>2016</v>
      </c>
      <c r="J1057" s="60">
        <f t="shared" si="2"/>
        <v>3</v>
      </c>
    </row>
    <row r="1058">
      <c r="A1058" s="325">
        <v>1056.0</v>
      </c>
      <c r="B1058" s="326" t="s">
        <v>873</v>
      </c>
      <c r="C1058" s="326" t="s">
        <v>545</v>
      </c>
      <c r="D1058" s="326" t="s">
        <v>647</v>
      </c>
      <c r="E1058" s="326" t="s">
        <v>648</v>
      </c>
      <c r="F1058" s="326" t="s">
        <v>649</v>
      </c>
      <c r="G1058" s="326">
        <v>1461.0</v>
      </c>
      <c r="H1058" s="326">
        <v>13387.33725</v>
      </c>
      <c r="I1058" s="60">
        <f t="shared" si="1"/>
        <v>2016</v>
      </c>
      <c r="J1058" s="60">
        <f t="shared" si="2"/>
        <v>3</v>
      </c>
    </row>
    <row r="1059">
      <c r="A1059" s="325">
        <v>1057.0</v>
      </c>
      <c r="B1059" s="326" t="s">
        <v>873</v>
      </c>
      <c r="C1059" s="326" t="s">
        <v>545</v>
      </c>
      <c r="D1059" s="326" t="s">
        <v>647</v>
      </c>
      <c r="E1059" s="326" t="s">
        <v>650</v>
      </c>
      <c r="F1059" s="326" t="s">
        <v>651</v>
      </c>
      <c r="G1059" s="326">
        <v>2913.0</v>
      </c>
      <c r="H1059" s="326">
        <v>26692.20631</v>
      </c>
      <c r="I1059" s="60">
        <f t="shared" si="1"/>
        <v>2016</v>
      </c>
      <c r="J1059" s="60">
        <f t="shared" si="2"/>
        <v>3</v>
      </c>
    </row>
    <row r="1060">
      <c r="A1060" s="325">
        <v>1058.0</v>
      </c>
      <c r="B1060" s="326" t="s">
        <v>873</v>
      </c>
      <c r="C1060" s="326" t="s">
        <v>545</v>
      </c>
      <c r="D1060" s="326" t="s">
        <v>647</v>
      </c>
      <c r="E1060" s="326" t="s">
        <v>652</v>
      </c>
      <c r="F1060" s="326" t="s">
        <v>653</v>
      </c>
      <c r="G1060" s="326">
        <v>2992.0</v>
      </c>
      <c r="H1060" s="326">
        <v>27416.09382</v>
      </c>
      <c r="I1060" s="60">
        <f t="shared" si="1"/>
        <v>2016</v>
      </c>
      <c r="J1060" s="60">
        <f t="shared" si="2"/>
        <v>3</v>
      </c>
    </row>
    <row r="1061">
      <c r="A1061" s="325">
        <v>1059.0</v>
      </c>
      <c r="B1061" s="326" t="s">
        <v>873</v>
      </c>
      <c r="C1061" s="326" t="s">
        <v>545</v>
      </c>
      <c r="D1061" s="326" t="s">
        <v>647</v>
      </c>
      <c r="E1061" s="326" t="s">
        <v>654</v>
      </c>
      <c r="F1061" s="326" t="s">
        <v>655</v>
      </c>
      <c r="G1061" s="326">
        <v>2144.0</v>
      </c>
      <c r="H1061" s="326">
        <v>19645.75707</v>
      </c>
      <c r="I1061" s="60">
        <f t="shared" si="1"/>
        <v>2016</v>
      </c>
      <c r="J1061" s="60">
        <f t="shared" si="2"/>
        <v>3</v>
      </c>
    </row>
    <row r="1062">
      <c r="A1062" s="325">
        <v>1060.0</v>
      </c>
      <c r="B1062" s="326" t="s">
        <v>873</v>
      </c>
      <c r="C1062" s="326" t="s">
        <v>545</v>
      </c>
      <c r="D1062" s="326" t="s">
        <v>647</v>
      </c>
      <c r="E1062" s="326" t="s">
        <v>656</v>
      </c>
      <c r="F1062" s="326" t="s">
        <v>657</v>
      </c>
      <c r="G1062" s="326">
        <v>73.0</v>
      </c>
      <c r="H1062" s="326">
        <v>956.0552675</v>
      </c>
      <c r="I1062" s="60">
        <f t="shared" si="1"/>
        <v>2016</v>
      </c>
      <c r="J1062" s="60">
        <f t="shared" si="2"/>
        <v>3</v>
      </c>
    </row>
    <row r="1063">
      <c r="A1063" s="325">
        <v>1061.0</v>
      </c>
      <c r="B1063" s="326" t="s">
        <v>873</v>
      </c>
      <c r="C1063" s="326" t="s">
        <v>547</v>
      </c>
      <c r="D1063" s="326" t="s">
        <v>658</v>
      </c>
      <c r="E1063" s="326" t="s">
        <v>659</v>
      </c>
      <c r="F1063" s="326" t="s">
        <v>660</v>
      </c>
      <c r="G1063" s="326">
        <v>132.0</v>
      </c>
      <c r="H1063" s="326">
        <v>1522.381765</v>
      </c>
      <c r="I1063" s="60">
        <f t="shared" si="1"/>
        <v>2016</v>
      </c>
      <c r="J1063" s="60">
        <f t="shared" si="2"/>
        <v>3</v>
      </c>
    </row>
    <row r="1064">
      <c r="A1064" s="325">
        <v>1062.0</v>
      </c>
      <c r="B1064" s="326" t="s">
        <v>873</v>
      </c>
      <c r="C1064" s="326" t="s">
        <v>547</v>
      </c>
      <c r="D1064" s="326" t="s">
        <v>658</v>
      </c>
      <c r="E1064" s="326" t="s">
        <v>661</v>
      </c>
      <c r="F1064" s="326" t="s">
        <v>662</v>
      </c>
      <c r="G1064" s="326">
        <v>5556.0</v>
      </c>
      <c r="H1064" s="326">
        <v>8425.679245</v>
      </c>
      <c r="I1064" s="60">
        <f t="shared" si="1"/>
        <v>2016</v>
      </c>
      <c r="J1064" s="60">
        <f t="shared" si="2"/>
        <v>3</v>
      </c>
    </row>
    <row r="1065">
      <c r="A1065" s="325">
        <v>1063.0</v>
      </c>
      <c r="B1065" s="326" t="s">
        <v>873</v>
      </c>
      <c r="C1065" s="326" t="s">
        <v>547</v>
      </c>
      <c r="D1065" s="326" t="s">
        <v>658</v>
      </c>
      <c r="E1065" s="326" t="s">
        <v>663</v>
      </c>
      <c r="F1065" s="326" t="s">
        <v>664</v>
      </c>
      <c r="G1065" s="326">
        <v>3374.0</v>
      </c>
      <c r="H1065" s="326">
        <v>30361.4288</v>
      </c>
      <c r="I1065" s="60">
        <f t="shared" si="1"/>
        <v>2016</v>
      </c>
      <c r="J1065" s="60">
        <f t="shared" si="2"/>
        <v>3</v>
      </c>
    </row>
    <row r="1066">
      <c r="A1066" s="325">
        <v>1064.0</v>
      </c>
      <c r="B1066" s="326" t="s">
        <v>873</v>
      </c>
      <c r="C1066" s="326" t="s">
        <v>547</v>
      </c>
      <c r="D1066" s="326" t="s">
        <v>665</v>
      </c>
      <c r="E1066" s="326" t="s">
        <v>666</v>
      </c>
      <c r="F1066" s="326" t="s">
        <v>667</v>
      </c>
      <c r="G1066" s="326">
        <v>3813.0</v>
      </c>
      <c r="H1066" s="326">
        <v>2542043.195</v>
      </c>
      <c r="I1066" s="60">
        <f t="shared" si="1"/>
        <v>2016</v>
      </c>
      <c r="J1066" s="60">
        <f t="shared" si="2"/>
        <v>3</v>
      </c>
    </row>
    <row r="1067">
      <c r="A1067" s="325">
        <v>1065.0</v>
      </c>
      <c r="B1067" s="326" t="s">
        <v>873</v>
      </c>
      <c r="C1067" s="326" t="s">
        <v>678</v>
      </c>
      <c r="D1067" s="326" t="s">
        <v>678</v>
      </c>
      <c r="E1067" s="326" t="s">
        <v>680</v>
      </c>
      <c r="F1067" s="326">
        <v>80.0</v>
      </c>
      <c r="G1067" s="326">
        <v>81.0</v>
      </c>
      <c r="H1067" s="326">
        <v>12716.03465</v>
      </c>
      <c r="I1067" s="60">
        <f t="shared" si="1"/>
        <v>2016</v>
      </c>
      <c r="J1067" s="60">
        <f t="shared" si="2"/>
        <v>3</v>
      </c>
    </row>
    <row r="1068">
      <c r="A1068" s="325">
        <v>1066.0</v>
      </c>
      <c r="B1068" s="326" t="s">
        <v>873</v>
      </c>
      <c r="C1068" s="326" t="s">
        <v>678</v>
      </c>
      <c r="D1068" s="326" t="s">
        <v>678</v>
      </c>
      <c r="E1068" s="326" t="s">
        <v>681</v>
      </c>
      <c r="F1068" s="326">
        <v>83.0</v>
      </c>
      <c r="G1068" s="326">
        <v>30.0</v>
      </c>
      <c r="H1068" s="326">
        <v>127.5890041</v>
      </c>
      <c r="I1068" s="60">
        <f t="shared" si="1"/>
        <v>2016</v>
      </c>
      <c r="J1068" s="60">
        <f t="shared" si="2"/>
        <v>3</v>
      </c>
    </row>
    <row r="1069">
      <c r="A1069" s="325">
        <v>1067.0</v>
      </c>
      <c r="B1069" s="326" t="s">
        <v>873</v>
      </c>
      <c r="C1069" s="326" t="s">
        <v>678</v>
      </c>
      <c r="D1069" s="326" t="s">
        <v>678</v>
      </c>
      <c r="E1069" s="326" t="s">
        <v>682</v>
      </c>
      <c r="F1069" s="326">
        <v>26.0</v>
      </c>
      <c r="G1069" s="326">
        <v>4.0</v>
      </c>
      <c r="H1069" s="326">
        <v>1083.629213</v>
      </c>
      <c r="I1069" s="60">
        <f t="shared" si="1"/>
        <v>2016</v>
      </c>
      <c r="J1069" s="60">
        <f t="shared" si="2"/>
        <v>3</v>
      </c>
    </row>
    <row r="1070">
      <c r="A1070" s="325">
        <v>1068.0</v>
      </c>
      <c r="B1070" s="326" t="s">
        <v>873</v>
      </c>
      <c r="C1070" s="326" t="s">
        <v>678</v>
      </c>
      <c r="D1070" s="326" t="s">
        <v>678</v>
      </c>
      <c r="E1070" s="326" t="s">
        <v>874</v>
      </c>
      <c r="F1070" s="326">
        <v>15.0</v>
      </c>
      <c r="G1070" s="326">
        <v>2.0</v>
      </c>
      <c r="H1070" s="326">
        <v>541.8146066</v>
      </c>
      <c r="I1070" s="60">
        <f t="shared" si="1"/>
        <v>2016</v>
      </c>
      <c r="J1070" s="60">
        <f t="shared" si="2"/>
        <v>3</v>
      </c>
    </row>
    <row r="1071">
      <c r="A1071" s="325">
        <v>1069.0</v>
      </c>
      <c r="B1071" s="326" t="s">
        <v>873</v>
      </c>
      <c r="C1071" s="326" t="s">
        <v>678</v>
      </c>
      <c r="D1071" s="326" t="s">
        <v>678</v>
      </c>
      <c r="E1071" s="326" t="s">
        <v>683</v>
      </c>
      <c r="F1071" s="326">
        <v>802.0</v>
      </c>
      <c r="G1071" s="326">
        <v>849.0</v>
      </c>
      <c r="H1071" s="326">
        <v>114728.2968</v>
      </c>
      <c r="I1071" s="60">
        <f t="shared" si="1"/>
        <v>2016</v>
      </c>
      <c r="J1071" s="60">
        <f t="shared" si="2"/>
        <v>3</v>
      </c>
    </row>
    <row r="1072">
      <c r="A1072" s="325">
        <v>1070.0</v>
      </c>
      <c r="B1072" s="326" t="s">
        <v>873</v>
      </c>
      <c r="C1072" s="326" t="s">
        <v>678</v>
      </c>
      <c r="D1072" s="326" t="s">
        <v>678</v>
      </c>
      <c r="E1072" s="326" t="s">
        <v>684</v>
      </c>
      <c r="F1072" s="326">
        <v>95.0</v>
      </c>
      <c r="G1072" s="326">
        <v>46.0</v>
      </c>
      <c r="H1072" s="326">
        <v>744.0663208</v>
      </c>
      <c r="I1072" s="60">
        <f t="shared" si="1"/>
        <v>2016</v>
      </c>
      <c r="J1072" s="60">
        <f t="shared" si="2"/>
        <v>3</v>
      </c>
    </row>
    <row r="1073">
      <c r="A1073" s="325">
        <v>1071.0</v>
      </c>
      <c r="B1073" s="326" t="s">
        <v>873</v>
      </c>
      <c r="C1073" s="326" t="s">
        <v>678</v>
      </c>
      <c r="D1073" s="326" t="s">
        <v>678</v>
      </c>
      <c r="E1073" s="326" t="s">
        <v>685</v>
      </c>
      <c r="F1073" s="326">
        <v>24.0</v>
      </c>
      <c r="G1073" s="326">
        <v>15.0</v>
      </c>
      <c r="H1073" s="326">
        <v>5205.200051</v>
      </c>
      <c r="I1073" s="60">
        <f t="shared" si="1"/>
        <v>2016</v>
      </c>
      <c r="J1073" s="60">
        <f t="shared" si="2"/>
        <v>3</v>
      </c>
    </row>
    <row r="1074">
      <c r="A1074" s="325">
        <v>1072.0</v>
      </c>
      <c r="B1074" s="326" t="s">
        <v>873</v>
      </c>
      <c r="C1074" s="326" t="s">
        <v>678</v>
      </c>
      <c r="D1074" s="326" t="s">
        <v>678</v>
      </c>
      <c r="E1074" s="326" t="s">
        <v>686</v>
      </c>
      <c r="F1074" s="326">
        <v>60.0</v>
      </c>
      <c r="G1074" s="326">
        <v>12.0</v>
      </c>
      <c r="H1074" s="326">
        <v>221.0745134</v>
      </c>
      <c r="I1074" s="60">
        <f t="shared" si="1"/>
        <v>2016</v>
      </c>
      <c r="J1074" s="60">
        <f t="shared" si="2"/>
        <v>3</v>
      </c>
    </row>
    <row r="1075">
      <c r="A1075" s="325">
        <v>1073.0</v>
      </c>
      <c r="B1075" s="326" t="s">
        <v>873</v>
      </c>
      <c r="C1075" s="326" t="s">
        <v>678</v>
      </c>
      <c r="D1075" s="326" t="s">
        <v>678</v>
      </c>
      <c r="E1075" s="326" t="s">
        <v>687</v>
      </c>
      <c r="F1075" s="326">
        <v>814.0</v>
      </c>
      <c r="G1075" s="326">
        <v>41.0</v>
      </c>
      <c r="H1075" s="326">
        <v>288.7410917</v>
      </c>
      <c r="I1075" s="60">
        <f t="shared" si="1"/>
        <v>2016</v>
      </c>
      <c r="J1075" s="60">
        <f t="shared" si="2"/>
        <v>3</v>
      </c>
    </row>
    <row r="1076">
      <c r="A1076" s="325">
        <v>1074.0</v>
      </c>
      <c r="B1076" s="326" t="s">
        <v>873</v>
      </c>
      <c r="C1076" s="326" t="s">
        <v>678</v>
      </c>
      <c r="D1076" s="326" t="s">
        <v>678</v>
      </c>
      <c r="E1076" s="326" t="s">
        <v>688</v>
      </c>
      <c r="F1076" s="326">
        <v>33.0</v>
      </c>
      <c r="G1076" s="326">
        <v>325.0</v>
      </c>
      <c r="H1076" s="326">
        <v>12012.63619</v>
      </c>
      <c r="I1076" s="60">
        <f t="shared" si="1"/>
        <v>2016</v>
      </c>
      <c r="J1076" s="60">
        <f t="shared" si="2"/>
        <v>3</v>
      </c>
    </row>
    <row r="1077">
      <c r="A1077" s="325">
        <v>1075.0</v>
      </c>
      <c r="B1077" s="326" t="s">
        <v>873</v>
      </c>
      <c r="C1077" s="326" t="s">
        <v>678</v>
      </c>
      <c r="D1077" s="326" t="s">
        <v>678</v>
      </c>
      <c r="E1077" s="326" t="s">
        <v>689</v>
      </c>
      <c r="F1077" s="326">
        <v>54.0</v>
      </c>
      <c r="G1077" s="326">
        <v>716.0</v>
      </c>
      <c r="H1077" s="326">
        <v>50016.02499</v>
      </c>
      <c r="I1077" s="60">
        <f t="shared" si="1"/>
        <v>2016</v>
      </c>
      <c r="J1077" s="60">
        <f t="shared" si="2"/>
        <v>3</v>
      </c>
    </row>
    <row r="1078">
      <c r="A1078" s="325">
        <v>1076.0</v>
      </c>
      <c r="B1078" s="326" t="s">
        <v>873</v>
      </c>
      <c r="C1078" s="326" t="s">
        <v>678</v>
      </c>
      <c r="D1078" s="326" t="s">
        <v>678</v>
      </c>
      <c r="E1078" s="326" t="s">
        <v>692</v>
      </c>
      <c r="F1078" s="326" t="s">
        <v>693</v>
      </c>
      <c r="G1078" s="326">
        <v>147.0</v>
      </c>
      <c r="H1078" s="326">
        <v>21200.42899</v>
      </c>
      <c r="I1078" s="60">
        <f t="shared" si="1"/>
        <v>2016</v>
      </c>
      <c r="J1078" s="60">
        <f t="shared" si="2"/>
        <v>3</v>
      </c>
    </row>
    <row r="1079">
      <c r="A1079" s="325">
        <v>1077.0</v>
      </c>
      <c r="B1079" s="326" t="s">
        <v>873</v>
      </c>
      <c r="C1079" s="326" t="s">
        <v>678</v>
      </c>
      <c r="D1079" s="326" t="s">
        <v>678</v>
      </c>
      <c r="E1079" s="326" t="s">
        <v>694</v>
      </c>
      <c r="F1079" s="326">
        <v>86.0</v>
      </c>
      <c r="G1079" s="326">
        <v>1081.0</v>
      </c>
      <c r="H1079" s="326">
        <v>132264.0863</v>
      </c>
      <c r="I1079" s="60">
        <f t="shared" si="1"/>
        <v>2016</v>
      </c>
      <c r="J1079" s="60">
        <f t="shared" si="2"/>
        <v>3</v>
      </c>
    </row>
    <row r="1080">
      <c r="A1080" s="325">
        <v>1078.0</v>
      </c>
      <c r="B1080" s="326" t="s">
        <v>873</v>
      </c>
      <c r="C1080" s="326" t="s">
        <v>678</v>
      </c>
      <c r="D1080" s="326" t="s">
        <v>678</v>
      </c>
      <c r="E1080" s="326" t="s">
        <v>695</v>
      </c>
      <c r="F1080" s="326">
        <v>69.0</v>
      </c>
      <c r="G1080" s="326">
        <v>245.0</v>
      </c>
      <c r="H1080" s="326">
        <v>66474.78035</v>
      </c>
      <c r="I1080" s="60">
        <f t="shared" si="1"/>
        <v>2016</v>
      </c>
      <c r="J1080" s="60">
        <f t="shared" si="2"/>
        <v>3</v>
      </c>
    </row>
    <row r="1081">
      <c r="A1081" s="325">
        <v>1079.0</v>
      </c>
      <c r="B1081" s="326" t="s">
        <v>873</v>
      </c>
      <c r="C1081" s="326" t="s">
        <v>678</v>
      </c>
      <c r="D1081" s="326" t="s">
        <v>678</v>
      </c>
      <c r="E1081" s="326" t="s">
        <v>696</v>
      </c>
      <c r="F1081" s="326">
        <v>61.0</v>
      </c>
      <c r="G1081" s="326">
        <v>84.0</v>
      </c>
      <c r="H1081" s="326">
        <v>12414.02722</v>
      </c>
      <c r="I1081" s="60">
        <f t="shared" si="1"/>
        <v>2016</v>
      </c>
      <c r="J1081" s="60">
        <f t="shared" si="2"/>
        <v>3</v>
      </c>
    </row>
    <row r="1082">
      <c r="A1082" s="325">
        <v>1080.0</v>
      </c>
      <c r="B1082" s="326" t="s">
        <v>873</v>
      </c>
      <c r="C1082" s="326" t="s">
        <v>678</v>
      </c>
      <c r="D1082" s="326" t="s">
        <v>678</v>
      </c>
      <c r="E1082" s="326" t="s">
        <v>697</v>
      </c>
      <c r="F1082" s="326">
        <v>99.0</v>
      </c>
      <c r="G1082" s="326">
        <v>145.0</v>
      </c>
      <c r="H1082" s="326">
        <v>26942.14554</v>
      </c>
      <c r="I1082" s="60">
        <f t="shared" si="1"/>
        <v>2016</v>
      </c>
      <c r="J1082" s="60">
        <f t="shared" si="2"/>
        <v>3</v>
      </c>
    </row>
    <row r="1083">
      <c r="A1083" s="325">
        <v>1081.0</v>
      </c>
      <c r="B1083" s="326" t="s">
        <v>873</v>
      </c>
      <c r="C1083" s="326" t="s">
        <v>678</v>
      </c>
      <c r="D1083" s="326" t="s">
        <v>678</v>
      </c>
      <c r="E1083" s="326" t="s">
        <v>698</v>
      </c>
      <c r="F1083" s="326">
        <v>67.0</v>
      </c>
      <c r="G1083" s="326">
        <v>15.0</v>
      </c>
      <c r="H1083" s="326">
        <v>1744.702266</v>
      </c>
      <c r="I1083" s="60">
        <f t="shared" si="1"/>
        <v>2016</v>
      </c>
      <c r="J1083" s="60">
        <f t="shared" si="2"/>
        <v>3</v>
      </c>
    </row>
    <row r="1084">
      <c r="A1084" s="325">
        <v>1082.0</v>
      </c>
      <c r="B1084" s="326" t="s">
        <v>873</v>
      </c>
      <c r="C1084" s="326" t="s">
        <v>678</v>
      </c>
      <c r="D1084" s="326" t="s">
        <v>678</v>
      </c>
      <c r="E1084" s="326" t="s">
        <v>699</v>
      </c>
      <c r="F1084" s="326">
        <v>79.0</v>
      </c>
      <c r="G1084" s="326">
        <v>558.0</v>
      </c>
      <c r="H1084" s="326">
        <v>102818.7558</v>
      </c>
      <c r="I1084" s="60">
        <f t="shared" si="1"/>
        <v>2016</v>
      </c>
      <c r="J1084" s="60">
        <f t="shared" si="2"/>
        <v>3</v>
      </c>
    </row>
    <row r="1085">
      <c r="A1085" s="325">
        <v>1083.0</v>
      </c>
      <c r="B1085" s="326" t="s">
        <v>873</v>
      </c>
      <c r="C1085" s="326" t="s">
        <v>678</v>
      </c>
      <c r="D1085" s="326" t="s">
        <v>678</v>
      </c>
      <c r="E1085" s="326" t="s">
        <v>702</v>
      </c>
      <c r="F1085" s="326" t="s">
        <v>703</v>
      </c>
      <c r="G1085" s="326">
        <v>112.0</v>
      </c>
      <c r="H1085" s="326">
        <v>20702.56129</v>
      </c>
      <c r="I1085" s="60">
        <f t="shared" si="1"/>
        <v>2016</v>
      </c>
      <c r="J1085" s="60">
        <f t="shared" si="2"/>
        <v>3</v>
      </c>
    </row>
    <row r="1086">
      <c r="A1086" s="325">
        <v>1084.0</v>
      </c>
      <c r="B1086" s="326" t="s">
        <v>873</v>
      </c>
      <c r="C1086" s="326" t="s">
        <v>678</v>
      </c>
      <c r="D1086" s="326" t="s">
        <v>678</v>
      </c>
      <c r="E1086" s="326" t="s">
        <v>704</v>
      </c>
      <c r="F1086" s="326">
        <v>38.0</v>
      </c>
      <c r="G1086" s="326">
        <v>241.0</v>
      </c>
      <c r="H1086" s="326">
        <v>67050.94498</v>
      </c>
      <c r="I1086" s="60">
        <f t="shared" si="1"/>
        <v>2016</v>
      </c>
      <c r="J1086" s="60">
        <f t="shared" si="2"/>
        <v>3</v>
      </c>
    </row>
    <row r="1087">
      <c r="A1087" s="325">
        <v>1085.0</v>
      </c>
      <c r="B1087" s="326" t="s">
        <v>873</v>
      </c>
      <c r="C1087" s="326" t="s">
        <v>678</v>
      </c>
      <c r="D1087" s="326" t="s">
        <v>678</v>
      </c>
      <c r="E1087" s="326" t="s">
        <v>705</v>
      </c>
      <c r="F1087" s="326">
        <v>27.0</v>
      </c>
      <c r="G1087" s="326">
        <v>31.0</v>
      </c>
      <c r="H1087" s="326">
        <v>86.34798048</v>
      </c>
      <c r="I1087" s="60">
        <f t="shared" si="1"/>
        <v>2016</v>
      </c>
      <c r="J1087" s="60">
        <f t="shared" si="2"/>
        <v>3</v>
      </c>
    </row>
    <row r="1088">
      <c r="A1088" s="325">
        <v>1086.0</v>
      </c>
      <c r="B1088" s="326" t="s">
        <v>873</v>
      </c>
      <c r="C1088" s="326" t="s">
        <v>678</v>
      </c>
      <c r="D1088" s="326" t="s">
        <v>678</v>
      </c>
      <c r="E1088" s="326" t="s">
        <v>706</v>
      </c>
      <c r="F1088" s="326">
        <v>59.0</v>
      </c>
      <c r="G1088" s="326">
        <v>388.0</v>
      </c>
      <c r="H1088" s="326">
        <v>22897.38251</v>
      </c>
      <c r="I1088" s="60">
        <f t="shared" si="1"/>
        <v>2016</v>
      </c>
      <c r="J1088" s="60">
        <f t="shared" si="2"/>
        <v>3</v>
      </c>
    </row>
    <row r="1089">
      <c r="A1089" s="325">
        <v>1087.0</v>
      </c>
      <c r="B1089" s="326" t="s">
        <v>873</v>
      </c>
      <c r="C1089" s="326" t="s">
        <v>678</v>
      </c>
      <c r="D1089" s="326" t="s">
        <v>678</v>
      </c>
      <c r="E1089" s="326" t="s">
        <v>856</v>
      </c>
      <c r="F1089" s="326">
        <v>96.0</v>
      </c>
      <c r="G1089" s="326">
        <v>3.0</v>
      </c>
      <c r="H1089" s="326">
        <v>821.5866675</v>
      </c>
      <c r="I1089" s="60">
        <f t="shared" si="1"/>
        <v>2016</v>
      </c>
      <c r="J1089" s="60">
        <f t="shared" si="2"/>
        <v>3</v>
      </c>
    </row>
    <row r="1090">
      <c r="A1090" s="325">
        <v>1088.0</v>
      </c>
      <c r="B1090" s="326" t="s">
        <v>873</v>
      </c>
      <c r="C1090" s="326" t="s">
        <v>550</v>
      </c>
      <c r="D1090" s="326" t="s">
        <v>550</v>
      </c>
      <c r="E1090" s="326" t="s">
        <v>707</v>
      </c>
      <c r="F1090" s="326">
        <v>81.0</v>
      </c>
      <c r="G1090" s="326">
        <v>21.0</v>
      </c>
      <c r="H1090" s="326">
        <v>35925.19613</v>
      </c>
      <c r="I1090" s="60">
        <f t="shared" si="1"/>
        <v>2016</v>
      </c>
      <c r="J1090" s="60">
        <f t="shared" si="2"/>
        <v>3</v>
      </c>
    </row>
    <row r="1091">
      <c r="A1091" s="325">
        <v>1089.0</v>
      </c>
      <c r="B1091" s="326" t="s">
        <v>873</v>
      </c>
      <c r="C1091" s="326" t="s">
        <v>550</v>
      </c>
      <c r="D1091" s="326" t="s">
        <v>550</v>
      </c>
      <c r="E1091" s="326" t="s">
        <v>708</v>
      </c>
      <c r="F1091" s="326" t="s">
        <v>709</v>
      </c>
      <c r="G1091" s="326">
        <v>2004.0</v>
      </c>
      <c r="H1091" s="326">
        <v>142495.0933</v>
      </c>
      <c r="I1091" s="60">
        <f t="shared" si="1"/>
        <v>2016</v>
      </c>
      <c r="J1091" s="60">
        <f t="shared" si="2"/>
        <v>3</v>
      </c>
    </row>
    <row r="1092">
      <c r="A1092" s="325">
        <v>1090.0</v>
      </c>
      <c r="B1092" s="326" t="s">
        <v>873</v>
      </c>
      <c r="C1092" s="326" t="s">
        <v>550</v>
      </c>
      <c r="D1092" s="326" t="s">
        <v>550</v>
      </c>
      <c r="E1092" s="326" t="s">
        <v>710</v>
      </c>
      <c r="F1092" s="326" t="s">
        <v>711</v>
      </c>
      <c r="G1092" s="326">
        <v>396.0</v>
      </c>
      <c r="H1092" s="326">
        <v>219596.9608</v>
      </c>
      <c r="I1092" s="60">
        <f t="shared" si="1"/>
        <v>2016</v>
      </c>
      <c r="J1092" s="60">
        <f t="shared" si="2"/>
        <v>3</v>
      </c>
    </row>
    <row r="1093">
      <c r="A1093" s="325">
        <v>1091.0</v>
      </c>
      <c r="B1093" s="326" t="s">
        <v>873</v>
      </c>
      <c r="C1093" s="326" t="s">
        <v>550</v>
      </c>
      <c r="D1093" s="326" t="s">
        <v>550</v>
      </c>
      <c r="E1093" s="326" t="s">
        <v>712</v>
      </c>
      <c r="F1093" s="326" t="s">
        <v>713</v>
      </c>
      <c r="G1093" s="326">
        <v>151.0</v>
      </c>
      <c r="H1093" s="326">
        <v>106153.1842</v>
      </c>
      <c r="I1093" s="60">
        <f t="shared" si="1"/>
        <v>2016</v>
      </c>
      <c r="J1093" s="60">
        <f t="shared" si="2"/>
        <v>3</v>
      </c>
    </row>
    <row r="1094">
      <c r="A1094" s="325">
        <v>1092.0</v>
      </c>
      <c r="B1094" s="326" t="s">
        <v>873</v>
      </c>
      <c r="C1094" s="326" t="s">
        <v>550</v>
      </c>
      <c r="D1094" s="326" t="s">
        <v>550</v>
      </c>
      <c r="E1094" s="326" t="s">
        <v>714</v>
      </c>
      <c r="F1094" s="326" t="s">
        <v>715</v>
      </c>
      <c r="G1094" s="326">
        <v>1421.0</v>
      </c>
      <c r="H1094" s="326">
        <v>87257.68595</v>
      </c>
      <c r="I1094" s="60">
        <f t="shared" si="1"/>
        <v>2016</v>
      </c>
      <c r="J1094" s="60">
        <f t="shared" si="2"/>
        <v>3</v>
      </c>
    </row>
    <row r="1095">
      <c r="A1095" s="325">
        <v>1093.0</v>
      </c>
      <c r="B1095" s="326" t="s">
        <v>873</v>
      </c>
      <c r="C1095" s="326" t="s">
        <v>551</v>
      </c>
      <c r="D1095" s="326" t="s">
        <v>551</v>
      </c>
      <c r="E1095" s="326" t="s">
        <v>716</v>
      </c>
      <c r="F1095" s="326">
        <v>66.0</v>
      </c>
      <c r="G1095" s="326">
        <v>4468.0</v>
      </c>
      <c r="H1095" s="326">
        <v>309591.7406</v>
      </c>
      <c r="I1095" s="60">
        <f t="shared" si="1"/>
        <v>2016</v>
      </c>
      <c r="J1095" s="60">
        <f t="shared" si="2"/>
        <v>3</v>
      </c>
    </row>
    <row r="1096">
      <c r="A1096" s="325">
        <v>1094.0</v>
      </c>
      <c r="B1096" s="326" t="s">
        <v>873</v>
      </c>
      <c r="C1096" s="326" t="s">
        <v>551</v>
      </c>
      <c r="D1096" s="326" t="s">
        <v>551</v>
      </c>
      <c r="E1096" s="326" t="s">
        <v>717</v>
      </c>
      <c r="F1096" s="326" t="s">
        <v>718</v>
      </c>
      <c r="G1096" s="326">
        <v>5147.0</v>
      </c>
      <c r="H1096" s="326">
        <v>38994.49243</v>
      </c>
      <c r="I1096" s="60">
        <f t="shared" si="1"/>
        <v>2016</v>
      </c>
      <c r="J1096" s="60">
        <f t="shared" si="2"/>
        <v>3</v>
      </c>
    </row>
    <row r="1097">
      <c r="A1097" s="325">
        <v>1095.0</v>
      </c>
      <c r="B1097" s="326" t="s">
        <v>873</v>
      </c>
      <c r="C1097" s="326" t="s">
        <v>551</v>
      </c>
      <c r="D1097" s="326" t="s">
        <v>551</v>
      </c>
      <c r="E1097" s="326" t="s">
        <v>719</v>
      </c>
      <c r="F1097" s="326" t="s">
        <v>720</v>
      </c>
      <c r="G1097" s="326">
        <v>1721.0</v>
      </c>
      <c r="H1097" s="326">
        <v>23621.80391</v>
      </c>
      <c r="I1097" s="60">
        <f t="shared" si="1"/>
        <v>2016</v>
      </c>
      <c r="J1097" s="60">
        <f t="shared" si="2"/>
        <v>3</v>
      </c>
    </row>
    <row r="1098">
      <c r="A1098" s="325">
        <v>1096.0</v>
      </c>
      <c r="B1098" s="326" t="s">
        <v>873</v>
      </c>
      <c r="C1098" s="326" t="s">
        <v>551</v>
      </c>
      <c r="D1098" s="326" t="s">
        <v>551</v>
      </c>
      <c r="E1098" s="326" t="s">
        <v>721</v>
      </c>
      <c r="F1098" s="326" t="s">
        <v>722</v>
      </c>
      <c r="G1098" s="326">
        <v>67.0</v>
      </c>
      <c r="H1098" s="326">
        <v>25018.68541</v>
      </c>
      <c r="I1098" s="60">
        <f t="shared" si="1"/>
        <v>2016</v>
      </c>
      <c r="J1098" s="60">
        <f t="shared" si="2"/>
        <v>3</v>
      </c>
    </row>
    <row r="1099">
      <c r="A1099" s="325">
        <v>1097.0</v>
      </c>
      <c r="B1099" s="326" t="s">
        <v>873</v>
      </c>
      <c r="C1099" s="326" t="s">
        <v>723</v>
      </c>
      <c r="D1099" s="326" t="s">
        <v>723</v>
      </c>
      <c r="E1099" s="326" t="s">
        <v>724</v>
      </c>
      <c r="F1099" s="326" t="s">
        <v>725</v>
      </c>
      <c r="G1099" s="326">
        <v>359.0</v>
      </c>
      <c r="H1099" s="326">
        <v>356685.014</v>
      </c>
      <c r="I1099" s="60">
        <f t="shared" si="1"/>
        <v>2016</v>
      </c>
      <c r="J1099" s="60">
        <f t="shared" si="2"/>
        <v>3</v>
      </c>
    </row>
    <row r="1100">
      <c r="A1100" s="325">
        <v>1098.0</v>
      </c>
      <c r="B1100" s="326" t="s">
        <v>873</v>
      </c>
      <c r="C1100" s="326" t="s">
        <v>723</v>
      </c>
      <c r="D1100" s="326" t="s">
        <v>723</v>
      </c>
      <c r="E1100" s="326" t="s">
        <v>726</v>
      </c>
      <c r="F1100" s="326" t="s">
        <v>727</v>
      </c>
      <c r="G1100" s="326">
        <v>1485.0</v>
      </c>
      <c r="H1100" s="326">
        <v>1475424.083</v>
      </c>
      <c r="I1100" s="60">
        <f t="shared" si="1"/>
        <v>2016</v>
      </c>
      <c r="J1100" s="60">
        <f t="shared" si="2"/>
        <v>3</v>
      </c>
    </row>
    <row r="1101">
      <c r="A1101" s="325">
        <v>1099.0</v>
      </c>
      <c r="B1101" s="326" t="s">
        <v>873</v>
      </c>
      <c r="C1101" s="326" t="s">
        <v>524</v>
      </c>
      <c r="D1101" s="326" t="s">
        <v>728</v>
      </c>
      <c r="E1101" s="326" t="s">
        <v>729</v>
      </c>
      <c r="F1101" s="326">
        <v>71.0</v>
      </c>
      <c r="G1101" s="326">
        <v>44.0</v>
      </c>
      <c r="H1101" s="326">
        <v>42212.29272</v>
      </c>
      <c r="I1101" s="60">
        <f t="shared" si="1"/>
        <v>2016</v>
      </c>
      <c r="J1101" s="60">
        <f t="shared" si="2"/>
        <v>3</v>
      </c>
    </row>
    <row r="1102">
      <c r="A1102" s="325">
        <v>1100.0</v>
      </c>
      <c r="B1102" s="326" t="s">
        <v>873</v>
      </c>
      <c r="C1102" s="326" t="s">
        <v>524</v>
      </c>
      <c r="D1102" s="326" t="s">
        <v>728</v>
      </c>
      <c r="E1102" s="326" t="s">
        <v>730</v>
      </c>
      <c r="F1102" s="326">
        <v>73.0</v>
      </c>
      <c r="G1102" s="326">
        <v>24.0</v>
      </c>
      <c r="H1102" s="326">
        <v>5909.867837</v>
      </c>
      <c r="I1102" s="60">
        <f t="shared" si="1"/>
        <v>2016</v>
      </c>
      <c r="J1102" s="60">
        <f t="shared" si="2"/>
        <v>3</v>
      </c>
    </row>
    <row r="1103">
      <c r="A1103" s="325">
        <v>1101.0</v>
      </c>
      <c r="B1103" s="326" t="s">
        <v>873</v>
      </c>
      <c r="C1103" s="326" t="s">
        <v>524</v>
      </c>
      <c r="D1103" s="326" t="s">
        <v>728</v>
      </c>
      <c r="E1103" s="326" t="s">
        <v>731</v>
      </c>
      <c r="F1103" s="326" t="s">
        <v>732</v>
      </c>
      <c r="G1103" s="326">
        <v>16.0</v>
      </c>
      <c r="H1103" s="326">
        <v>14532.82917</v>
      </c>
      <c r="I1103" s="60">
        <f t="shared" si="1"/>
        <v>2016</v>
      </c>
      <c r="J1103" s="60">
        <f t="shared" si="2"/>
        <v>3</v>
      </c>
    </row>
    <row r="1104">
      <c r="A1104" s="325">
        <v>1102.0</v>
      </c>
      <c r="B1104" s="326" t="s">
        <v>873</v>
      </c>
      <c r="C1104" s="326" t="s">
        <v>524</v>
      </c>
      <c r="D1104" s="326" t="s">
        <v>728</v>
      </c>
      <c r="E1104" s="326" t="s">
        <v>733</v>
      </c>
      <c r="F1104" s="326" t="s">
        <v>734</v>
      </c>
      <c r="G1104" s="326">
        <v>423.0</v>
      </c>
      <c r="H1104" s="326">
        <v>19684.188</v>
      </c>
      <c r="I1104" s="60">
        <f t="shared" si="1"/>
        <v>2016</v>
      </c>
      <c r="J1104" s="60">
        <f t="shared" si="2"/>
        <v>3</v>
      </c>
    </row>
    <row r="1105">
      <c r="A1105" s="325">
        <v>1103.0</v>
      </c>
      <c r="B1105" s="326" t="s">
        <v>873</v>
      </c>
      <c r="C1105" s="326" t="s">
        <v>524</v>
      </c>
      <c r="D1105" s="326" t="s">
        <v>728</v>
      </c>
      <c r="E1105" s="326" t="s">
        <v>735</v>
      </c>
      <c r="F1105" s="326">
        <v>23.0</v>
      </c>
      <c r="G1105" s="326">
        <v>32.0</v>
      </c>
      <c r="H1105" s="326">
        <v>41861.77555</v>
      </c>
      <c r="I1105" s="60">
        <f t="shared" si="1"/>
        <v>2016</v>
      </c>
      <c r="J1105" s="60">
        <f t="shared" si="2"/>
        <v>3</v>
      </c>
    </row>
    <row r="1106">
      <c r="A1106" s="325">
        <v>1104.0</v>
      </c>
      <c r="B1106" s="326" t="s">
        <v>873</v>
      </c>
      <c r="C1106" s="326" t="s">
        <v>524</v>
      </c>
      <c r="D1106" s="326" t="s">
        <v>728</v>
      </c>
      <c r="E1106" s="326" t="s">
        <v>736</v>
      </c>
      <c r="F1106" s="326" t="s">
        <v>737</v>
      </c>
      <c r="G1106" s="326">
        <v>10.0</v>
      </c>
      <c r="H1106" s="326">
        <v>13609.81844</v>
      </c>
      <c r="I1106" s="60">
        <f t="shared" si="1"/>
        <v>2016</v>
      </c>
      <c r="J1106" s="60">
        <f t="shared" si="2"/>
        <v>3</v>
      </c>
    </row>
    <row r="1107">
      <c r="A1107" s="325">
        <v>1105.0</v>
      </c>
      <c r="B1107" s="326" t="s">
        <v>873</v>
      </c>
      <c r="C1107" s="326" t="s">
        <v>524</v>
      </c>
      <c r="D1107" s="326" t="s">
        <v>728</v>
      </c>
      <c r="E1107" s="326" t="s">
        <v>738</v>
      </c>
      <c r="F1107" s="326">
        <v>70.0</v>
      </c>
      <c r="G1107" s="326">
        <v>6.0</v>
      </c>
      <c r="H1107" s="326">
        <v>7820.663946</v>
      </c>
      <c r="I1107" s="60">
        <f t="shared" si="1"/>
        <v>2016</v>
      </c>
      <c r="J1107" s="60">
        <f t="shared" si="2"/>
        <v>3</v>
      </c>
    </row>
    <row r="1108">
      <c r="A1108" s="325">
        <v>1106.0</v>
      </c>
      <c r="B1108" s="326" t="s">
        <v>873</v>
      </c>
      <c r="C1108" s="326" t="s">
        <v>524</v>
      </c>
      <c r="D1108" s="326" t="s">
        <v>728</v>
      </c>
      <c r="E1108" s="326" t="s">
        <v>739</v>
      </c>
      <c r="F1108" s="326">
        <v>21.0</v>
      </c>
      <c r="G1108" s="326">
        <v>318.0</v>
      </c>
      <c r="H1108" s="326">
        <v>336620.7628</v>
      </c>
      <c r="I1108" s="60">
        <f t="shared" si="1"/>
        <v>2016</v>
      </c>
      <c r="J1108" s="60">
        <f t="shared" si="2"/>
        <v>3</v>
      </c>
    </row>
    <row r="1109">
      <c r="A1109" s="325">
        <v>1107.0</v>
      </c>
      <c r="B1109" s="326" t="s">
        <v>873</v>
      </c>
      <c r="C1109" s="326" t="s">
        <v>524</v>
      </c>
      <c r="D1109" s="326" t="s">
        <v>728</v>
      </c>
      <c r="E1109" s="326" t="s">
        <v>740</v>
      </c>
      <c r="F1109" s="326" t="s">
        <v>741</v>
      </c>
      <c r="G1109" s="326">
        <v>360.0</v>
      </c>
      <c r="H1109" s="326">
        <v>277015.1963</v>
      </c>
      <c r="I1109" s="60">
        <f t="shared" si="1"/>
        <v>2016</v>
      </c>
      <c r="J1109" s="60">
        <f t="shared" si="2"/>
        <v>3</v>
      </c>
    </row>
    <row r="1110">
      <c r="A1110" s="325">
        <v>1108.0</v>
      </c>
      <c r="B1110" s="326" t="s">
        <v>873</v>
      </c>
      <c r="C1110" s="326" t="s">
        <v>524</v>
      </c>
      <c r="D1110" s="326" t="s">
        <v>728</v>
      </c>
      <c r="E1110" s="326" t="s">
        <v>742</v>
      </c>
      <c r="F1110" s="326" t="s">
        <v>743</v>
      </c>
      <c r="G1110" s="326">
        <v>1078.0</v>
      </c>
      <c r="H1110" s="326">
        <v>536655.2481</v>
      </c>
      <c r="I1110" s="60">
        <f t="shared" si="1"/>
        <v>2016</v>
      </c>
      <c r="J1110" s="60">
        <f t="shared" si="2"/>
        <v>3</v>
      </c>
    </row>
    <row r="1111">
      <c r="A1111" s="325">
        <v>1109.0</v>
      </c>
      <c r="B1111" s="326" t="s">
        <v>873</v>
      </c>
      <c r="C1111" s="326" t="s">
        <v>524</v>
      </c>
      <c r="D1111" s="326" t="s">
        <v>728</v>
      </c>
      <c r="E1111" s="326" t="s">
        <v>744</v>
      </c>
      <c r="F1111" s="326" t="s">
        <v>745</v>
      </c>
      <c r="G1111" s="326">
        <v>337.0</v>
      </c>
      <c r="H1111" s="326">
        <v>436347.4335</v>
      </c>
      <c r="I1111" s="60">
        <f t="shared" si="1"/>
        <v>2016</v>
      </c>
      <c r="J1111" s="60">
        <f t="shared" si="2"/>
        <v>3</v>
      </c>
    </row>
    <row r="1112">
      <c r="A1112" s="325">
        <v>1110.0</v>
      </c>
      <c r="B1112" s="326" t="s">
        <v>873</v>
      </c>
      <c r="C1112" s="326" t="s">
        <v>524</v>
      </c>
      <c r="D1112" s="326" t="s">
        <v>728</v>
      </c>
      <c r="E1112" s="326" t="s">
        <v>746</v>
      </c>
      <c r="F1112" s="326" t="s">
        <v>747</v>
      </c>
      <c r="G1112" s="326">
        <v>91.0</v>
      </c>
      <c r="H1112" s="326">
        <v>82687.44631</v>
      </c>
      <c r="I1112" s="60">
        <f t="shared" si="1"/>
        <v>2016</v>
      </c>
      <c r="J1112" s="60">
        <f t="shared" si="2"/>
        <v>3</v>
      </c>
    </row>
    <row r="1113">
      <c r="A1113" s="325">
        <v>1111.0</v>
      </c>
      <c r="B1113" s="326" t="s">
        <v>873</v>
      </c>
      <c r="C1113" s="326" t="s">
        <v>524</v>
      </c>
      <c r="D1113" s="326" t="s">
        <v>728</v>
      </c>
      <c r="E1113" s="326" t="s">
        <v>748</v>
      </c>
      <c r="F1113" s="326" t="s">
        <v>749</v>
      </c>
      <c r="G1113" s="326">
        <v>92.0</v>
      </c>
      <c r="H1113" s="326">
        <v>89970.97897</v>
      </c>
      <c r="I1113" s="60">
        <f t="shared" si="1"/>
        <v>2016</v>
      </c>
      <c r="J1113" s="60">
        <f t="shared" si="2"/>
        <v>3</v>
      </c>
    </row>
    <row r="1114">
      <c r="A1114" s="325">
        <v>1112.0</v>
      </c>
      <c r="B1114" s="326" t="s">
        <v>873</v>
      </c>
      <c r="C1114" s="326" t="s">
        <v>524</v>
      </c>
      <c r="D1114" s="326" t="s">
        <v>728</v>
      </c>
      <c r="E1114" s="326" t="s">
        <v>750</v>
      </c>
      <c r="F1114" s="326" t="s">
        <v>751</v>
      </c>
      <c r="G1114" s="326">
        <v>72.0</v>
      </c>
      <c r="H1114" s="326">
        <v>22763.94916</v>
      </c>
      <c r="I1114" s="60">
        <f t="shared" si="1"/>
        <v>2016</v>
      </c>
      <c r="J1114" s="60">
        <f t="shared" si="2"/>
        <v>3</v>
      </c>
    </row>
    <row r="1115">
      <c r="A1115" s="325">
        <v>1113.0</v>
      </c>
      <c r="B1115" s="326" t="s">
        <v>873</v>
      </c>
      <c r="C1115" s="326" t="s">
        <v>524</v>
      </c>
      <c r="D1115" s="326" t="s">
        <v>728</v>
      </c>
      <c r="E1115" s="326" t="s">
        <v>752</v>
      </c>
      <c r="F1115" s="326">
        <v>72.0</v>
      </c>
      <c r="G1115" s="326">
        <v>3.0</v>
      </c>
      <c r="H1115" s="326">
        <v>5615.518749</v>
      </c>
      <c r="I1115" s="60">
        <f t="shared" si="1"/>
        <v>2016</v>
      </c>
      <c r="J1115" s="60">
        <f t="shared" si="2"/>
        <v>3</v>
      </c>
    </row>
    <row r="1116">
      <c r="A1116" s="325">
        <v>1114.0</v>
      </c>
      <c r="B1116" s="326" t="s">
        <v>873</v>
      </c>
      <c r="C1116" s="326" t="s">
        <v>524</v>
      </c>
      <c r="D1116" s="326" t="s">
        <v>728</v>
      </c>
      <c r="E1116" s="326" t="s">
        <v>850</v>
      </c>
      <c r="F1116" s="326" t="s">
        <v>851</v>
      </c>
      <c r="G1116" s="326">
        <v>5.0</v>
      </c>
      <c r="H1116" s="326">
        <v>817.8333335</v>
      </c>
      <c r="I1116" s="60">
        <f t="shared" si="1"/>
        <v>2016</v>
      </c>
      <c r="J1116" s="60">
        <f t="shared" si="2"/>
        <v>3</v>
      </c>
    </row>
    <row r="1117">
      <c r="A1117" s="325">
        <v>1115.0</v>
      </c>
      <c r="B1117" s="326" t="s">
        <v>873</v>
      </c>
      <c r="C1117" s="326" t="s">
        <v>524</v>
      </c>
      <c r="D1117" s="326" t="s">
        <v>872</v>
      </c>
      <c r="E1117" s="326" t="s">
        <v>754</v>
      </c>
      <c r="F1117" s="326" t="s">
        <v>755</v>
      </c>
      <c r="G1117" s="326">
        <v>529.0</v>
      </c>
      <c r="H1117" s="326">
        <v>1673462.758</v>
      </c>
      <c r="I1117" s="60">
        <f t="shared" si="1"/>
        <v>2016</v>
      </c>
      <c r="J1117" s="60">
        <f t="shared" si="2"/>
        <v>3</v>
      </c>
    </row>
    <row r="1118">
      <c r="A1118" s="325">
        <v>1116.0</v>
      </c>
      <c r="B1118" s="326" t="s">
        <v>873</v>
      </c>
      <c r="C1118" s="326" t="s">
        <v>524</v>
      </c>
      <c r="D1118" s="326" t="s">
        <v>872</v>
      </c>
      <c r="E1118" s="326" t="s">
        <v>756</v>
      </c>
      <c r="F1118" s="326" t="s">
        <v>757</v>
      </c>
      <c r="G1118" s="326">
        <v>247.0</v>
      </c>
      <c r="H1118" s="326">
        <v>751715.91</v>
      </c>
      <c r="I1118" s="60">
        <f t="shared" si="1"/>
        <v>2016</v>
      </c>
      <c r="J1118" s="60">
        <f t="shared" si="2"/>
        <v>3</v>
      </c>
    </row>
    <row r="1119">
      <c r="A1119" s="325">
        <v>1117.0</v>
      </c>
      <c r="B1119" s="326" t="s">
        <v>873</v>
      </c>
      <c r="C1119" s="326" t="s">
        <v>524</v>
      </c>
      <c r="D1119" s="326" t="s">
        <v>872</v>
      </c>
      <c r="E1119" s="326" t="s">
        <v>758</v>
      </c>
      <c r="F1119" s="326" t="s">
        <v>759</v>
      </c>
      <c r="G1119" s="326">
        <v>182.0</v>
      </c>
      <c r="H1119" s="326">
        <v>696302.763</v>
      </c>
      <c r="I1119" s="60">
        <f t="shared" si="1"/>
        <v>2016</v>
      </c>
      <c r="J1119" s="60">
        <f t="shared" si="2"/>
        <v>3</v>
      </c>
    </row>
    <row r="1120">
      <c r="A1120" s="325">
        <v>1118.0</v>
      </c>
      <c r="B1120" s="326" t="s">
        <v>873</v>
      </c>
      <c r="C1120" s="326" t="s">
        <v>524</v>
      </c>
      <c r="D1120" s="326" t="s">
        <v>872</v>
      </c>
      <c r="E1120" s="326" t="s">
        <v>760</v>
      </c>
      <c r="F1120" s="326" t="s">
        <v>761</v>
      </c>
      <c r="G1120" s="326">
        <v>12.0</v>
      </c>
      <c r="H1120" s="326">
        <v>40736.77958</v>
      </c>
      <c r="I1120" s="60">
        <f t="shared" si="1"/>
        <v>2016</v>
      </c>
      <c r="J1120" s="60">
        <f t="shared" si="2"/>
        <v>3</v>
      </c>
    </row>
    <row r="1121">
      <c r="A1121" s="325">
        <v>1119.0</v>
      </c>
      <c r="B1121" s="326" t="s">
        <v>873</v>
      </c>
      <c r="C1121" s="326" t="s">
        <v>524</v>
      </c>
      <c r="D1121" s="326" t="s">
        <v>872</v>
      </c>
      <c r="E1121" s="326" t="s">
        <v>762</v>
      </c>
      <c r="F1121" s="326" t="s">
        <v>763</v>
      </c>
      <c r="G1121" s="326">
        <v>93.0</v>
      </c>
      <c r="H1121" s="326">
        <v>201395.1149</v>
      </c>
      <c r="I1121" s="60">
        <f t="shared" si="1"/>
        <v>2016</v>
      </c>
      <c r="J1121" s="60">
        <f t="shared" si="2"/>
        <v>3</v>
      </c>
    </row>
    <row r="1122">
      <c r="A1122" s="325">
        <v>1120.0</v>
      </c>
      <c r="B1122" s="326" t="s">
        <v>873</v>
      </c>
      <c r="C1122" s="326" t="s">
        <v>524</v>
      </c>
      <c r="D1122" s="326" t="s">
        <v>872</v>
      </c>
      <c r="E1122" s="326" t="s">
        <v>764</v>
      </c>
      <c r="F1122" s="326" t="s">
        <v>765</v>
      </c>
      <c r="G1122" s="326">
        <v>21.0</v>
      </c>
      <c r="H1122" s="326">
        <v>81113.99888</v>
      </c>
      <c r="I1122" s="60">
        <f t="shared" si="1"/>
        <v>2016</v>
      </c>
      <c r="J1122" s="60">
        <f t="shared" si="2"/>
        <v>3</v>
      </c>
    </row>
    <row r="1123">
      <c r="A1123" s="325">
        <v>1121.0</v>
      </c>
      <c r="B1123" s="326" t="s">
        <v>873</v>
      </c>
      <c r="C1123" s="326" t="s">
        <v>530</v>
      </c>
      <c r="D1123" s="326" t="s">
        <v>766</v>
      </c>
      <c r="E1123" s="326" t="s">
        <v>767</v>
      </c>
      <c r="F1123" s="326">
        <v>44.0</v>
      </c>
      <c r="G1123" s="326">
        <v>644.0</v>
      </c>
      <c r="H1123" s="326">
        <v>11946.37242</v>
      </c>
      <c r="I1123" s="60">
        <f t="shared" si="1"/>
        <v>2016</v>
      </c>
      <c r="J1123" s="60">
        <f t="shared" si="2"/>
        <v>3</v>
      </c>
    </row>
    <row r="1124">
      <c r="A1124" s="325">
        <v>1122.0</v>
      </c>
      <c r="B1124" s="326" t="s">
        <v>873</v>
      </c>
      <c r="C1124" s="326" t="s">
        <v>530</v>
      </c>
      <c r="D1124" s="326" t="s">
        <v>768</v>
      </c>
      <c r="E1124" s="326" t="s">
        <v>769</v>
      </c>
      <c r="F1124" s="326">
        <v>29.0</v>
      </c>
      <c r="G1124" s="326">
        <v>93.0</v>
      </c>
      <c r="H1124" s="326">
        <v>228691.0091</v>
      </c>
      <c r="I1124" s="60">
        <f t="shared" si="1"/>
        <v>2016</v>
      </c>
      <c r="J1124" s="60">
        <f t="shared" si="2"/>
        <v>3</v>
      </c>
    </row>
    <row r="1125">
      <c r="A1125" s="325">
        <v>1123.0</v>
      </c>
      <c r="B1125" s="326" t="s">
        <v>873</v>
      </c>
      <c r="C1125" s="326" t="s">
        <v>530</v>
      </c>
      <c r="D1125" s="326" t="s">
        <v>768</v>
      </c>
      <c r="E1125" s="326" t="s">
        <v>770</v>
      </c>
      <c r="F1125" s="326" t="s">
        <v>771</v>
      </c>
      <c r="G1125" s="326">
        <v>300.0</v>
      </c>
      <c r="H1125" s="326">
        <v>169204.8777</v>
      </c>
      <c r="I1125" s="60">
        <f t="shared" si="1"/>
        <v>2016</v>
      </c>
      <c r="J1125" s="60">
        <f t="shared" si="2"/>
        <v>3</v>
      </c>
    </row>
    <row r="1126">
      <c r="A1126" s="325">
        <v>1124.0</v>
      </c>
      <c r="B1126" s="326" t="s">
        <v>873</v>
      </c>
      <c r="C1126" s="326" t="s">
        <v>530</v>
      </c>
      <c r="D1126" s="326" t="s">
        <v>768</v>
      </c>
      <c r="E1126" s="326" t="s">
        <v>772</v>
      </c>
      <c r="F1126" s="326" t="s">
        <v>773</v>
      </c>
      <c r="G1126" s="326">
        <v>9.0</v>
      </c>
      <c r="H1126" s="326">
        <v>5076.146332</v>
      </c>
      <c r="I1126" s="60">
        <f t="shared" si="1"/>
        <v>2016</v>
      </c>
      <c r="J1126" s="60">
        <f t="shared" si="2"/>
        <v>3</v>
      </c>
    </row>
    <row r="1127">
      <c r="A1127" s="325">
        <v>1125.0</v>
      </c>
      <c r="B1127" s="326" t="s">
        <v>873</v>
      </c>
      <c r="C1127" s="326" t="s">
        <v>530</v>
      </c>
      <c r="D1127" s="326" t="s">
        <v>768</v>
      </c>
      <c r="E1127" s="326" t="s">
        <v>774</v>
      </c>
      <c r="F1127" s="326" t="s">
        <v>775</v>
      </c>
      <c r="G1127" s="326">
        <v>6096.0</v>
      </c>
      <c r="H1127" s="326">
        <v>3438243.115</v>
      </c>
      <c r="I1127" s="60">
        <f t="shared" si="1"/>
        <v>2016</v>
      </c>
      <c r="J1127" s="60">
        <f t="shared" si="2"/>
        <v>3</v>
      </c>
    </row>
    <row r="1128">
      <c r="A1128" s="325">
        <v>1126.0</v>
      </c>
      <c r="B1128" s="326" t="s">
        <v>873</v>
      </c>
      <c r="C1128" s="326" t="s">
        <v>530</v>
      </c>
      <c r="D1128" s="326" t="s">
        <v>768</v>
      </c>
      <c r="E1128" s="326" t="s">
        <v>776</v>
      </c>
      <c r="F1128" s="326" t="s">
        <v>777</v>
      </c>
      <c r="G1128" s="326">
        <v>89.0</v>
      </c>
      <c r="H1128" s="326">
        <v>50197.44706</v>
      </c>
      <c r="I1128" s="60">
        <f t="shared" si="1"/>
        <v>2016</v>
      </c>
      <c r="J1128" s="60">
        <f t="shared" si="2"/>
        <v>3</v>
      </c>
    </row>
    <row r="1129">
      <c r="A1129" s="325">
        <v>1127.0</v>
      </c>
      <c r="B1129" s="326" t="s">
        <v>873</v>
      </c>
      <c r="C1129" s="326" t="s">
        <v>530</v>
      </c>
      <c r="D1129" s="326" t="s">
        <v>778</v>
      </c>
      <c r="E1129" s="326" t="s">
        <v>779</v>
      </c>
      <c r="F1129" s="326">
        <v>31.0</v>
      </c>
      <c r="G1129" s="326">
        <v>17.0</v>
      </c>
      <c r="H1129" s="326">
        <v>31560.12054</v>
      </c>
      <c r="I1129" s="60">
        <f t="shared" si="1"/>
        <v>2016</v>
      </c>
      <c r="J1129" s="60">
        <f t="shared" si="2"/>
        <v>3</v>
      </c>
    </row>
    <row r="1130">
      <c r="A1130" s="325">
        <v>1128.0</v>
      </c>
      <c r="B1130" s="326" t="s">
        <v>873</v>
      </c>
      <c r="C1130" s="326" t="s">
        <v>530</v>
      </c>
      <c r="D1130" s="326" t="s">
        <v>778</v>
      </c>
      <c r="E1130" s="326" t="s">
        <v>780</v>
      </c>
      <c r="F1130" s="326" t="s">
        <v>781</v>
      </c>
      <c r="G1130" s="326">
        <v>230.0</v>
      </c>
      <c r="H1130" s="326">
        <v>34608.82048</v>
      </c>
      <c r="I1130" s="60">
        <f t="shared" si="1"/>
        <v>2016</v>
      </c>
      <c r="J1130" s="60">
        <f t="shared" si="2"/>
        <v>3</v>
      </c>
    </row>
    <row r="1131">
      <c r="A1131" s="325">
        <v>1129.0</v>
      </c>
      <c r="B1131" s="326" t="s">
        <v>873</v>
      </c>
      <c r="C1131" s="326" t="s">
        <v>530</v>
      </c>
      <c r="D1131" s="326" t="s">
        <v>778</v>
      </c>
      <c r="E1131" s="326" t="s">
        <v>782</v>
      </c>
      <c r="F1131" s="326" t="s">
        <v>783</v>
      </c>
      <c r="G1131" s="326">
        <v>5320.0</v>
      </c>
      <c r="H1131" s="326">
        <v>800517.0649</v>
      </c>
      <c r="I1131" s="60">
        <f t="shared" si="1"/>
        <v>2016</v>
      </c>
      <c r="J1131" s="60">
        <f t="shared" si="2"/>
        <v>3</v>
      </c>
    </row>
    <row r="1132">
      <c r="A1132" s="325">
        <v>1130.0</v>
      </c>
      <c r="B1132" s="326" t="s">
        <v>873</v>
      </c>
      <c r="C1132" s="326" t="s">
        <v>530</v>
      </c>
      <c r="D1132" s="326" t="s">
        <v>784</v>
      </c>
      <c r="E1132" s="326" t="s">
        <v>785</v>
      </c>
      <c r="F1132" s="326">
        <v>35.0</v>
      </c>
      <c r="G1132" s="326">
        <v>100.0</v>
      </c>
      <c r="H1132" s="326">
        <v>77427.92255</v>
      </c>
      <c r="I1132" s="60">
        <f t="shared" si="1"/>
        <v>2016</v>
      </c>
      <c r="J1132" s="60">
        <f t="shared" si="2"/>
        <v>3</v>
      </c>
    </row>
    <row r="1133">
      <c r="A1133" s="325">
        <v>1131.0</v>
      </c>
      <c r="B1133" s="326" t="s">
        <v>873</v>
      </c>
      <c r="C1133" s="326" t="s">
        <v>530</v>
      </c>
      <c r="D1133" s="326" t="s">
        <v>784</v>
      </c>
      <c r="E1133" s="326" t="s">
        <v>786</v>
      </c>
      <c r="F1133" s="326">
        <v>43.0</v>
      </c>
      <c r="G1133" s="326">
        <v>133.0</v>
      </c>
      <c r="H1133" s="326">
        <v>876.0723309</v>
      </c>
      <c r="I1133" s="60">
        <f t="shared" si="1"/>
        <v>2016</v>
      </c>
      <c r="J1133" s="60">
        <f t="shared" si="2"/>
        <v>3</v>
      </c>
    </row>
    <row r="1134">
      <c r="A1134" s="325">
        <v>1132.0</v>
      </c>
      <c r="B1134" s="326" t="s">
        <v>873</v>
      </c>
      <c r="C1134" s="326" t="s">
        <v>530</v>
      </c>
      <c r="D1134" s="326" t="s">
        <v>784</v>
      </c>
      <c r="E1134" s="326" t="s">
        <v>787</v>
      </c>
      <c r="F1134" s="326" t="s">
        <v>788</v>
      </c>
      <c r="G1134" s="326">
        <v>513.0</v>
      </c>
      <c r="H1134" s="326">
        <v>3828.170349</v>
      </c>
      <c r="I1134" s="60">
        <f t="shared" si="1"/>
        <v>2016</v>
      </c>
      <c r="J1134" s="60">
        <f t="shared" si="2"/>
        <v>3</v>
      </c>
    </row>
    <row r="1135">
      <c r="A1135" s="325">
        <v>1133.0</v>
      </c>
      <c r="B1135" s="326" t="s">
        <v>873</v>
      </c>
      <c r="C1135" s="326" t="s">
        <v>530</v>
      </c>
      <c r="D1135" s="326" t="s">
        <v>784</v>
      </c>
      <c r="E1135" s="326" t="s">
        <v>789</v>
      </c>
      <c r="F1135" s="326">
        <v>49.0</v>
      </c>
      <c r="G1135" s="326">
        <v>2197.0</v>
      </c>
      <c r="H1135" s="326">
        <v>93537.64144</v>
      </c>
      <c r="I1135" s="60">
        <f t="shared" si="1"/>
        <v>2016</v>
      </c>
      <c r="J1135" s="60">
        <f t="shared" si="2"/>
        <v>3</v>
      </c>
    </row>
    <row r="1136">
      <c r="A1136" s="325">
        <v>1134.0</v>
      </c>
      <c r="B1136" s="326" t="s">
        <v>873</v>
      </c>
      <c r="C1136" s="326" t="s">
        <v>530</v>
      </c>
      <c r="D1136" s="326" t="s">
        <v>784</v>
      </c>
      <c r="E1136" s="326" t="s">
        <v>790</v>
      </c>
      <c r="F1136" s="326">
        <v>41.0</v>
      </c>
      <c r="G1136" s="326">
        <v>484.0</v>
      </c>
      <c r="H1136" s="326">
        <v>22709.44817</v>
      </c>
      <c r="I1136" s="60">
        <f t="shared" si="1"/>
        <v>2016</v>
      </c>
      <c r="J1136" s="60">
        <f t="shared" si="2"/>
        <v>3</v>
      </c>
    </row>
    <row r="1137">
      <c r="A1137" s="325">
        <v>1135.0</v>
      </c>
      <c r="B1137" s="326" t="s">
        <v>873</v>
      </c>
      <c r="C1137" s="326" t="s">
        <v>530</v>
      </c>
      <c r="D1137" s="326" t="s">
        <v>784</v>
      </c>
      <c r="E1137" s="326" t="s">
        <v>791</v>
      </c>
      <c r="F1137" s="326">
        <v>47.0</v>
      </c>
      <c r="G1137" s="326">
        <v>76.0</v>
      </c>
      <c r="H1137" s="326">
        <v>7268.223301</v>
      </c>
      <c r="I1137" s="60">
        <f t="shared" si="1"/>
        <v>2016</v>
      </c>
      <c r="J1137" s="60">
        <f t="shared" si="2"/>
        <v>3</v>
      </c>
    </row>
    <row r="1138">
      <c r="A1138" s="325">
        <v>1136.0</v>
      </c>
      <c r="B1138" s="326" t="s">
        <v>873</v>
      </c>
      <c r="C1138" s="326" t="s">
        <v>530</v>
      </c>
      <c r="D1138" s="326" t="s">
        <v>784</v>
      </c>
      <c r="E1138" s="326" t="s">
        <v>792</v>
      </c>
      <c r="F1138" s="326">
        <v>40.0</v>
      </c>
      <c r="G1138" s="326">
        <v>698.0</v>
      </c>
      <c r="H1138" s="326">
        <v>36321.45012</v>
      </c>
      <c r="I1138" s="60">
        <f t="shared" si="1"/>
        <v>2016</v>
      </c>
      <c r="J1138" s="60">
        <f t="shared" si="2"/>
        <v>3</v>
      </c>
    </row>
    <row r="1139">
      <c r="A1139" s="325">
        <v>1137.0</v>
      </c>
      <c r="B1139" s="326" t="s">
        <v>873</v>
      </c>
      <c r="C1139" s="326" t="s">
        <v>530</v>
      </c>
      <c r="D1139" s="326" t="s">
        <v>784</v>
      </c>
      <c r="E1139" s="326" t="s">
        <v>793</v>
      </c>
      <c r="F1139" s="326">
        <v>42.0</v>
      </c>
      <c r="G1139" s="326">
        <v>6.0</v>
      </c>
      <c r="H1139" s="326">
        <v>471.6934807</v>
      </c>
      <c r="I1139" s="60">
        <f t="shared" si="1"/>
        <v>2016</v>
      </c>
      <c r="J1139" s="60">
        <f t="shared" si="2"/>
        <v>3</v>
      </c>
    </row>
    <row r="1140">
      <c r="A1140" s="325">
        <v>1138.0</v>
      </c>
      <c r="B1140" s="326" t="s">
        <v>873</v>
      </c>
      <c r="C1140" s="326" t="s">
        <v>530</v>
      </c>
      <c r="D1140" s="326" t="s">
        <v>794</v>
      </c>
      <c r="E1140" s="326" t="s">
        <v>794</v>
      </c>
      <c r="F1140" s="326">
        <v>46.0</v>
      </c>
      <c r="G1140" s="326">
        <v>23322.0</v>
      </c>
      <c r="H1140" s="326">
        <v>305192.602</v>
      </c>
      <c r="I1140" s="60">
        <f t="shared" si="1"/>
        <v>2016</v>
      </c>
      <c r="J1140" s="60">
        <f t="shared" si="2"/>
        <v>3</v>
      </c>
    </row>
    <row r="1141">
      <c r="A1141" s="325">
        <v>1139.0</v>
      </c>
      <c r="B1141" s="326" t="s">
        <v>873</v>
      </c>
      <c r="C1141" s="326" t="s">
        <v>530</v>
      </c>
      <c r="D1141" s="326" t="s">
        <v>795</v>
      </c>
      <c r="E1141" s="326" t="s">
        <v>796</v>
      </c>
      <c r="F1141" s="326">
        <v>45.0</v>
      </c>
      <c r="G1141" s="326">
        <v>1335.0</v>
      </c>
      <c r="H1141" s="326">
        <v>46195.2345</v>
      </c>
      <c r="I1141" s="60">
        <f t="shared" si="1"/>
        <v>2016</v>
      </c>
      <c r="J1141" s="60">
        <f t="shared" si="2"/>
        <v>3</v>
      </c>
    </row>
    <row r="1142">
      <c r="A1142" s="325">
        <v>1140.0</v>
      </c>
      <c r="B1142" s="326" t="s">
        <v>873</v>
      </c>
      <c r="C1142" s="326" t="s">
        <v>530</v>
      </c>
      <c r="D1142" s="326" t="s">
        <v>797</v>
      </c>
      <c r="E1142" s="326" t="s">
        <v>797</v>
      </c>
      <c r="F1142" s="326">
        <v>39.0</v>
      </c>
      <c r="G1142" s="326">
        <v>408.0</v>
      </c>
      <c r="H1142" s="326">
        <v>35500.52992</v>
      </c>
      <c r="I1142" s="60">
        <f t="shared" si="1"/>
        <v>2016</v>
      </c>
      <c r="J1142" s="60">
        <f t="shared" si="2"/>
        <v>3</v>
      </c>
    </row>
    <row r="1143">
      <c r="A1143" s="325">
        <v>1141.0</v>
      </c>
      <c r="B1143" s="326" t="s">
        <v>873</v>
      </c>
      <c r="C1143" s="326" t="s">
        <v>530</v>
      </c>
      <c r="D1143" s="326" t="s">
        <v>798</v>
      </c>
      <c r="E1143" s="326" t="s">
        <v>799</v>
      </c>
      <c r="F1143" s="326">
        <v>37.2</v>
      </c>
      <c r="G1143" s="326">
        <v>579.0</v>
      </c>
      <c r="H1143" s="326">
        <v>31890.5754</v>
      </c>
      <c r="I1143" s="60">
        <f t="shared" si="1"/>
        <v>2016</v>
      </c>
      <c r="J1143" s="60">
        <f t="shared" si="2"/>
        <v>3</v>
      </c>
    </row>
    <row r="1144">
      <c r="A1144" s="325">
        <v>1142.0</v>
      </c>
      <c r="B1144" s="326" t="s">
        <v>873</v>
      </c>
      <c r="C1144" s="326" t="s">
        <v>530</v>
      </c>
      <c r="D1144" s="326" t="s">
        <v>798</v>
      </c>
      <c r="E1144" s="326" t="s">
        <v>800</v>
      </c>
      <c r="F1144" s="326">
        <v>48.0</v>
      </c>
      <c r="G1144" s="326">
        <v>1345.0</v>
      </c>
      <c r="H1144" s="326">
        <v>191835.1221</v>
      </c>
      <c r="I1144" s="60">
        <f t="shared" si="1"/>
        <v>2016</v>
      </c>
      <c r="J1144" s="60">
        <f t="shared" si="2"/>
        <v>3</v>
      </c>
    </row>
    <row r="1145">
      <c r="A1145" s="325">
        <v>1143.0</v>
      </c>
      <c r="B1145" s="326" t="s">
        <v>873</v>
      </c>
      <c r="C1145" s="326" t="s">
        <v>530</v>
      </c>
      <c r="D1145" s="326" t="s">
        <v>801</v>
      </c>
      <c r="E1145" s="326" t="s">
        <v>802</v>
      </c>
      <c r="F1145" s="326">
        <v>126.0</v>
      </c>
      <c r="G1145" s="326">
        <v>379.0</v>
      </c>
      <c r="H1145" s="326">
        <v>3481.461877</v>
      </c>
      <c r="I1145" s="60">
        <f t="shared" si="1"/>
        <v>2016</v>
      </c>
      <c r="J1145" s="60">
        <f t="shared" si="2"/>
        <v>3</v>
      </c>
    </row>
    <row r="1146">
      <c r="A1146" s="325">
        <v>1144.0</v>
      </c>
      <c r="B1146" s="326" t="s">
        <v>873</v>
      </c>
      <c r="C1146" s="326" t="s">
        <v>518</v>
      </c>
      <c r="D1146" s="326" t="s">
        <v>864</v>
      </c>
      <c r="E1146" s="326" t="s">
        <v>857</v>
      </c>
      <c r="F1146" s="326">
        <v>37.1</v>
      </c>
      <c r="G1146" s="326">
        <v>5.0</v>
      </c>
      <c r="H1146" s="326">
        <v>4268.886719</v>
      </c>
      <c r="I1146" s="60">
        <f t="shared" si="1"/>
        <v>2016</v>
      </c>
      <c r="J1146" s="60">
        <f t="shared" si="2"/>
        <v>3</v>
      </c>
    </row>
    <row r="1147">
      <c r="A1147" s="325">
        <v>1145.0</v>
      </c>
      <c r="B1147" s="326" t="s">
        <v>873</v>
      </c>
      <c r="C1147" s="326" t="s">
        <v>518</v>
      </c>
      <c r="D1147" s="326" t="s">
        <v>864</v>
      </c>
      <c r="E1147" s="326" t="s">
        <v>813</v>
      </c>
      <c r="F1147" s="326">
        <v>4.6</v>
      </c>
      <c r="G1147" s="326">
        <v>4.0</v>
      </c>
      <c r="H1147" s="326">
        <v>6360.239132</v>
      </c>
      <c r="I1147" s="60">
        <f t="shared" si="1"/>
        <v>2016</v>
      </c>
      <c r="J1147" s="60">
        <f t="shared" si="2"/>
        <v>3</v>
      </c>
    </row>
    <row r="1148">
      <c r="A1148" s="325">
        <v>1146.0</v>
      </c>
      <c r="B1148" s="326" t="s">
        <v>873</v>
      </c>
      <c r="C1148" s="326" t="s">
        <v>518</v>
      </c>
      <c r="D1148" s="326" t="s">
        <v>864</v>
      </c>
      <c r="E1148" s="326" t="s">
        <v>814</v>
      </c>
      <c r="F1148" s="326">
        <v>4.8</v>
      </c>
      <c r="G1148" s="326">
        <v>32.0</v>
      </c>
      <c r="H1148" s="326">
        <v>3672.510963</v>
      </c>
      <c r="I1148" s="60">
        <f t="shared" si="1"/>
        <v>2016</v>
      </c>
      <c r="J1148" s="60">
        <f t="shared" si="2"/>
        <v>3</v>
      </c>
    </row>
    <row r="1149">
      <c r="A1149" s="325">
        <v>1147.0</v>
      </c>
      <c r="B1149" s="326" t="s">
        <v>873</v>
      </c>
      <c r="C1149" s="326" t="s">
        <v>518</v>
      </c>
      <c r="D1149" s="326" t="s">
        <v>864</v>
      </c>
      <c r="E1149" s="326" t="s">
        <v>815</v>
      </c>
      <c r="F1149" s="326">
        <v>4.4</v>
      </c>
      <c r="G1149" s="326">
        <v>109.0</v>
      </c>
      <c r="H1149" s="326">
        <v>103657.0591</v>
      </c>
      <c r="I1149" s="60">
        <f t="shared" si="1"/>
        <v>2016</v>
      </c>
      <c r="J1149" s="60">
        <f t="shared" si="2"/>
        <v>3</v>
      </c>
    </row>
    <row r="1150">
      <c r="A1150" s="325">
        <v>1148.0</v>
      </c>
      <c r="B1150" s="326" t="s">
        <v>873</v>
      </c>
      <c r="C1150" s="326" t="s">
        <v>518</v>
      </c>
      <c r="D1150" s="326" t="s">
        <v>864</v>
      </c>
      <c r="E1150" s="326" t="s">
        <v>852</v>
      </c>
      <c r="F1150" s="326">
        <v>4.9</v>
      </c>
      <c r="G1150" s="326">
        <v>3.0</v>
      </c>
      <c r="H1150" s="326">
        <v>1342.342262</v>
      </c>
      <c r="I1150" s="60">
        <f t="shared" si="1"/>
        <v>2016</v>
      </c>
      <c r="J1150" s="60">
        <f t="shared" si="2"/>
        <v>3</v>
      </c>
    </row>
    <row r="1151">
      <c r="A1151" s="325">
        <v>1149.0</v>
      </c>
      <c r="B1151" s="326" t="s">
        <v>873</v>
      </c>
      <c r="C1151" s="326" t="s">
        <v>518</v>
      </c>
      <c r="D1151" s="326" t="s">
        <v>803</v>
      </c>
      <c r="E1151" s="326" t="s">
        <v>803</v>
      </c>
      <c r="F1151" s="326" t="s">
        <v>804</v>
      </c>
      <c r="G1151" s="326">
        <v>85.0</v>
      </c>
      <c r="H1151" s="326">
        <v>665701.6026</v>
      </c>
      <c r="I1151" s="60">
        <f t="shared" si="1"/>
        <v>2016</v>
      </c>
      <c r="J1151" s="60">
        <f t="shared" si="2"/>
        <v>3</v>
      </c>
    </row>
    <row r="1152">
      <c r="A1152" s="325">
        <v>1150.0</v>
      </c>
      <c r="B1152" s="326" t="s">
        <v>873</v>
      </c>
      <c r="C1152" s="326" t="s">
        <v>518</v>
      </c>
      <c r="D1152" s="326" t="s">
        <v>865</v>
      </c>
      <c r="E1152" s="326" t="s">
        <v>837</v>
      </c>
      <c r="F1152" s="326" t="s">
        <v>838</v>
      </c>
      <c r="G1152" s="326">
        <v>5482.0</v>
      </c>
      <c r="H1152" s="326">
        <v>217281.1395</v>
      </c>
      <c r="I1152" s="60">
        <f t="shared" si="1"/>
        <v>2016</v>
      </c>
      <c r="J1152" s="60">
        <f t="shared" si="2"/>
        <v>3</v>
      </c>
    </row>
    <row r="1153">
      <c r="A1153" s="325">
        <v>1151.0</v>
      </c>
      <c r="B1153" s="326" t="s">
        <v>873</v>
      </c>
      <c r="C1153" s="326" t="s">
        <v>518</v>
      </c>
      <c r="D1153" s="326" t="s">
        <v>865</v>
      </c>
      <c r="E1153" s="326" t="s">
        <v>842</v>
      </c>
      <c r="F1153" s="326" t="s">
        <v>843</v>
      </c>
      <c r="G1153" s="326">
        <v>64.0</v>
      </c>
      <c r="H1153" s="326">
        <v>2252.871888</v>
      </c>
      <c r="I1153" s="60">
        <f t="shared" si="1"/>
        <v>2016</v>
      </c>
      <c r="J1153" s="60">
        <f t="shared" si="2"/>
        <v>3</v>
      </c>
    </row>
    <row r="1154">
      <c r="A1154" s="325">
        <v>1152.0</v>
      </c>
      <c r="B1154" s="326" t="s">
        <v>873</v>
      </c>
      <c r="C1154" s="326" t="s">
        <v>518</v>
      </c>
      <c r="D1154" s="326" t="s">
        <v>865</v>
      </c>
      <c r="E1154" s="326" t="s">
        <v>844</v>
      </c>
      <c r="F1154" s="326" t="s">
        <v>845</v>
      </c>
      <c r="G1154" s="326">
        <v>198.0</v>
      </c>
      <c r="H1154" s="326">
        <v>19555.9754</v>
      </c>
      <c r="I1154" s="60">
        <f t="shared" si="1"/>
        <v>2016</v>
      </c>
      <c r="J1154" s="60">
        <f t="shared" si="2"/>
        <v>3</v>
      </c>
    </row>
    <row r="1155">
      <c r="A1155" s="325">
        <v>1153.0</v>
      </c>
      <c r="B1155" s="326" t="s">
        <v>873</v>
      </c>
      <c r="C1155" s="326" t="s">
        <v>518</v>
      </c>
      <c r="D1155" s="326" t="s">
        <v>805</v>
      </c>
      <c r="E1155" s="326" t="s">
        <v>808</v>
      </c>
      <c r="F1155" s="326" t="s">
        <v>809</v>
      </c>
      <c r="G1155" s="326">
        <v>18952.0</v>
      </c>
      <c r="H1155" s="326">
        <v>3848548.964</v>
      </c>
      <c r="I1155" s="60">
        <f t="shared" si="1"/>
        <v>2016</v>
      </c>
      <c r="J1155" s="60">
        <f t="shared" si="2"/>
        <v>3</v>
      </c>
    </row>
    <row r="1156">
      <c r="A1156" s="325">
        <v>1154.0</v>
      </c>
      <c r="B1156" s="326" t="s">
        <v>873</v>
      </c>
      <c r="C1156" s="326" t="s">
        <v>518</v>
      </c>
      <c r="D1156" s="326" t="s">
        <v>805</v>
      </c>
      <c r="E1156" s="326" t="s">
        <v>810</v>
      </c>
      <c r="F1156" s="326" t="s">
        <v>811</v>
      </c>
      <c r="G1156" s="326">
        <v>1844.0</v>
      </c>
      <c r="H1156" s="326">
        <v>3850002.243</v>
      </c>
      <c r="I1156" s="60">
        <f t="shared" si="1"/>
        <v>2016</v>
      </c>
      <c r="J1156" s="60">
        <f t="shared" si="2"/>
        <v>3</v>
      </c>
    </row>
    <row r="1157">
      <c r="A1157" s="325">
        <v>1155.0</v>
      </c>
      <c r="B1157" s="326" t="s">
        <v>873</v>
      </c>
      <c r="C1157" s="326" t="s">
        <v>518</v>
      </c>
      <c r="D1157" s="326" t="s">
        <v>805</v>
      </c>
      <c r="E1157" s="326" t="s">
        <v>812</v>
      </c>
      <c r="F1157" s="326">
        <v>2.0</v>
      </c>
      <c r="G1157" s="326">
        <v>125.0</v>
      </c>
      <c r="H1157" s="326">
        <v>588424.0348</v>
      </c>
      <c r="I1157" s="60">
        <f t="shared" si="1"/>
        <v>2016</v>
      </c>
      <c r="J1157" s="60">
        <f t="shared" si="2"/>
        <v>3</v>
      </c>
    </row>
    <row r="1158">
      <c r="A1158" s="325">
        <v>1156.0</v>
      </c>
      <c r="B1158" s="326" t="s">
        <v>873</v>
      </c>
      <c r="C1158" s="326" t="s">
        <v>518</v>
      </c>
      <c r="D1158" s="326" t="s">
        <v>805</v>
      </c>
      <c r="E1158" s="326" t="s">
        <v>816</v>
      </c>
      <c r="F1158" s="326">
        <v>4.7</v>
      </c>
      <c r="G1158" s="326">
        <v>3.0</v>
      </c>
      <c r="H1158" s="326">
        <v>3588.992346</v>
      </c>
      <c r="I1158" s="60">
        <f t="shared" si="1"/>
        <v>2016</v>
      </c>
      <c r="J1158" s="60">
        <f t="shared" si="2"/>
        <v>3</v>
      </c>
    </row>
    <row r="1159">
      <c r="A1159" s="325">
        <v>1157.0</v>
      </c>
      <c r="B1159" s="326" t="s">
        <v>873</v>
      </c>
      <c r="C1159" s="326" t="s">
        <v>518</v>
      </c>
      <c r="D1159" s="326" t="s">
        <v>805</v>
      </c>
      <c r="E1159" s="326" t="s">
        <v>817</v>
      </c>
      <c r="F1159" s="326" t="s">
        <v>818</v>
      </c>
      <c r="G1159" s="326">
        <v>55.0</v>
      </c>
      <c r="H1159" s="326">
        <v>105780.2634</v>
      </c>
      <c r="I1159" s="60">
        <f t="shared" si="1"/>
        <v>2016</v>
      </c>
      <c r="J1159" s="60">
        <f t="shared" si="2"/>
        <v>3</v>
      </c>
    </row>
    <row r="1160">
      <c r="A1160" s="325">
        <v>1158.0</v>
      </c>
      <c r="B1160" s="326" t="s">
        <v>873</v>
      </c>
      <c r="C1160" s="326" t="s">
        <v>518</v>
      </c>
      <c r="D1160" s="326" t="s">
        <v>805</v>
      </c>
      <c r="E1160" s="326" t="s">
        <v>822</v>
      </c>
      <c r="F1160" s="326" t="s">
        <v>823</v>
      </c>
      <c r="G1160" s="326">
        <v>227.0</v>
      </c>
      <c r="H1160" s="326">
        <v>67429.43015</v>
      </c>
      <c r="I1160" s="60">
        <f t="shared" si="1"/>
        <v>2016</v>
      </c>
      <c r="J1160" s="60">
        <f t="shared" si="2"/>
        <v>3</v>
      </c>
    </row>
    <row r="1161">
      <c r="A1161" s="325">
        <v>1159.0</v>
      </c>
      <c r="B1161" s="326" t="s">
        <v>873</v>
      </c>
      <c r="C1161" s="326" t="s">
        <v>518</v>
      </c>
      <c r="D1161" s="326" t="s">
        <v>828</v>
      </c>
      <c r="E1161" s="326" t="s">
        <v>829</v>
      </c>
      <c r="F1161" s="326" t="s">
        <v>830</v>
      </c>
      <c r="G1161" s="326">
        <v>9101.0</v>
      </c>
      <c r="H1161" s="326">
        <v>118265.3847</v>
      </c>
      <c r="I1161" s="60">
        <f t="shared" si="1"/>
        <v>2016</v>
      </c>
      <c r="J1161" s="60">
        <f t="shared" si="2"/>
        <v>3</v>
      </c>
    </row>
    <row r="1162">
      <c r="A1162" s="325">
        <v>1160.0</v>
      </c>
      <c r="B1162" s="326" t="s">
        <v>873</v>
      </c>
      <c r="C1162" s="326" t="s">
        <v>518</v>
      </c>
      <c r="D1162" s="326" t="s">
        <v>828</v>
      </c>
      <c r="E1162" s="326" t="s">
        <v>831</v>
      </c>
      <c r="F1162" s="326">
        <v>104.0</v>
      </c>
      <c r="G1162" s="326">
        <v>3019.0</v>
      </c>
      <c r="H1162" s="326">
        <v>20328.99204</v>
      </c>
      <c r="I1162" s="60">
        <f t="shared" si="1"/>
        <v>2016</v>
      </c>
      <c r="J1162" s="60">
        <f t="shared" si="2"/>
        <v>3</v>
      </c>
    </row>
    <row r="1163">
      <c r="A1163" s="325">
        <v>1161.0</v>
      </c>
      <c r="B1163" s="326" t="s">
        <v>873</v>
      </c>
      <c r="C1163" s="326" t="s">
        <v>518</v>
      </c>
      <c r="D1163" s="326" t="s">
        <v>828</v>
      </c>
      <c r="E1163" s="326" t="s">
        <v>832</v>
      </c>
      <c r="F1163" s="326">
        <v>13.0</v>
      </c>
      <c r="G1163" s="326">
        <v>86.0</v>
      </c>
      <c r="H1163" s="326">
        <v>22637.00077</v>
      </c>
      <c r="I1163" s="60">
        <f t="shared" si="1"/>
        <v>2016</v>
      </c>
      <c r="J1163" s="60">
        <f t="shared" si="2"/>
        <v>3</v>
      </c>
    </row>
    <row r="1164">
      <c r="A1164" s="325">
        <v>1162.0</v>
      </c>
      <c r="B1164" s="326" t="s">
        <v>873</v>
      </c>
      <c r="C1164" s="326" t="s">
        <v>518</v>
      </c>
      <c r="D1164" s="326" t="s">
        <v>828</v>
      </c>
      <c r="E1164" s="326" t="s">
        <v>833</v>
      </c>
      <c r="F1164" s="326" t="s">
        <v>834</v>
      </c>
      <c r="G1164" s="326">
        <v>6.0</v>
      </c>
      <c r="H1164" s="326">
        <v>12566.55699</v>
      </c>
      <c r="I1164" s="60">
        <f t="shared" si="1"/>
        <v>2016</v>
      </c>
      <c r="J1164" s="60">
        <f t="shared" si="2"/>
        <v>3</v>
      </c>
    </row>
    <row r="1165">
      <c r="A1165" s="325">
        <v>1163.0</v>
      </c>
      <c r="B1165" s="326" t="s">
        <v>873</v>
      </c>
      <c r="C1165" s="326" t="s">
        <v>518</v>
      </c>
      <c r="D1165" s="326" t="s">
        <v>828</v>
      </c>
      <c r="E1165" s="326" t="s">
        <v>835</v>
      </c>
      <c r="F1165" s="326" t="s">
        <v>836</v>
      </c>
      <c r="G1165" s="326">
        <v>348.0</v>
      </c>
      <c r="H1165" s="326">
        <v>55038.84435</v>
      </c>
      <c r="I1165" s="60">
        <f t="shared" si="1"/>
        <v>2016</v>
      </c>
      <c r="J1165" s="60">
        <f t="shared" si="2"/>
        <v>3</v>
      </c>
    </row>
    <row r="1166">
      <c r="A1166" s="325">
        <v>1164.0</v>
      </c>
      <c r="B1166" s="326" t="s">
        <v>873</v>
      </c>
      <c r="C1166" s="326" t="s">
        <v>518</v>
      </c>
      <c r="D1166" s="326" t="s">
        <v>828</v>
      </c>
      <c r="E1166" s="326" t="s">
        <v>839</v>
      </c>
      <c r="F1166" s="326">
        <v>36.0</v>
      </c>
      <c r="G1166" s="326">
        <v>190.0</v>
      </c>
      <c r="H1166" s="326">
        <v>285984.1044</v>
      </c>
      <c r="I1166" s="60">
        <f t="shared" si="1"/>
        <v>2016</v>
      </c>
      <c r="J1166" s="60">
        <f t="shared" si="2"/>
        <v>3</v>
      </c>
    </row>
    <row r="1167">
      <c r="A1167" s="325">
        <v>1165.0</v>
      </c>
      <c r="B1167" s="326" t="s">
        <v>873</v>
      </c>
      <c r="C1167" s="326" t="s">
        <v>518</v>
      </c>
      <c r="D1167" s="326" t="s">
        <v>828</v>
      </c>
      <c r="E1167" s="326" t="s">
        <v>866</v>
      </c>
      <c r="F1167" s="326">
        <v>106.0</v>
      </c>
      <c r="G1167" s="326">
        <v>24.0</v>
      </c>
      <c r="H1167" s="326">
        <v>37193.78076</v>
      </c>
      <c r="I1167" s="60">
        <f t="shared" si="1"/>
        <v>2016</v>
      </c>
      <c r="J1167" s="60">
        <f t="shared" si="2"/>
        <v>3</v>
      </c>
    </row>
    <row r="1168">
      <c r="A1168" s="325">
        <v>1166.0</v>
      </c>
      <c r="B1168" s="326" t="s">
        <v>873</v>
      </c>
      <c r="C1168" s="326" t="s">
        <v>518</v>
      </c>
      <c r="D1168" s="326" t="s">
        <v>828</v>
      </c>
      <c r="E1168" s="326" t="s">
        <v>840</v>
      </c>
      <c r="F1168" s="326" t="s">
        <v>841</v>
      </c>
      <c r="G1168" s="326">
        <v>338.0</v>
      </c>
      <c r="H1168" s="326">
        <v>9845.605735</v>
      </c>
      <c r="I1168" s="60">
        <f t="shared" si="1"/>
        <v>2016</v>
      </c>
      <c r="J1168" s="60">
        <f t="shared" si="2"/>
        <v>3</v>
      </c>
    </row>
    <row r="1169">
      <c r="A1169" s="325">
        <v>1167.0</v>
      </c>
      <c r="B1169" s="326" t="s">
        <v>873</v>
      </c>
      <c r="C1169" s="326" t="s">
        <v>518</v>
      </c>
      <c r="D1169" s="326" t="s">
        <v>828</v>
      </c>
      <c r="E1169" s="326" t="s">
        <v>846</v>
      </c>
      <c r="F1169" s="326" t="s">
        <v>847</v>
      </c>
      <c r="G1169" s="326">
        <v>941.0</v>
      </c>
      <c r="H1169" s="326">
        <v>292396.1509</v>
      </c>
      <c r="I1169" s="60">
        <f t="shared" si="1"/>
        <v>2016</v>
      </c>
      <c r="J1169" s="60">
        <f t="shared" si="2"/>
        <v>3</v>
      </c>
    </row>
    <row r="1170">
      <c r="A1170" s="325">
        <v>1168.0</v>
      </c>
      <c r="B1170" s="326" t="s">
        <v>875</v>
      </c>
      <c r="C1170" s="326" t="s">
        <v>545</v>
      </c>
      <c r="D1170" s="326" t="s">
        <v>642</v>
      </c>
      <c r="E1170" s="326" t="s">
        <v>643</v>
      </c>
      <c r="F1170" s="326" t="s">
        <v>644</v>
      </c>
      <c r="G1170" s="326">
        <v>224.0</v>
      </c>
      <c r="H1170" s="326">
        <v>202123.3678</v>
      </c>
      <c r="I1170" s="60">
        <f t="shared" si="1"/>
        <v>2016</v>
      </c>
      <c r="J1170" s="60">
        <f t="shared" si="2"/>
        <v>4</v>
      </c>
    </row>
    <row r="1171">
      <c r="A1171" s="325">
        <v>1169.0</v>
      </c>
      <c r="B1171" s="326" t="s">
        <v>875</v>
      </c>
      <c r="C1171" s="326" t="s">
        <v>545</v>
      </c>
      <c r="D1171" s="326" t="s">
        <v>642</v>
      </c>
      <c r="E1171" s="326" t="s">
        <v>645</v>
      </c>
      <c r="F1171" s="326" t="s">
        <v>646</v>
      </c>
      <c r="G1171" s="326">
        <v>149.0</v>
      </c>
      <c r="H1171" s="326">
        <v>29768.82002</v>
      </c>
      <c r="I1171" s="60">
        <f t="shared" si="1"/>
        <v>2016</v>
      </c>
      <c r="J1171" s="60">
        <f t="shared" si="2"/>
        <v>4</v>
      </c>
    </row>
    <row r="1172">
      <c r="A1172" s="325">
        <v>1170.0</v>
      </c>
      <c r="B1172" s="326" t="s">
        <v>875</v>
      </c>
      <c r="C1172" s="326" t="s">
        <v>545</v>
      </c>
      <c r="D1172" s="326" t="s">
        <v>647</v>
      </c>
      <c r="E1172" s="326" t="s">
        <v>648</v>
      </c>
      <c r="F1172" s="326" t="s">
        <v>649</v>
      </c>
      <c r="G1172" s="326">
        <v>1464.0</v>
      </c>
      <c r="H1172" s="326">
        <v>13414.82665</v>
      </c>
      <c r="I1172" s="60">
        <f t="shared" si="1"/>
        <v>2016</v>
      </c>
      <c r="J1172" s="60">
        <f t="shared" si="2"/>
        <v>4</v>
      </c>
    </row>
    <row r="1173">
      <c r="A1173" s="325">
        <v>1171.0</v>
      </c>
      <c r="B1173" s="326" t="s">
        <v>875</v>
      </c>
      <c r="C1173" s="326" t="s">
        <v>545</v>
      </c>
      <c r="D1173" s="326" t="s">
        <v>647</v>
      </c>
      <c r="E1173" s="326" t="s">
        <v>650</v>
      </c>
      <c r="F1173" s="326" t="s">
        <v>651</v>
      </c>
      <c r="G1173" s="326">
        <v>2678.0</v>
      </c>
      <c r="H1173" s="326">
        <v>24538.87007</v>
      </c>
      <c r="I1173" s="60">
        <f t="shared" si="1"/>
        <v>2016</v>
      </c>
      <c r="J1173" s="60">
        <f t="shared" si="2"/>
        <v>4</v>
      </c>
    </row>
    <row r="1174">
      <c r="A1174" s="325">
        <v>1172.0</v>
      </c>
      <c r="B1174" s="326" t="s">
        <v>875</v>
      </c>
      <c r="C1174" s="326" t="s">
        <v>545</v>
      </c>
      <c r="D1174" s="326" t="s">
        <v>647</v>
      </c>
      <c r="E1174" s="326" t="s">
        <v>652</v>
      </c>
      <c r="F1174" s="326" t="s">
        <v>653</v>
      </c>
      <c r="G1174" s="326">
        <v>2792.0</v>
      </c>
      <c r="H1174" s="326">
        <v>25583.46722</v>
      </c>
      <c r="I1174" s="60">
        <f t="shared" si="1"/>
        <v>2016</v>
      </c>
      <c r="J1174" s="60">
        <f t="shared" si="2"/>
        <v>4</v>
      </c>
    </row>
    <row r="1175">
      <c r="A1175" s="325">
        <v>1173.0</v>
      </c>
      <c r="B1175" s="326" t="s">
        <v>875</v>
      </c>
      <c r="C1175" s="326" t="s">
        <v>545</v>
      </c>
      <c r="D1175" s="326" t="s">
        <v>647</v>
      </c>
      <c r="E1175" s="326" t="s">
        <v>654</v>
      </c>
      <c r="F1175" s="326" t="s">
        <v>655</v>
      </c>
      <c r="G1175" s="326">
        <v>2087.0</v>
      </c>
      <c r="H1175" s="326">
        <v>19123.45849</v>
      </c>
      <c r="I1175" s="60">
        <f t="shared" si="1"/>
        <v>2016</v>
      </c>
      <c r="J1175" s="60">
        <f t="shared" si="2"/>
        <v>4</v>
      </c>
    </row>
    <row r="1176">
      <c r="A1176" s="325">
        <v>1174.0</v>
      </c>
      <c r="B1176" s="326" t="s">
        <v>875</v>
      </c>
      <c r="C1176" s="326" t="s">
        <v>545</v>
      </c>
      <c r="D1176" s="326" t="s">
        <v>647</v>
      </c>
      <c r="E1176" s="326" t="s">
        <v>656</v>
      </c>
      <c r="F1176" s="326" t="s">
        <v>657</v>
      </c>
      <c r="G1176" s="326">
        <v>72.0</v>
      </c>
      <c r="H1176" s="326">
        <v>942.95862</v>
      </c>
      <c r="I1176" s="60">
        <f t="shared" si="1"/>
        <v>2016</v>
      </c>
      <c r="J1176" s="60">
        <f t="shared" si="2"/>
        <v>4</v>
      </c>
    </row>
    <row r="1177">
      <c r="A1177" s="325">
        <v>1175.0</v>
      </c>
      <c r="B1177" s="326" t="s">
        <v>875</v>
      </c>
      <c r="C1177" s="326" t="s">
        <v>547</v>
      </c>
      <c r="D1177" s="326" t="s">
        <v>658</v>
      </c>
      <c r="E1177" s="326" t="s">
        <v>659</v>
      </c>
      <c r="F1177" s="326" t="s">
        <v>660</v>
      </c>
      <c r="G1177" s="326">
        <v>141.0</v>
      </c>
      <c r="H1177" s="326">
        <v>1626.180522</v>
      </c>
      <c r="I1177" s="60">
        <f t="shared" si="1"/>
        <v>2016</v>
      </c>
      <c r="J1177" s="60">
        <f t="shared" si="2"/>
        <v>4</v>
      </c>
    </row>
    <row r="1178">
      <c r="A1178" s="325">
        <v>1176.0</v>
      </c>
      <c r="B1178" s="326" t="s">
        <v>875</v>
      </c>
      <c r="C1178" s="326" t="s">
        <v>547</v>
      </c>
      <c r="D1178" s="326" t="s">
        <v>658</v>
      </c>
      <c r="E1178" s="326" t="s">
        <v>661</v>
      </c>
      <c r="F1178" s="326" t="s">
        <v>662</v>
      </c>
      <c r="G1178" s="326">
        <v>5537.0</v>
      </c>
      <c r="H1178" s="326">
        <v>8396.865727</v>
      </c>
      <c r="I1178" s="60">
        <f t="shared" si="1"/>
        <v>2016</v>
      </c>
      <c r="J1178" s="60">
        <f t="shared" si="2"/>
        <v>4</v>
      </c>
    </row>
    <row r="1179">
      <c r="A1179" s="325">
        <v>1177.0</v>
      </c>
      <c r="B1179" s="326" t="s">
        <v>875</v>
      </c>
      <c r="C1179" s="326" t="s">
        <v>547</v>
      </c>
      <c r="D1179" s="326" t="s">
        <v>658</v>
      </c>
      <c r="E1179" s="326" t="s">
        <v>663</v>
      </c>
      <c r="F1179" s="326" t="s">
        <v>664</v>
      </c>
      <c r="G1179" s="326">
        <v>3473.0</v>
      </c>
      <c r="H1179" s="326">
        <v>31252.29467</v>
      </c>
      <c r="I1179" s="60">
        <f t="shared" si="1"/>
        <v>2016</v>
      </c>
      <c r="J1179" s="60">
        <f t="shared" si="2"/>
        <v>4</v>
      </c>
    </row>
    <row r="1180">
      <c r="A1180" s="325">
        <v>1178.0</v>
      </c>
      <c r="B1180" s="326" t="s">
        <v>875</v>
      </c>
      <c r="C1180" s="326" t="s">
        <v>547</v>
      </c>
      <c r="D1180" s="326" t="s">
        <v>665</v>
      </c>
      <c r="E1180" s="326" t="s">
        <v>666</v>
      </c>
      <c r="F1180" s="326" t="s">
        <v>667</v>
      </c>
      <c r="G1180" s="326">
        <v>4104.0</v>
      </c>
      <c r="H1180" s="326">
        <v>2736046.491</v>
      </c>
      <c r="I1180" s="60">
        <f t="shared" si="1"/>
        <v>2016</v>
      </c>
      <c r="J1180" s="60">
        <f t="shared" si="2"/>
        <v>4</v>
      </c>
    </row>
    <row r="1181">
      <c r="A1181" s="325">
        <v>1179.0</v>
      </c>
      <c r="B1181" s="326" t="s">
        <v>875</v>
      </c>
      <c r="C1181" s="326" t="s">
        <v>678</v>
      </c>
      <c r="D1181" s="326" t="s">
        <v>678</v>
      </c>
      <c r="E1181" s="326" t="s">
        <v>680</v>
      </c>
      <c r="F1181" s="326">
        <v>80.0</v>
      </c>
      <c r="G1181" s="326">
        <v>95.0</v>
      </c>
      <c r="H1181" s="326">
        <v>14913.8678</v>
      </c>
      <c r="I1181" s="60">
        <f t="shared" si="1"/>
        <v>2016</v>
      </c>
      <c r="J1181" s="60">
        <f t="shared" si="2"/>
        <v>4</v>
      </c>
    </row>
    <row r="1182">
      <c r="A1182" s="325">
        <v>1180.0</v>
      </c>
      <c r="B1182" s="326" t="s">
        <v>875</v>
      </c>
      <c r="C1182" s="326" t="s">
        <v>678</v>
      </c>
      <c r="D1182" s="326" t="s">
        <v>678</v>
      </c>
      <c r="E1182" s="326" t="s">
        <v>681</v>
      </c>
      <c r="F1182" s="326">
        <v>83.0</v>
      </c>
      <c r="G1182" s="326">
        <v>20.0</v>
      </c>
      <c r="H1182" s="326">
        <v>85.05933608</v>
      </c>
      <c r="I1182" s="60">
        <f t="shared" si="1"/>
        <v>2016</v>
      </c>
      <c r="J1182" s="60">
        <f t="shared" si="2"/>
        <v>4</v>
      </c>
    </row>
    <row r="1183">
      <c r="A1183" s="325">
        <v>1181.0</v>
      </c>
      <c r="B1183" s="326" t="s">
        <v>875</v>
      </c>
      <c r="C1183" s="326" t="s">
        <v>678</v>
      </c>
      <c r="D1183" s="326" t="s">
        <v>678</v>
      </c>
      <c r="E1183" s="326" t="s">
        <v>682</v>
      </c>
      <c r="F1183" s="326">
        <v>26.0</v>
      </c>
      <c r="G1183" s="326">
        <v>2.0</v>
      </c>
      <c r="H1183" s="326">
        <v>541.8146066</v>
      </c>
      <c r="I1183" s="60">
        <f t="shared" si="1"/>
        <v>2016</v>
      </c>
      <c r="J1183" s="60">
        <f t="shared" si="2"/>
        <v>4</v>
      </c>
    </row>
    <row r="1184">
      <c r="A1184" s="325">
        <v>1182.0</v>
      </c>
      <c r="B1184" s="326" t="s">
        <v>875</v>
      </c>
      <c r="C1184" s="326" t="s">
        <v>678</v>
      </c>
      <c r="D1184" s="326" t="s">
        <v>678</v>
      </c>
      <c r="E1184" s="326" t="s">
        <v>683</v>
      </c>
      <c r="F1184" s="326">
        <v>802.0</v>
      </c>
      <c r="G1184" s="326">
        <v>866.0</v>
      </c>
      <c r="H1184" s="326">
        <v>117025.5654</v>
      </c>
      <c r="I1184" s="60">
        <f t="shared" si="1"/>
        <v>2016</v>
      </c>
      <c r="J1184" s="60">
        <f t="shared" si="2"/>
        <v>4</v>
      </c>
    </row>
    <row r="1185">
      <c r="A1185" s="325">
        <v>1183.0</v>
      </c>
      <c r="B1185" s="326" t="s">
        <v>875</v>
      </c>
      <c r="C1185" s="326" t="s">
        <v>678</v>
      </c>
      <c r="D1185" s="326" t="s">
        <v>678</v>
      </c>
      <c r="E1185" s="326" t="s">
        <v>684</v>
      </c>
      <c r="F1185" s="326">
        <v>95.0</v>
      </c>
      <c r="G1185" s="326">
        <v>26.0</v>
      </c>
      <c r="H1185" s="326">
        <v>420.5592248</v>
      </c>
      <c r="I1185" s="60">
        <f t="shared" si="1"/>
        <v>2016</v>
      </c>
      <c r="J1185" s="60">
        <f t="shared" si="2"/>
        <v>4</v>
      </c>
    </row>
    <row r="1186">
      <c r="A1186" s="325">
        <v>1184.0</v>
      </c>
      <c r="B1186" s="326" t="s">
        <v>875</v>
      </c>
      <c r="C1186" s="326" t="s">
        <v>678</v>
      </c>
      <c r="D1186" s="326" t="s">
        <v>678</v>
      </c>
      <c r="E1186" s="326" t="s">
        <v>685</v>
      </c>
      <c r="F1186" s="326">
        <v>24.0</v>
      </c>
      <c r="G1186" s="326">
        <v>18.0</v>
      </c>
      <c r="H1186" s="326">
        <v>6246.240061</v>
      </c>
      <c r="I1186" s="60">
        <f t="shared" si="1"/>
        <v>2016</v>
      </c>
      <c r="J1186" s="60">
        <f t="shared" si="2"/>
        <v>4</v>
      </c>
    </row>
    <row r="1187">
      <c r="A1187" s="325">
        <v>1185.0</v>
      </c>
      <c r="B1187" s="326" t="s">
        <v>875</v>
      </c>
      <c r="C1187" s="326" t="s">
        <v>678</v>
      </c>
      <c r="D1187" s="326" t="s">
        <v>678</v>
      </c>
      <c r="E1187" s="326" t="s">
        <v>686</v>
      </c>
      <c r="F1187" s="326">
        <v>60.0</v>
      </c>
      <c r="G1187" s="326">
        <v>13.0</v>
      </c>
      <c r="H1187" s="326">
        <v>239.4973896</v>
      </c>
      <c r="I1187" s="60">
        <f t="shared" si="1"/>
        <v>2016</v>
      </c>
      <c r="J1187" s="60">
        <f t="shared" si="2"/>
        <v>4</v>
      </c>
    </row>
    <row r="1188">
      <c r="A1188" s="325">
        <v>1186.0</v>
      </c>
      <c r="B1188" s="326" t="s">
        <v>875</v>
      </c>
      <c r="C1188" s="326" t="s">
        <v>678</v>
      </c>
      <c r="D1188" s="326" t="s">
        <v>678</v>
      </c>
      <c r="E1188" s="326" t="s">
        <v>687</v>
      </c>
      <c r="F1188" s="326">
        <v>814.0</v>
      </c>
      <c r="G1188" s="326">
        <v>31.0</v>
      </c>
      <c r="H1188" s="326">
        <v>218.3164352</v>
      </c>
      <c r="I1188" s="60">
        <f t="shared" si="1"/>
        <v>2016</v>
      </c>
      <c r="J1188" s="60">
        <f t="shared" si="2"/>
        <v>4</v>
      </c>
    </row>
    <row r="1189">
      <c r="A1189" s="325">
        <v>1187.0</v>
      </c>
      <c r="B1189" s="326" t="s">
        <v>875</v>
      </c>
      <c r="C1189" s="326" t="s">
        <v>678</v>
      </c>
      <c r="D1189" s="326" t="s">
        <v>678</v>
      </c>
      <c r="E1189" s="326" t="s">
        <v>688</v>
      </c>
      <c r="F1189" s="326">
        <v>33.0</v>
      </c>
      <c r="G1189" s="326">
        <v>356.0</v>
      </c>
      <c r="H1189" s="326">
        <v>13158.45687</v>
      </c>
      <c r="I1189" s="60">
        <f t="shared" si="1"/>
        <v>2016</v>
      </c>
      <c r="J1189" s="60">
        <f t="shared" si="2"/>
        <v>4</v>
      </c>
    </row>
    <row r="1190">
      <c r="A1190" s="325">
        <v>1188.0</v>
      </c>
      <c r="B1190" s="326" t="s">
        <v>875</v>
      </c>
      <c r="C1190" s="326" t="s">
        <v>678</v>
      </c>
      <c r="D1190" s="326" t="s">
        <v>678</v>
      </c>
      <c r="E1190" s="326" t="s">
        <v>689</v>
      </c>
      <c r="F1190" s="326">
        <v>54.0</v>
      </c>
      <c r="G1190" s="326">
        <v>786.0</v>
      </c>
      <c r="H1190" s="326">
        <v>54905.85983</v>
      </c>
      <c r="I1190" s="60">
        <f t="shared" si="1"/>
        <v>2016</v>
      </c>
      <c r="J1190" s="60">
        <f t="shared" si="2"/>
        <v>4</v>
      </c>
    </row>
    <row r="1191">
      <c r="A1191" s="325">
        <v>1189.0</v>
      </c>
      <c r="B1191" s="326" t="s">
        <v>875</v>
      </c>
      <c r="C1191" s="326" t="s">
        <v>678</v>
      </c>
      <c r="D1191" s="326" t="s">
        <v>678</v>
      </c>
      <c r="E1191" s="326" t="s">
        <v>692</v>
      </c>
      <c r="F1191" s="326" t="s">
        <v>693</v>
      </c>
      <c r="G1191" s="326">
        <v>144.0</v>
      </c>
      <c r="H1191" s="326">
        <v>20767.76718</v>
      </c>
      <c r="I1191" s="60">
        <f t="shared" si="1"/>
        <v>2016</v>
      </c>
      <c r="J1191" s="60">
        <f t="shared" si="2"/>
        <v>4</v>
      </c>
    </row>
    <row r="1192">
      <c r="A1192" s="325">
        <v>1190.0</v>
      </c>
      <c r="B1192" s="326" t="s">
        <v>875</v>
      </c>
      <c r="C1192" s="326" t="s">
        <v>678</v>
      </c>
      <c r="D1192" s="326" t="s">
        <v>678</v>
      </c>
      <c r="E1192" s="326" t="s">
        <v>694</v>
      </c>
      <c r="F1192" s="326">
        <v>86.0</v>
      </c>
      <c r="G1192" s="326">
        <v>1088.0</v>
      </c>
      <c r="H1192" s="326">
        <v>133120.5605</v>
      </c>
      <c r="I1192" s="60">
        <f t="shared" si="1"/>
        <v>2016</v>
      </c>
      <c r="J1192" s="60">
        <f t="shared" si="2"/>
        <v>4</v>
      </c>
    </row>
    <row r="1193">
      <c r="A1193" s="325">
        <v>1191.0</v>
      </c>
      <c r="B1193" s="326" t="s">
        <v>875</v>
      </c>
      <c r="C1193" s="326" t="s">
        <v>678</v>
      </c>
      <c r="D1193" s="326" t="s">
        <v>678</v>
      </c>
      <c r="E1193" s="326" t="s">
        <v>695</v>
      </c>
      <c r="F1193" s="326">
        <v>69.0</v>
      </c>
      <c r="G1193" s="326">
        <v>304.0</v>
      </c>
      <c r="H1193" s="326">
        <v>82482.99277</v>
      </c>
      <c r="I1193" s="60">
        <f t="shared" si="1"/>
        <v>2016</v>
      </c>
      <c r="J1193" s="60">
        <f t="shared" si="2"/>
        <v>4</v>
      </c>
    </row>
    <row r="1194">
      <c r="A1194" s="325">
        <v>1192.0</v>
      </c>
      <c r="B1194" s="326" t="s">
        <v>875</v>
      </c>
      <c r="C1194" s="326" t="s">
        <v>678</v>
      </c>
      <c r="D1194" s="326" t="s">
        <v>678</v>
      </c>
      <c r="E1194" s="326" t="s">
        <v>696</v>
      </c>
      <c r="F1194" s="326">
        <v>61.0</v>
      </c>
      <c r="G1194" s="326">
        <v>105.0</v>
      </c>
      <c r="H1194" s="326">
        <v>15517.53402</v>
      </c>
      <c r="I1194" s="60">
        <f t="shared" si="1"/>
        <v>2016</v>
      </c>
      <c r="J1194" s="60">
        <f t="shared" si="2"/>
        <v>4</v>
      </c>
    </row>
    <row r="1195">
      <c r="A1195" s="325">
        <v>1193.0</v>
      </c>
      <c r="B1195" s="326" t="s">
        <v>875</v>
      </c>
      <c r="C1195" s="326" t="s">
        <v>678</v>
      </c>
      <c r="D1195" s="326" t="s">
        <v>678</v>
      </c>
      <c r="E1195" s="326" t="s">
        <v>697</v>
      </c>
      <c r="F1195" s="326">
        <v>99.0</v>
      </c>
      <c r="G1195" s="326">
        <v>144.0</v>
      </c>
      <c r="H1195" s="326">
        <v>26756.33764</v>
      </c>
      <c r="I1195" s="60">
        <f t="shared" si="1"/>
        <v>2016</v>
      </c>
      <c r="J1195" s="60">
        <f t="shared" si="2"/>
        <v>4</v>
      </c>
    </row>
    <row r="1196">
      <c r="A1196" s="325">
        <v>1194.0</v>
      </c>
      <c r="B1196" s="326" t="s">
        <v>875</v>
      </c>
      <c r="C1196" s="326" t="s">
        <v>678</v>
      </c>
      <c r="D1196" s="326" t="s">
        <v>678</v>
      </c>
      <c r="E1196" s="326" t="s">
        <v>698</v>
      </c>
      <c r="F1196" s="326">
        <v>67.0</v>
      </c>
      <c r="G1196" s="326">
        <v>10.0</v>
      </c>
      <c r="H1196" s="326">
        <v>1163.134844</v>
      </c>
      <c r="I1196" s="60">
        <f t="shared" si="1"/>
        <v>2016</v>
      </c>
      <c r="J1196" s="60">
        <f t="shared" si="2"/>
        <v>4</v>
      </c>
    </row>
    <row r="1197">
      <c r="A1197" s="325">
        <v>1195.0</v>
      </c>
      <c r="B1197" s="326" t="s">
        <v>875</v>
      </c>
      <c r="C1197" s="326" t="s">
        <v>678</v>
      </c>
      <c r="D1197" s="326" t="s">
        <v>678</v>
      </c>
      <c r="E1197" s="326" t="s">
        <v>699</v>
      </c>
      <c r="F1197" s="326">
        <v>79.0</v>
      </c>
      <c r="G1197" s="326">
        <v>552.0</v>
      </c>
      <c r="H1197" s="326">
        <v>101713.1778</v>
      </c>
      <c r="I1197" s="60">
        <f t="shared" si="1"/>
        <v>2016</v>
      </c>
      <c r="J1197" s="60">
        <f t="shared" si="2"/>
        <v>4</v>
      </c>
    </row>
    <row r="1198">
      <c r="A1198" s="325">
        <v>1196.0</v>
      </c>
      <c r="B1198" s="326" t="s">
        <v>875</v>
      </c>
      <c r="C1198" s="326" t="s">
        <v>678</v>
      </c>
      <c r="D1198" s="326" t="s">
        <v>678</v>
      </c>
      <c r="E1198" s="326" t="s">
        <v>702</v>
      </c>
      <c r="F1198" s="326" t="s">
        <v>703</v>
      </c>
      <c r="G1198" s="326">
        <v>127.0</v>
      </c>
      <c r="H1198" s="326">
        <v>23475.22574</v>
      </c>
      <c r="I1198" s="60">
        <f t="shared" si="1"/>
        <v>2016</v>
      </c>
      <c r="J1198" s="60">
        <f t="shared" si="2"/>
        <v>4</v>
      </c>
    </row>
    <row r="1199">
      <c r="A1199" s="325">
        <v>1197.0</v>
      </c>
      <c r="B1199" s="326" t="s">
        <v>875</v>
      </c>
      <c r="C1199" s="326" t="s">
        <v>678</v>
      </c>
      <c r="D1199" s="326" t="s">
        <v>678</v>
      </c>
      <c r="E1199" s="326" t="s">
        <v>704</v>
      </c>
      <c r="F1199" s="326">
        <v>38.0</v>
      </c>
      <c r="G1199" s="326">
        <v>328.0</v>
      </c>
      <c r="H1199" s="326">
        <v>91256.05789</v>
      </c>
      <c r="I1199" s="60">
        <f t="shared" si="1"/>
        <v>2016</v>
      </c>
      <c r="J1199" s="60">
        <f t="shared" si="2"/>
        <v>4</v>
      </c>
    </row>
    <row r="1200">
      <c r="A1200" s="325">
        <v>1198.0</v>
      </c>
      <c r="B1200" s="326" t="s">
        <v>875</v>
      </c>
      <c r="C1200" s="326" t="s">
        <v>678</v>
      </c>
      <c r="D1200" s="326" t="s">
        <v>678</v>
      </c>
      <c r="E1200" s="326" t="s">
        <v>705</v>
      </c>
      <c r="F1200" s="326">
        <v>27.0</v>
      </c>
      <c r="G1200" s="326">
        <v>25.0</v>
      </c>
      <c r="H1200" s="326">
        <v>69.63546813</v>
      </c>
      <c r="I1200" s="60">
        <f t="shared" si="1"/>
        <v>2016</v>
      </c>
      <c r="J1200" s="60">
        <f t="shared" si="2"/>
        <v>4</v>
      </c>
    </row>
    <row r="1201">
      <c r="A1201" s="325">
        <v>1199.0</v>
      </c>
      <c r="B1201" s="326" t="s">
        <v>875</v>
      </c>
      <c r="C1201" s="326" t="s">
        <v>678</v>
      </c>
      <c r="D1201" s="326" t="s">
        <v>678</v>
      </c>
      <c r="E1201" s="326" t="s">
        <v>706</v>
      </c>
      <c r="F1201" s="326">
        <v>59.0</v>
      </c>
      <c r="G1201" s="326">
        <v>396.0</v>
      </c>
      <c r="H1201" s="326">
        <v>23369.49349</v>
      </c>
      <c r="I1201" s="60">
        <f t="shared" si="1"/>
        <v>2016</v>
      </c>
      <c r="J1201" s="60">
        <f t="shared" si="2"/>
        <v>4</v>
      </c>
    </row>
    <row r="1202">
      <c r="A1202" s="325">
        <v>1200.0</v>
      </c>
      <c r="B1202" s="326" t="s">
        <v>875</v>
      </c>
      <c r="C1202" s="326" t="s">
        <v>678</v>
      </c>
      <c r="D1202" s="326" t="s">
        <v>678</v>
      </c>
      <c r="E1202" s="326" t="s">
        <v>856</v>
      </c>
      <c r="F1202" s="326">
        <v>96.0</v>
      </c>
      <c r="G1202" s="326">
        <v>4.0</v>
      </c>
      <c r="H1202" s="326">
        <v>1095.44889</v>
      </c>
      <c r="I1202" s="60">
        <f t="shared" si="1"/>
        <v>2016</v>
      </c>
      <c r="J1202" s="60">
        <f t="shared" si="2"/>
        <v>4</v>
      </c>
    </row>
    <row r="1203">
      <c r="A1203" s="325">
        <v>1201.0</v>
      </c>
      <c r="B1203" s="326" t="s">
        <v>875</v>
      </c>
      <c r="C1203" s="326" t="s">
        <v>550</v>
      </c>
      <c r="D1203" s="326" t="s">
        <v>550</v>
      </c>
      <c r="E1203" s="326" t="s">
        <v>707</v>
      </c>
      <c r="F1203" s="326">
        <v>81.0</v>
      </c>
      <c r="G1203" s="326">
        <v>25.0</v>
      </c>
      <c r="H1203" s="326">
        <v>42768.09063</v>
      </c>
      <c r="I1203" s="60">
        <f t="shared" si="1"/>
        <v>2016</v>
      </c>
      <c r="J1203" s="60">
        <f t="shared" si="2"/>
        <v>4</v>
      </c>
    </row>
    <row r="1204">
      <c r="A1204" s="325">
        <v>1202.0</v>
      </c>
      <c r="B1204" s="326" t="s">
        <v>875</v>
      </c>
      <c r="C1204" s="326" t="s">
        <v>550</v>
      </c>
      <c r="D1204" s="326" t="s">
        <v>550</v>
      </c>
      <c r="E1204" s="326" t="s">
        <v>708</v>
      </c>
      <c r="F1204" s="326" t="s">
        <v>709</v>
      </c>
      <c r="G1204" s="326">
        <v>1946.0</v>
      </c>
      <c r="H1204" s="326">
        <v>138370.9838</v>
      </c>
      <c r="I1204" s="60">
        <f t="shared" si="1"/>
        <v>2016</v>
      </c>
      <c r="J1204" s="60">
        <f t="shared" si="2"/>
        <v>4</v>
      </c>
    </row>
    <row r="1205">
      <c r="A1205" s="325">
        <v>1203.0</v>
      </c>
      <c r="B1205" s="326" t="s">
        <v>875</v>
      </c>
      <c r="C1205" s="326" t="s">
        <v>550</v>
      </c>
      <c r="D1205" s="326" t="s">
        <v>550</v>
      </c>
      <c r="E1205" s="326" t="s">
        <v>710</v>
      </c>
      <c r="F1205" s="326" t="s">
        <v>711</v>
      </c>
      <c r="G1205" s="326">
        <v>381.0</v>
      </c>
      <c r="H1205" s="326">
        <v>211278.8941</v>
      </c>
      <c r="I1205" s="60">
        <f t="shared" si="1"/>
        <v>2016</v>
      </c>
      <c r="J1205" s="60">
        <f t="shared" si="2"/>
        <v>4</v>
      </c>
    </row>
    <row r="1206">
      <c r="A1206" s="325">
        <v>1204.0</v>
      </c>
      <c r="B1206" s="326" t="s">
        <v>875</v>
      </c>
      <c r="C1206" s="326" t="s">
        <v>550</v>
      </c>
      <c r="D1206" s="326" t="s">
        <v>550</v>
      </c>
      <c r="E1206" s="326" t="s">
        <v>712</v>
      </c>
      <c r="F1206" s="326" t="s">
        <v>713</v>
      </c>
      <c r="G1206" s="326">
        <v>187.0</v>
      </c>
      <c r="H1206" s="326">
        <v>131461.2281</v>
      </c>
      <c r="I1206" s="60">
        <f t="shared" si="1"/>
        <v>2016</v>
      </c>
      <c r="J1206" s="60">
        <f t="shared" si="2"/>
        <v>4</v>
      </c>
    </row>
    <row r="1207">
      <c r="A1207" s="325">
        <v>1205.0</v>
      </c>
      <c r="B1207" s="326" t="s">
        <v>875</v>
      </c>
      <c r="C1207" s="326" t="s">
        <v>550</v>
      </c>
      <c r="D1207" s="326" t="s">
        <v>550</v>
      </c>
      <c r="E1207" s="326" t="s">
        <v>714</v>
      </c>
      <c r="F1207" s="326" t="s">
        <v>715</v>
      </c>
      <c r="G1207" s="326">
        <v>1294.0</v>
      </c>
      <c r="H1207" s="326">
        <v>79459.1454</v>
      </c>
      <c r="I1207" s="60">
        <f t="shared" si="1"/>
        <v>2016</v>
      </c>
      <c r="J1207" s="60">
        <f t="shared" si="2"/>
        <v>4</v>
      </c>
    </row>
    <row r="1208">
      <c r="A1208" s="325">
        <v>1206.0</v>
      </c>
      <c r="B1208" s="326" t="s">
        <v>875</v>
      </c>
      <c r="C1208" s="326" t="s">
        <v>551</v>
      </c>
      <c r="D1208" s="326" t="s">
        <v>551</v>
      </c>
      <c r="E1208" s="326" t="s">
        <v>716</v>
      </c>
      <c r="F1208" s="326">
        <v>66.0</v>
      </c>
      <c r="G1208" s="326">
        <v>4542.0</v>
      </c>
      <c r="H1208" s="326">
        <v>314719.2672</v>
      </c>
      <c r="I1208" s="60">
        <f t="shared" si="1"/>
        <v>2016</v>
      </c>
      <c r="J1208" s="60">
        <f t="shared" si="2"/>
        <v>4</v>
      </c>
    </row>
    <row r="1209">
      <c r="A1209" s="325">
        <v>1207.0</v>
      </c>
      <c r="B1209" s="326" t="s">
        <v>875</v>
      </c>
      <c r="C1209" s="326" t="s">
        <v>551</v>
      </c>
      <c r="D1209" s="326" t="s">
        <v>551</v>
      </c>
      <c r="E1209" s="326" t="s">
        <v>717</v>
      </c>
      <c r="F1209" s="326" t="s">
        <v>718</v>
      </c>
      <c r="G1209" s="326">
        <v>5012.0</v>
      </c>
      <c r="H1209" s="326">
        <v>37971.71091</v>
      </c>
      <c r="I1209" s="60">
        <f t="shared" si="1"/>
        <v>2016</v>
      </c>
      <c r="J1209" s="60">
        <f t="shared" si="2"/>
        <v>4</v>
      </c>
    </row>
    <row r="1210">
      <c r="A1210" s="325">
        <v>1208.0</v>
      </c>
      <c r="B1210" s="326" t="s">
        <v>875</v>
      </c>
      <c r="C1210" s="326" t="s">
        <v>551</v>
      </c>
      <c r="D1210" s="326" t="s">
        <v>551</v>
      </c>
      <c r="E1210" s="326" t="s">
        <v>719</v>
      </c>
      <c r="F1210" s="326" t="s">
        <v>720</v>
      </c>
      <c r="G1210" s="326">
        <v>1661.0</v>
      </c>
      <c r="H1210" s="326">
        <v>22798.2663</v>
      </c>
      <c r="I1210" s="60">
        <f t="shared" si="1"/>
        <v>2016</v>
      </c>
      <c r="J1210" s="60">
        <f t="shared" si="2"/>
        <v>4</v>
      </c>
    </row>
    <row r="1211">
      <c r="A1211" s="325">
        <v>1209.0</v>
      </c>
      <c r="B1211" s="326" t="s">
        <v>875</v>
      </c>
      <c r="C1211" s="326" t="s">
        <v>551</v>
      </c>
      <c r="D1211" s="326" t="s">
        <v>551</v>
      </c>
      <c r="E1211" s="326" t="s">
        <v>721</v>
      </c>
      <c r="F1211" s="326" t="s">
        <v>722</v>
      </c>
      <c r="G1211" s="326">
        <v>53.0</v>
      </c>
      <c r="H1211" s="326">
        <v>19790.9004</v>
      </c>
      <c r="I1211" s="60">
        <f t="shared" si="1"/>
        <v>2016</v>
      </c>
      <c r="J1211" s="60">
        <f t="shared" si="2"/>
        <v>4</v>
      </c>
    </row>
    <row r="1212">
      <c r="A1212" s="325">
        <v>1210.0</v>
      </c>
      <c r="B1212" s="326" t="s">
        <v>875</v>
      </c>
      <c r="C1212" s="326" t="s">
        <v>723</v>
      </c>
      <c r="D1212" s="326" t="s">
        <v>723</v>
      </c>
      <c r="E1212" s="326" t="s">
        <v>724</v>
      </c>
      <c r="F1212" s="326" t="s">
        <v>725</v>
      </c>
      <c r="G1212" s="326">
        <v>400.0</v>
      </c>
      <c r="H1212" s="326">
        <v>397420.6284</v>
      </c>
      <c r="I1212" s="60">
        <f t="shared" si="1"/>
        <v>2016</v>
      </c>
      <c r="J1212" s="60">
        <f t="shared" si="2"/>
        <v>4</v>
      </c>
    </row>
    <row r="1213">
      <c r="A1213" s="325">
        <v>1211.0</v>
      </c>
      <c r="B1213" s="326" t="s">
        <v>875</v>
      </c>
      <c r="C1213" s="326" t="s">
        <v>723</v>
      </c>
      <c r="D1213" s="326" t="s">
        <v>723</v>
      </c>
      <c r="E1213" s="326" t="s">
        <v>726</v>
      </c>
      <c r="F1213" s="326" t="s">
        <v>727</v>
      </c>
      <c r="G1213" s="326">
        <v>1563.0</v>
      </c>
      <c r="H1213" s="326">
        <v>1552921.105</v>
      </c>
      <c r="I1213" s="60">
        <f t="shared" si="1"/>
        <v>2016</v>
      </c>
      <c r="J1213" s="60">
        <f t="shared" si="2"/>
        <v>4</v>
      </c>
    </row>
    <row r="1214">
      <c r="A1214" s="325">
        <v>1212.0</v>
      </c>
      <c r="B1214" s="326" t="s">
        <v>875</v>
      </c>
      <c r="C1214" s="326" t="s">
        <v>524</v>
      </c>
      <c r="D1214" s="326" t="s">
        <v>728</v>
      </c>
      <c r="E1214" s="326" t="s">
        <v>729</v>
      </c>
      <c r="F1214" s="326">
        <v>71.0</v>
      </c>
      <c r="G1214" s="326">
        <v>46.0</v>
      </c>
      <c r="H1214" s="326">
        <v>44131.0333</v>
      </c>
      <c r="I1214" s="60">
        <f t="shared" si="1"/>
        <v>2016</v>
      </c>
      <c r="J1214" s="60">
        <f t="shared" si="2"/>
        <v>4</v>
      </c>
    </row>
    <row r="1215">
      <c r="A1215" s="325">
        <v>1213.0</v>
      </c>
      <c r="B1215" s="326" t="s">
        <v>875</v>
      </c>
      <c r="C1215" s="326" t="s">
        <v>524</v>
      </c>
      <c r="D1215" s="326" t="s">
        <v>728</v>
      </c>
      <c r="E1215" s="326" t="s">
        <v>730</v>
      </c>
      <c r="F1215" s="326">
        <v>73.0</v>
      </c>
      <c r="G1215" s="326">
        <v>19.0</v>
      </c>
      <c r="H1215" s="326">
        <v>4678.645371</v>
      </c>
      <c r="I1215" s="60">
        <f t="shared" si="1"/>
        <v>2016</v>
      </c>
      <c r="J1215" s="60">
        <f t="shared" si="2"/>
        <v>4</v>
      </c>
    </row>
    <row r="1216">
      <c r="A1216" s="325">
        <v>1214.0</v>
      </c>
      <c r="B1216" s="326" t="s">
        <v>875</v>
      </c>
      <c r="C1216" s="326" t="s">
        <v>524</v>
      </c>
      <c r="D1216" s="326" t="s">
        <v>728</v>
      </c>
      <c r="E1216" s="326" t="s">
        <v>731</v>
      </c>
      <c r="F1216" s="326" t="s">
        <v>732</v>
      </c>
      <c r="G1216" s="326">
        <v>33.0</v>
      </c>
      <c r="H1216" s="326">
        <v>29973.96016</v>
      </c>
      <c r="I1216" s="60">
        <f t="shared" si="1"/>
        <v>2016</v>
      </c>
      <c r="J1216" s="60">
        <f t="shared" si="2"/>
        <v>4</v>
      </c>
    </row>
    <row r="1217">
      <c r="A1217" s="325">
        <v>1215.0</v>
      </c>
      <c r="B1217" s="326" t="s">
        <v>875</v>
      </c>
      <c r="C1217" s="326" t="s">
        <v>524</v>
      </c>
      <c r="D1217" s="326" t="s">
        <v>728</v>
      </c>
      <c r="E1217" s="326" t="s">
        <v>733</v>
      </c>
      <c r="F1217" s="326" t="s">
        <v>734</v>
      </c>
      <c r="G1217" s="326">
        <v>365.0</v>
      </c>
      <c r="H1217" s="326">
        <v>16985.17404</v>
      </c>
      <c r="I1217" s="60">
        <f t="shared" si="1"/>
        <v>2016</v>
      </c>
      <c r="J1217" s="60">
        <f t="shared" si="2"/>
        <v>4</v>
      </c>
    </row>
    <row r="1218">
      <c r="A1218" s="325">
        <v>1216.0</v>
      </c>
      <c r="B1218" s="326" t="s">
        <v>875</v>
      </c>
      <c r="C1218" s="326" t="s">
        <v>524</v>
      </c>
      <c r="D1218" s="326" t="s">
        <v>728</v>
      </c>
      <c r="E1218" s="326" t="s">
        <v>735</v>
      </c>
      <c r="F1218" s="326">
        <v>23.0</v>
      </c>
      <c r="G1218" s="326">
        <v>24.0</v>
      </c>
      <c r="H1218" s="326">
        <v>31396.33166</v>
      </c>
      <c r="I1218" s="60">
        <f t="shared" si="1"/>
        <v>2016</v>
      </c>
      <c r="J1218" s="60">
        <f t="shared" si="2"/>
        <v>4</v>
      </c>
    </row>
    <row r="1219">
      <c r="A1219" s="325">
        <v>1217.0</v>
      </c>
      <c r="B1219" s="326" t="s">
        <v>875</v>
      </c>
      <c r="C1219" s="326" t="s">
        <v>524</v>
      </c>
      <c r="D1219" s="326" t="s">
        <v>728</v>
      </c>
      <c r="E1219" s="326" t="s">
        <v>736</v>
      </c>
      <c r="F1219" s="326" t="s">
        <v>737</v>
      </c>
      <c r="G1219" s="326">
        <v>14.0</v>
      </c>
      <c r="H1219" s="326">
        <v>19053.74582</v>
      </c>
      <c r="I1219" s="60">
        <f t="shared" si="1"/>
        <v>2016</v>
      </c>
      <c r="J1219" s="60">
        <f t="shared" si="2"/>
        <v>4</v>
      </c>
    </row>
    <row r="1220">
      <c r="A1220" s="325">
        <v>1218.0</v>
      </c>
      <c r="B1220" s="326" t="s">
        <v>875</v>
      </c>
      <c r="C1220" s="326" t="s">
        <v>524</v>
      </c>
      <c r="D1220" s="326" t="s">
        <v>728</v>
      </c>
      <c r="E1220" s="326" t="s">
        <v>738</v>
      </c>
      <c r="F1220" s="326">
        <v>70.0</v>
      </c>
      <c r="G1220" s="326">
        <v>2.0</v>
      </c>
      <c r="H1220" s="326">
        <v>2606.887982</v>
      </c>
      <c r="I1220" s="60">
        <f t="shared" si="1"/>
        <v>2016</v>
      </c>
      <c r="J1220" s="60">
        <f t="shared" si="2"/>
        <v>4</v>
      </c>
    </row>
    <row r="1221">
      <c r="A1221" s="325">
        <v>1219.0</v>
      </c>
      <c r="B1221" s="326" t="s">
        <v>875</v>
      </c>
      <c r="C1221" s="326" t="s">
        <v>524</v>
      </c>
      <c r="D1221" s="326" t="s">
        <v>728</v>
      </c>
      <c r="E1221" s="326" t="s">
        <v>739</v>
      </c>
      <c r="F1221" s="326">
        <v>21.0</v>
      </c>
      <c r="G1221" s="326">
        <v>430.0</v>
      </c>
      <c r="H1221" s="326">
        <v>455179.0189</v>
      </c>
      <c r="I1221" s="60">
        <f t="shared" si="1"/>
        <v>2016</v>
      </c>
      <c r="J1221" s="60">
        <f t="shared" si="2"/>
        <v>4</v>
      </c>
    </row>
    <row r="1222">
      <c r="A1222" s="325">
        <v>1220.0</v>
      </c>
      <c r="B1222" s="326" t="s">
        <v>875</v>
      </c>
      <c r="C1222" s="326" t="s">
        <v>524</v>
      </c>
      <c r="D1222" s="326" t="s">
        <v>728</v>
      </c>
      <c r="E1222" s="326" t="s">
        <v>740</v>
      </c>
      <c r="F1222" s="326" t="s">
        <v>741</v>
      </c>
      <c r="G1222" s="326">
        <v>350.0</v>
      </c>
      <c r="H1222" s="326">
        <v>269320.3298</v>
      </c>
      <c r="I1222" s="60">
        <f t="shared" si="1"/>
        <v>2016</v>
      </c>
      <c r="J1222" s="60">
        <f t="shared" si="2"/>
        <v>4</v>
      </c>
    </row>
    <row r="1223">
      <c r="A1223" s="325">
        <v>1221.0</v>
      </c>
      <c r="B1223" s="326" t="s">
        <v>875</v>
      </c>
      <c r="C1223" s="326" t="s">
        <v>524</v>
      </c>
      <c r="D1223" s="326" t="s">
        <v>728</v>
      </c>
      <c r="E1223" s="326" t="s">
        <v>742</v>
      </c>
      <c r="F1223" s="326" t="s">
        <v>743</v>
      </c>
      <c r="G1223" s="326">
        <v>1081.0</v>
      </c>
      <c r="H1223" s="326">
        <v>538148.7228</v>
      </c>
      <c r="I1223" s="60">
        <f t="shared" si="1"/>
        <v>2016</v>
      </c>
      <c r="J1223" s="60">
        <f t="shared" si="2"/>
        <v>4</v>
      </c>
    </row>
    <row r="1224">
      <c r="A1224" s="325">
        <v>1222.0</v>
      </c>
      <c r="B1224" s="326" t="s">
        <v>875</v>
      </c>
      <c r="C1224" s="326" t="s">
        <v>524</v>
      </c>
      <c r="D1224" s="326" t="s">
        <v>728</v>
      </c>
      <c r="E1224" s="326" t="s">
        <v>744</v>
      </c>
      <c r="F1224" s="326" t="s">
        <v>745</v>
      </c>
      <c r="G1224" s="326">
        <v>371.0</v>
      </c>
      <c r="H1224" s="326">
        <v>480370.6167</v>
      </c>
      <c r="I1224" s="60">
        <f t="shared" si="1"/>
        <v>2016</v>
      </c>
      <c r="J1224" s="60">
        <f t="shared" si="2"/>
        <v>4</v>
      </c>
    </row>
    <row r="1225">
      <c r="A1225" s="325">
        <v>1223.0</v>
      </c>
      <c r="B1225" s="326" t="s">
        <v>875</v>
      </c>
      <c r="C1225" s="326" t="s">
        <v>524</v>
      </c>
      <c r="D1225" s="326" t="s">
        <v>728</v>
      </c>
      <c r="E1225" s="326" t="s">
        <v>746</v>
      </c>
      <c r="F1225" s="326" t="s">
        <v>747</v>
      </c>
      <c r="G1225" s="326">
        <v>90.0</v>
      </c>
      <c r="H1225" s="326">
        <v>81778.79306</v>
      </c>
      <c r="I1225" s="60">
        <f t="shared" si="1"/>
        <v>2016</v>
      </c>
      <c r="J1225" s="60">
        <f t="shared" si="2"/>
        <v>4</v>
      </c>
    </row>
    <row r="1226">
      <c r="A1226" s="325">
        <v>1224.0</v>
      </c>
      <c r="B1226" s="326" t="s">
        <v>875</v>
      </c>
      <c r="C1226" s="326" t="s">
        <v>524</v>
      </c>
      <c r="D1226" s="326" t="s">
        <v>728</v>
      </c>
      <c r="E1226" s="326" t="s">
        <v>748</v>
      </c>
      <c r="F1226" s="326" t="s">
        <v>749</v>
      </c>
      <c r="G1226" s="326">
        <v>93.0</v>
      </c>
      <c r="H1226" s="326">
        <v>90948.92439</v>
      </c>
      <c r="I1226" s="60">
        <f t="shared" si="1"/>
        <v>2016</v>
      </c>
      <c r="J1226" s="60">
        <f t="shared" si="2"/>
        <v>4</v>
      </c>
    </row>
    <row r="1227">
      <c r="A1227" s="325">
        <v>1225.0</v>
      </c>
      <c r="B1227" s="326" t="s">
        <v>875</v>
      </c>
      <c r="C1227" s="326" t="s">
        <v>524</v>
      </c>
      <c r="D1227" s="326" t="s">
        <v>728</v>
      </c>
      <c r="E1227" s="326" t="s">
        <v>750</v>
      </c>
      <c r="F1227" s="326" t="s">
        <v>751</v>
      </c>
      <c r="G1227" s="326">
        <v>88.0</v>
      </c>
      <c r="H1227" s="326">
        <v>27822.60453</v>
      </c>
      <c r="I1227" s="60">
        <f t="shared" si="1"/>
        <v>2016</v>
      </c>
      <c r="J1227" s="60">
        <f t="shared" si="2"/>
        <v>4</v>
      </c>
    </row>
    <row r="1228">
      <c r="A1228" s="325">
        <v>1226.0</v>
      </c>
      <c r="B1228" s="326" t="s">
        <v>875</v>
      </c>
      <c r="C1228" s="326" t="s">
        <v>524</v>
      </c>
      <c r="D1228" s="326" t="s">
        <v>728</v>
      </c>
      <c r="E1228" s="326" t="s">
        <v>752</v>
      </c>
      <c r="F1228" s="326">
        <v>72.0</v>
      </c>
      <c r="G1228" s="326">
        <v>1.0</v>
      </c>
      <c r="H1228" s="326">
        <v>1871.839583</v>
      </c>
      <c r="I1228" s="60">
        <f t="shared" si="1"/>
        <v>2016</v>
      </c>
      <c r="J1228" s="60">
        <f t="shared" si="2"/>
        <v>4</v>
      </c>
    </row>
    <row r="1229">
      <c r="A1229" s="325">
        <v>1227.0</v>
      </c>
      <c r="B1229" s="326" t="s">
        <v>875</v>
      </c>
      <c r="C1229" s="326" t="s">
        <v>524</v>
      </c>
      <c r="D1229" s="326" t="s">
        <v>728</v>
      </c>
      <c r="E1229" s="326" t="s">
        <v>850</v>
      </c>
      <c r="F1229" s="326" t="s">
        <v>851</v>
      </c>
      <c r="G1229" s="326">
        <v>4.0</v>
      </c>
      <c r="H1229" s="326">
        <v>654.2666668</v>
      </c>
      <c r="I1229" s="60">
        <f t="shared" si="1"/>
        <v>2016</v>
      </c>
      <c r="J1229" s="60">
        <f t="shared" si="2"/>
        <v>4</v>
      </c>
    </row>
    <row r="1230">
      <c r="A1230" s="325">
        <v>1228.0</v>
      </c>
      <c r="B1230" s="326" t="s">
        <v>875</v>
      </c>
      <c r="C1230" s="326" t="s">
        <v>524</v>
      </c>
      <c r="D1230" s="326" t="s">
        <v>872</v>
      </c>
      <c r="E1230" s="326" t="s">
        <v>754</v>
      </c>
      <c r="F1230" s="326" t="s">
        <v>755</v>
      </c>
      <c r="G1230" s="326">
        <v>594.0</v>
      </c>
      <c r="H1230" s="326">
        <v>1879086.726</v>
      </c>
      <c r="I1230" s="60">
        <f t="shared" si="1"/>
        <v>2016</v>
      </c>
      <c r="J1230" s="60">
        <f t="shared" si="2"/>
        <v>4</v>
      </c>
    </row>
    <row r="1231">
      <c r="A1231" s="325">
        <v>1229.0</v>
      </c>
      <c r="B1231" s="326" t="s">
        <v>875</v>
      </c>
      <c r="C1231" s="326" t="s">
        <v>524</v>
      </c>
      <c r="D1231" s="326" t="s">
        <v>872</v>
      </c>
      <c r="E1231" s="326" t="s">
        <v>756</v>
      </c>
      <c r="F1231" s="326" t="s">
        <v>757</v>
      </c>
      <c r="G1231" s="326">
        <v>266.0</v>
      </c>
      <c r="H1231" s="326">
        <v>809540.2108</v>
      </c>
      <c r="I1231" s="60">
        <f t="shared" si="1"/>
        <v>2016</v>
      </c>
      <c r="J1231" s="60">
        <f t="shared" si="2"/>
        <v>4</v>
      </c>
    </row>
    <row r="1232">
      <c r="A1232" s="325">
        <v>1230.0</v>
      </c>
      <c r="B1232" s="326" t="s">
        <v>875</v>
      </c>
      <c r="C1232" s="326" t="s">
        <v>524</v>
      </c>
      <c r="D1232" s="326" t="s">
        <v>872</v>
      </c>
      <c r="E1232" s="326" t="s">
        <v>758</v>
      </c>
      <c r="F1232" s="326" t="s">
        <v>759</v>
      </c>
      <c r="G1232" s="326">
        <v>228.0</v>
      </c>
      <c r="H1232" s="326">
        <v>872291.3734</v>
      </c>
      <c r="I1232" s="60">
        <f t="shared" si="1"/>
        <v>2016</v>
      </c>
      <c r="J1232" s="60">
        <f t="shared" si="2"/>
        <v>4</v>
      </c>
    </row>
    <row r="1233">
      <c r="A1233" s="325">
        <v>1231.0</v>
      </c>
      <c r="B1233" s="326" t="s">
        <v>875</v>
      </c>
      <c r="C1233" s="326" t="s">
        <v>524</v>
      </c>
      <c r="D1233" s="326" t="s">
        <v>872</v>
      </c>
      <c r="E1233" s="326" t="s">
        <v>760</v>
      </c>
      <c r="F1233" s="326" t="s">
        <v>761</v>
      </c>
      <c r="G1233" s="326">
        <v>20.0</v>
      </c>
      <c r="H1233" s="326">
        <v>67894.63264</v>
      </c>
      <c r="I1233" s="60">
        <f t="shared" si="1"/>
        <v>2016</v>
      </c>
      <c r="J1233" s="60">
        <f t="shared" si="2"/>
        <v>4</v>
      </c>
    </row>
    <row r="1234">
      <c r="A1234" s="325">
        <v>1232.0</v>
      </c>
      <c r="B1234" s="326" t="s">
        <v>875</v>
      </c>
      <c r="C1234" s="326" t="s">
        <v>524</v>
      </c>
      <c r="D1234" s="326" t="s">
        <v>872</v>
      </c>
      <c r="E1234" s="326" t="s">
        <v>762</v>
      </c>
      <c r="F1234" s="326" t="s">
        <v>763</v>
      </c>
      <c r="G1234" s="326">
        <v>95.0</v>
      </c>
      <c r="H1234" s="326">
        <v>205726.1926</v>
      </c>
      <c r="I1234" s="60">
        <f t="shared" si="1"/>
        <v>2016</v>
      </c>
      <c r="J1234" s="60">
        <f t="shared" si="2"/>
        <v>4</v>
      </c>
    </row>
    <row r="1235">
      <c r="A1235" s="325">
        <v>1233.0</v>
      </c>
      <c r="B1235" s="326" t="s">
        <v>875</v>
      </c>
      <c r="C1235" s="326" t="s">
        <v>524</v>
      </c>
      <c r="D1235" s="326" t="s">
        <v>872</v>
      </c>
      <c r="E1235" s="326" t="s">
        <v>764</v>
      </c>
      <c r="F1235" s="326" t="s">
        <v>765</v>
      </c>
      <c r="G1235" s="326">
        <v>29.0</v>
      </c>
      <c r="H1235" s="326">
        <v>112014.5699</v>
      </c>
      <c r="I1235" s="60">
        <f t="shared" si="1"/>
        <v>2016</v>
      </c>
      <c r="J1235" s="60">
        <f t="shared" si="2"/>
        <v>4</v>
      </c>
    </row>
    <row r="1236">
      <c r="A1236" s="325">
        <v>1234.0</v>
      </c>
      <c r="B1236" s="326" t="s">
        <v>875</v>
      </c>
      <c r="C1236" s="326" t="s">
        <v>530</v>
      </c>
      <c r="D1236" s="326" t="s">
        <v>766</v>
      </c>
      <c r="E1236" s="326" t="s">
        <v>767</v>
      </c>
      <c r="F1236" s="326">
        <v>44.0</v>
      </c>
      <c r="G1236" s="326">
        <v>640.0</v>
      </c>
      <c r="H1236" s="326">
        <v>11872.17135</v>
      </c>
      <c r="I1236" s="60">
        <f t="shared" si="1"/>
        <v>2016</v>
      </c>
      <c r="J1236" s="60">
        <f t="shared" si="2"/>
        <v>4</v>
      </c>
    </row>
    <row r="1237">
      <c r="A1237" s="325">
        <v>1235.0</v>
      </c>
      <c r="B1237" s="326" t="s">
        <v>875</v>
      </c>
      <c r="C1237" s="326" t="s">
        <v>530</v>
      </c>
      <c r="D1237" s="326" t="s">
        <v>768</v>
      </c>
      <c r="E1237" s="326" t="s">
        <v>769</v>
      </c>
      <c r="F1237" s="326">
        <v>29.0</v>
      </c>
      <c r="G1237" s="326">
        <v>131.0</v>
      </c>
      <c r="H1237" s="326">
        <v>322134.6473</v>
      </c>
      <c r="I1237" s="60">
        <f t="shared" si="1"/>
        <v>2016</v>
      </c>
      <c r="J1237" s="60">
        <f t="shared" si="2"/>
        <v>4</v>
      </c>
    </row>
    <row r="1238">
      <c r="A1238" s="325">
        <v>1236.0</v>
      </c>
      <c r="B1238" s="326" t="s">
        <v>875</v>
      </c>
      <c r="C1238" s="326" t="s">
        <v>530</v>
      </c>
      <c r="D1238" s="326" t="s">
        <v>768</v>
      </c>
      <c r="E1238" s="326" t="s">
        <v>770</v>
      </c>
      <c r="F1238" s="326" t="s">
        <v>771</v>
      </c>
      <c r="G1238" s="326">
        <v>247.0</v>
      </c>
      <c r="H1238" s="326">
        <v>139312.016</v>
      </c>
      <c r="I1238" s="60">
        <f t="shared" si="1"/>
        <v>2016</v>
      </c>
      <c r="J1238" s="60">
        <f t="shared" si="2"/>
        <v>4</v>
      </c>
    </row>
    <row r="1239">
      <c r="A1239" s="325">
        <v>1237.0</v>
      </c>
      <c r="B1239" s="326" t="s">
        <v>875</v>
      </c>
      <c r="C1239" s="326" t="s">
        <v>530</v>
      </c>
      <c r="D1239" s="326" t="s">
        <v>768</v>
      </c>
      <c r="E1239" s="326" t="s">
        <v>772</v>
      </c>
      <c r="F1239" s="326" t="s">
        <v>773</v>
      </c>
      <c r="G1239" s="326">
        <v>4.0</v>
      </c>
      <c r="H1239" s="326">
        <v>2256.065036</v>
      </c>
      <c r="I1239" s="60">
        <f t="shared" si="1"/>
        <v>2016</v>
      </c>
      <c r="J1239" s="60">
        <f t="shared" si="2"/>
        <v>4</v>
      </c>
    </row>
    <row r="1240">
      <c r="A1240" s="325">
        <v>1238.0</v>
      </c>
      <c r="B1240" s="326" t="s">
        <v>875</v>
      </c>
      <c r="C1240" s="326" t="s">
        <v>530</v>
      </c>
      <c r="D1240" s="326" t="s">
        <v>768</v>
      </c>
      <c r="E1240" s="326" t="s">
        <v>774</v>
      </c>
      <c r="F1240" s="326" t="s">
        <v>775</v>
      </c>
      <c r="G1240" s="326">
        <v>5844.0</v>
      </c>
      <c r="H1240" s="326">
        <v>3296111.018</v>
      </c>
      <c r="I1240" s="60">
        <f t="shared" si="1"/>
        <v>2016</v>
      </c>
      <c r="J1240" s="60">
        <f t="shared" si="2"/>
        <v>4</v>
      </c>
    </row>
    <row r="1241">
      <c r="A1241" s="325">
        <v>1239.0</v>
      </c>
      <c r="B1241" s="326" t="s">
        <v>875</v>
      </c>
      <c r="C1241" s="326" t="s">
        <v>530</v>
      </c>
      <c r="D1241" s="326" t="s">
        <v>768</v>
      </c>
      <c r="E1241" s="326" t="s">
        <v>776</v>
      </c>
      <c r="F1241" s="326" t="s">
        <v>777</v>
      </c>
      <c r="G1241" s="326">
        <v>98.0</v>
      </c>
      <c r="H1241" s="326">
        <v>55273.59339</v>
      </c>
      <c r="I1241" s="60">
        <f t="shared" si="1"/>
        <v>2016</v>
      </c>
      <c r="J1241" s="60">
        <f t="shared" si="2"/>
        <v>4</v>
      </c>
    </row>
    <row r="1242">
      <c r="A1242" s="325">
        <v>1240.0</v>
      </c>
      <c r="B1242" s="326" t="s">
        <v>875</v>
      </c>
      <c r="C1242" s="326" t="s">
        <v>530</v>
      </c>
      <c r="D1242" s="326" t="s">
        <v>778</v>
      </c>
      <c r="E1242" s="326" t="s">
        <v>779</v>
      </c>
      <c r="F1242" s="326">
        <v>31.0</v>
      </c>
      <c r="G1242" s="326">
        <v>20.0</v>
      </c>
      <c r="H1242" s="326">
        <v>37129.55358</v>
      </c>
      <c r="I1242" s="60">
        <f t="shared" si="1"/>
        <v>2016</v>
      </c>
      <c r="J1242" s="60">
        <f t="shared" si="2"/>
        <v>4</v>
      </c>
    </row>
    <row r="1243">
      <c r="A1243" s="325">
        <v>1241.0</v>
      </c>
      <c r="B1243" s="326" t="s">
        <v>875</v>
      </c>
      <c r="C1243" s="326" t="s">
        <v>530</v>
      </c>
      <c r="D1243" s="326" t="s">
        <v>778</v>
      </c>
      <c r="E1243" s="326" t="s">
        <v>780</v>
      </c>
      <c r="F1243" s="326" t="s">
        <v>781</v>
      </c>
      <c r="G1243" s="326">
        <v>215.0</v>
      </c>
      <c r="H1243" s="326">
        <v>32351.72349</v>
      </c>
      <c r="I1243" s="60">
        <f t="shared" si="1"/>
        <v>2016</v>
      </c>
      <c r="J1243" s="60">
        <f t="shared" si="2"/>
        <v>4</v>
      </c>
    </row>
    <row r="1244">
      <c r="A1244" s="325">
        <v>1242.0</v>
      </c>
      <c r="B1244" s="326" t="s">
        <v>875</v>
      </c>
      <c r="C1244" s="326" t="s">
        <v>530</v>
      </c>
      <c r="D1244" s="326" t="s">
        <v>778</v>
      </c>
      <c r="E1244" s="326" t="s">
        <v>782</v>
      </c>
      <c r="F1244" s="326" t="s">
        <v>783</v>
      </c>
      <c r="G1244" s="326">
        <v>5678.0</v>
      </c>
      <c r="H1244" s="326">
        <v>854386.4463</v>
      </c>
      <c r="I1244" s="60">
        <f t="shared" si="1"/>
        <v>2016</v>
      </c>
      <c r="J1244" s="60">
        <f t="shared" si="2"/>
        <v>4</v>
      </c>
    </row>
    <row r="1245">
      <c r="A1245" s="325">
        <v>1243.0</v>
      </c>
      <c r="B1245" s="326" t="s">
        <v>875</v>
      </c>
      <c r="C1245" s="326" t="s">
        <v>530</v>
      </c>
      <c r="D1245" s="326" t="s">
        <v>784</v>
      </c>
      <c r="E1245" s="326" t="s">
        <v>785</v>
      </c>
      <c r="F1245" s="326">
        <v>35.0</v>
      </c>
      <c r="G1245" s="326">
        <v>98.0</v>
      </c>
      <c r="H1245" s="326">
        <v>75879.3641</v>
      </c>
      <c r="I1245" s="60">
        <f t="shared" si="1"/>
        <v>2016</v>
      </c>
      <c r="J1245" s="60">
        <f t="shared" si="2"/>
        <v>4</v>
      </c>
    </row>
    <row r="1246">
      <c r="A1246" s="325">
        <v>1244.0</v>
      </c>
      <c r="B1246" s="326" t="s">
        <v>875</v>
      </c>
      <c r="C1246" s="326" t="s">
        <v>530</v>
      </c>
      <c r="D1246" s="326" t="s">
        <v>784</v>
      </c>
      <c r="E1246" s="326" t="s">
        <v>786</v>
      </c>
      <c r="F1246" s="326">
        <v>43.0</v>
      </c>
      <c r="G1246" s="326">
        <v>117.0</v>
      </c>
      <c r="H1246" s="326">
        <v>770.6801708</v>
      </c>
      <c r="I1246" s="60">
        <f t="shared" si="1"/>
        <v>2016</v>
      </c>
      <c r="J1246" s="60">
        <f t="shared" si="2"/>
        <v>4</v>
      </c>
    </row>
    <row r="1247">
      <c r="A1247" s="325">
        <v>1245.0</v>
      </c>
      <c r="B1247" s="326" t="s">
        <v>875</v>
      </c>
      <c r="C1247" s="326" t="s">
        <v>530</v>
      </c>
      <c r="D1247" s="326" t="s">
        <v>784</v>
      </c>
      <c r="E1247" s="326" t="s">
        <v>787</v>
      </c>
      <c r="F1247" s="326" t="s">
        <v>788</v>
      </c>
      <c r="G1247" s="326">
        <v>647.0</v>
      </c>
      <c r="H1247" s="326">
        <v>4828.121278</v>
      </c>
      <c r="I1247" s="60">
        <f t="shared" si="1"/>
        <v>2016</v>
      </c>
      <c r="J1247" s="60">
        <f t="shared" si="2"/>
        <v>4</v>
      </c>
    </row>
    <row r="1248">
      <c r="A1248" s="325">
        <v>1246.0</v>
      </c>
      <c r="B1248" s="326" t="s">
        <v>875</v>
      </c>
      <c r="C1248" s="326" t="s">
        <v>530</v>
      </c>
      <c r="D1248" s="326" t="s">
        <v>784</v>
      </c>
      <c r="E1248" s="326" t="s">
        <v>789</v>
      </c>
      <c r="F1248" s="326">
        <v>49.0</v>
      </c>
      <c r="G1248" s="326">
        <v>2325.0</v>
      </c>
      <c r="H1248" s="326">
        <v>98987.26279</v>
      </c>
      <c r="I1248" s="60">
        <f t="shared" si="1"/>
        <v>2016</v>
      </c>
      <c r="J1248" s="60">
        <f t="shared" si="2"/>
        <v>4</v>
      </c>
    </row>
    <row r="1249">
      <c r="A1249" s="325">
        <v>1247.0</v>
      </c>
      <c r="B1249" s="326" t="s">
        <v>875</v>
      </c>
      <c r="C1249" s="326" t="s">
        <v>530</v>
      </c>
      <c r="D1249" s="326" t="s">
        <v>784</v>
      </c>
      <c r="E1249" s="326" t="s">
        <v>790</v>
      </c>
      <c r="F1249" s="326">
        <v>41.0</v>
      </c>
      <c r="G1249" s="326">
        <v>544.0</v>
      </c>
      <c r="H1249" s="326">
        <v>25524.66902</v>
      </c>
      <c r="I1249" s="60">
        <f t="shared" si="1"/>
        <v>2016</v>
      </c>
      <c r="J1249" s="60">
        <f t="shared" si="2"/>
        <v>4</v>
      </c>
    </row>
    <row r="1250">
      <c r="A1250" s="325">
        <v>1248.0</v>
      </c>
      <c r="B1250" s="326" t="s">
        <v>875</v>
      </c>
      <c r="C1250" s="326" t="s">
        <v>530</v>
      </c>
      <c r="D1250" s="326" t="s">
        <v>784</v>
      </c>
      <c r="E1250" s="326" t="s">
        <v>791</v>
      </c>
      <c r="F1250" s="326">
        <v>47.0</v>
      </c>
      <c r="G1250" s="326">
        <v>62.0</v>
      </c>
      <c r="H1250" s="326">
        <v>5929.340061</v>
      </c>
      <c r="I1250" s="60">
        <f t="shared" si="1"/>
        <v>2016</v>
      </c>
      <c r="J1250" s="60">
        <f t="shared" si="2"/>
        <v>4</v>
      </c>
    </row>
    <row r="1251">
      <c r="A1251" s="325">
        <v>1249.0</v>
      </c>
      <c r="B1251" s="326" t="s">
        <v>875</v>
      </c>
      <c r="C1251" s="326" t="s">
        <v>530</v>
      </c>
      <c r="D1251" s="326" t="s">
        <v>784</v>
      </c>
      <c r="E1251" s="326" t="s">
        <v>792</v>
      </c>
      <c r="F1251" s="326">
        <v>40.0</v>
      </c>
      <c r="G1251" s="326">
        <v>662.0</v>
      </c>
      <c r="H1251" s="326">
        <v>34448.13751</v>
      </c>
      <c r="I1251" s="60">
        <f t="shared" si="1"/>
        <v>2016</v>
      </c>
      <c r="J1251" s="60">
        <f t="shared" si="2"/>
        <v>4</v>
      </c>
    </row>
    <row r="1252">
      <c r="A1252" s="325">
        <v>1250.0</v>
      </c>
      <c r="B1252" s="326" t="s">
        <v>875</v>
      </c>
      <c r="C1252" s="326" t="s">
        <v>530</v>
      </c>
      <c r="D1252" s="326" t="s">
        <v>784</v>
      </c>
      <c r="E1252" s="326" t="s">
        <v>793</v>
      </c>
      <c r="F1252" s="326">
        <v>42.0</v>
      </c>
      <c r="G1252" s="326">
        <v>9.0</v>
      </c>
      <c r="H1252" s="326">
        <v>707.540221</v>
      </c>
      <c r="I1252" s="60">
        <f t="shared" si="1"/>
        <v>2016</v>
      </c>
      <c r="J1252" s="60">
        <f t="shared" si="2"/>
        <v>4</v>
      </c>
    </row>
    <row r="1253">
      <c r="A1253" s="325">
        <v>1251.0</v>
      </c>
      <c r="B1253" s="326" t="s">
        <v>875</v>
      </c>
      <c r="C1253" s="326" t="s">
        <v>530</v>
      </c>
      <c r="D1253" s="326" t="s">
        <v>794</v>
      </c>
      <c r="E1253" s="326" t="s">
        <v>794</v>
      </c>
      <c r="F1253" s="326">
        <v>46.0</v>
      </c>
      <c r="G1253" s="326">
        <v>25391.0</v>
      </c>
      <c r="H1253" s="326">
        <v>332267.6168</v>
      </c>
      <c r="I1253" s="60">
        <f t="shared" si="1"/>
        <v>2016</v>
      </c>
      <c r="J1253" s="60">
        <f t="shared" si="2"/>
        <v>4</v>
      </c>
    </row>
    <row r="1254">
      <c r="A1254" s="325">
        <v>1252.0</v>
      </c>
      <c r="B1254" s="326" t="s">
        <v>875</v>
      </c>
      <c r="C1254" s="326" t="s">
        <v>530</v>
      </c>
      <c r="D1254" s="326" t="s">
        <v>795</v>
      </c>
      <c r="E1254" s="326" t="s">
        <v>796</v>
      </c>
      <c r="F1254" s="326">
        <v>45.0</v>
      </c>
      <c r="G1254" s="326">
        <v>1253.0</v>
      </c>
      <c r="H1254" s="326">
        <v>43357.7744</v>
      </c>
      <c r="I1254" s="60">
        <f t="shared" si="1"/>
        <v>2016</v>
      </c>
      <c r="J1254" s="60">
        <f t="shared" si="2"/>
        <v>4</v>
      </c>
    </row>
    <row r="1255">
      <c r="A1255" s="325">
        <v>1253.0</v>
      </c>
      <c r="B1255" s="326" t="s">
        <v>875</v>
      </c>
      <c r="C1255" s="326" t="s">
        <v>530</v>
      </c>
      <c r="D1255" s="326" t="s">
        <v>797</v>
      </c>
      <c r="E1255" s="326" t="s">
        <v>797</v>
      </c>
      <c r="F1255" s="326">
        <v>39.0</v>
      </c>
      <c r="G1255" s="326">
        <v>486.0</v>
      </c>
      <c r="H1255" s="326">
        <v>42287.39594</v>
      </c>
      <c r="I1255" s="60">
        <f t="shared" si="1"/>
        <v>2016</v>
      </c>
      <c r="J1255" s="60">
        <f t="shared" si="2"/>
        <v>4</v>
      </c>
    </row>
    <row r="1256">
      <c r="A1256" s="325">
        <v>1254.0</v>
      </c>
      <c r="B1256" s="326" t="s">
        <v>875</v>
      </c>
      <c r="C1256" s="326" t="s">
        <v>530</v>
      </c>
      <c r="D1256" s="326" t="s">
        <v>798</v>
      </c>
      <c r="E1256" s="326" t="s">
        <v>799</v>
      </c>
      <c r="F1256" s="326">
        <v>37.2</v>
      </c>
      <c r="G1256" s="326">
        <v>561.0</v>
      </c>
      <c r="H1256" s="326">
        <v>30899.15855</v>
      </c>
      <c r="I1256" s="60">
        <f t="shared" si="1"/>
        <v>2016</v>
      </c>
      <c r="J1256" s="60">
        <f t="shared" si="2"/>
        <v>4</v>
      </c>
    </row>
    <row r="1257">
      <c r="A1257" s="325">
        <v>1255.0</v>
      </c>
      <c r="B1257" s="326" t="s">
        <v>875</v>
      </c>
      <c r="C1257" s="326" t="s">
        <v>530</v>
      </c>
      <c r="D1257" s="326" t="s">
        <v>798</v>
      </c>
      <c r="E1257" s="326" t="s">
        <v>800</v>
      </c>
      <c r="F1257" s="326">
        <v>48.0</v>
      </c>
      <c r="G1257" s="326">
        <v>1401.0</v>
      </c>
      <c r="H1257" s="326">
        <v>199822.3094</v>
      </c>
      <c r="I1257" s="60">
        <f t="shared" si="1"/>
        <v>2016</v>
      </c>
      <c r="J1257" s="60">
        <f t="shared" si="2"/>
        <v>4</v>
      </c>
    </row>
    <row r="1258">
      <c r="A1258" s="325">
        <v>1256.0</v>
      </c>
      <c r="B1258" s="326" t="s">
        <v>875</v>
      </c>
      <c r="C1258" s="326" t="s">
        <v>530</v>
      </c>
      <c r="D1258" s="326" t="s">
        <v>801</v>
      </c>
      <c r="E1258" s="326" t="s">
        <v>802</v>
      </c>
      <c r="F1258" s="326">
        <v>126.0</v>
      </c>
      <c r="G1258" s="326">
        <v>425.0</v>
      </c>
      <c r="H1258" s="326">
        <v>3904.013979</v>
      </c>
      <c r="I1258" s="60">
        <f t="shared" si="1"/>
        <v>2016</v>
      </c>
      <c r="J1258" s="60">
        <f t="shared" si="2"/>
        <v>4</v>
      </c>
    </row>
    <row r="1259">
      <c r="A1259" s="325">
        <v>1257.0</v>
      </c>
      <c r="B1259" s="326" t="s">
        <v>875</v>
      </c>
      <c r="C1259" s="326" t="s">
        <v>518</v>
      </c>
      <c r="D1259" s="326" t="s">
        <v>864</v>
      </c>
      <c r="E1259" s="326" t="s">
        <v>813</v>
      </c>
      <c r="F1259" s="326">
        <v>4.6</v>
      </c>
      <c r="G1259" s="326">
        <v>5.0</v>
      </c>
      <c r="H1259" s="326">
        <v>7950.298915</v>
      </c>
      <c r="I1259" s="60">
        <f t="shared" si="1"/>
        <v>2016</v>
      </c>
      <c r="J1259" s="60">
        <f t="shared" si="2"/>
        <v>4</v>
      </c>
    </row>
    <row r="1260">
      <c r="A1260" s="325">
        <v>1258.0</v>
      </c>
      <c r="B1260" s="326" t="s">
        <v>875</v>
      </c>
      <c r="C1260" s="326" t="s">
        <v>518</v>
      </c>
      <c r="D1260" s="326" t="s">
        <v>864</v>
      </c>
      <c r="E1260" s="326" t="s">
        <v>814</v>
      </c>
      <c r="F1260" s="326">
        <v>4.8</v>
      </c>
      <c r="G1260" s="326">
        <v>38.0</v>
      </c>
      <c r="H1260" s="326">
        <v>4361.106769</v>
      </c>
      <c r="I1260" s="60">
        <f t="shared" si="1"/>
        <v>2016</v>
      </c>
      <c r="J1260" s="60">
        <f t="shared" si="2"/>
        <v>4</v>
      </c>
    </row>
    <row r="1261">
      <c r="A1261" s="325">
        <v>1259.0</v>
      </c>
      <c r="B1261" s="326" t="s">
        <v>875</v>
      </c>
      <c r="C1261" s="326" t="s">
        <v>518</v>
      </c>
      <c r="D1261" s="326" t="s">
        <v>864</v>
      </c>
      <c r="E1261" s="326" t="s">
        <v>815</v>
      </c>
      <c r="F1261" s="326">
        <v>4.4</v>
      </c>
      <c r="G1261" s="326">
        <v>122.0</v>
      </c>
      <c r="H1261" s="326">
        <v>116019.8276</v>
      </c>
      <c r="I1261" s="60">
        <f t="shared" si="1"/>
        <v>2016</v>
      </c>
      <c r="J1261" s="60">
        <f t="shared" si="2"/>
        <v>4</v>
      </c>
    </row>
    <row r="1262">
      <c r="A1262" s="325">
        <v>1260.0</v>
      </c>
      <c r="B1262" s="326" t="s">
        <v>875</v>
      </c>
      <c r="C1262" s="326" t="s">
        <v>518</v>
      </c>
      <c r="D1262" s="326" t="s">
        <v>864</v>
      </c>
      <c r="E1262" s="326" t="s">
        <v>852</v>
      </c>
      <c r="F1262" s="326">
        <v>4.9</v>
      </c>
      <c r="G1262" s="326">
        <v>1.0</v>
      </c>
      <c r="H1262" s="326">
        <v>447.4474206</v>
      </c>
      <c r="I1262" s="60">
        <f t="shared" si="1"/>
        <v>2016</v>
      </c>
      <c r="J1262" s="60">
        <f t="shared" si="2"/>
        <v>4</v>
      </c>
    </row>
    <row r="1263">
      <c r="A1263" s="325">
        <v>1261.0</v>
      </c>
      <c r="B1263" s="326" t="s">
        <v>875</v>
      </c>
      <c r="C1263" s="326" t="s">
        <v>518</v>
      </c>
      <c r="D1263" s="326" t="s">
        <v>803</v>
      </c>
      <c r="E1263" s="326" t="s">
        <v>803</v>
      </c>
      <c r="F1263" s="326" t="s">
        <v>804</v>
      </c>
      <c r="G1263" s="326">
        <v>110.0</v>
      </c>
      <c r="H1263" s="326">
        <v>861496.1916</v>
      </c>
      <c r="I1263" s="60">
        <f t="shared" si="1"/>
        <v>2016</v>
      </c>
      <c r="J1263" s="60">
        <f t="shared" si="2"/>
        <v>4</v>
      </c>
    </row>
    <row r="1264">
      <c r="A1264" s="325">
        <v>1262.0</v>
      </c>
      <c r="B1264" s="326" t="s">
        <v>875</v>
      </c>
      <c r="C1264" s="326" t="s">
        <v>518</v>
      </c>
      <c r="D1264" s="326" t="s">
        <v>865</v>
      </c>
      <c r="E1264" s="326" t="s">
        <v>837</v>
      </c>
      <c r="F1264" s="326" t="s">
        <v>838</v>
      </c>
      <c r="G1264" s="326">
        <v>5618.0</v>
      </c>
      <c r="H1264" s="326">
        <v>222671.5508</v>
      </c>
      <c r="I1264" s="60">
        <f t="shared" si="1"/>
        <v>2016</v>
      </c>
      <c r="J1264" s="60">
        <f t="shared" si="2"/>
        <v>4</v>
      </c>
    </row>
    <row r="1265">
      <c r="A1265" s="325">
        <v>1263.0</v>
      </c>
      <c r="B1265" s="326" t="s">
        <v>875</v>
      </c>
      <c r="C1265" s="326" t="s">
        <v>518</v>
      </c>
      <c r="D1265" s="326" t="s">
        <v>865</v>
      </c>
      <c r="E1265" s="326" t="s">
        <v>842</v>
      </c>
      <c r="F1265" s="326" t="s">
        <v>843</v>
      </c>
      <c r="G1265" s="326">
        <v>70.0</v>
      </c>
      <c r="H1265" s="326">
        <v>2464.078628</v>
      </c>
      <c r="I1265" s="60">
        <f t="shared" si="1"/>
        <v>2016</v>
      </c>
      <c r="J1265" s="60">
        <f t="shared" si="2"/>
        <v>4</v>
      </c>
    </row>
    <row r="1266">
      <c r="A1266" s="325">
        <v>1264.0</v>
      </c>
      <c r="B1266" s="326" t="s">
        <v>875</v>
      </c>
      <c r="C1266" s="326" t="s">
        <v>518</v>
      </c>
      <c r="D1266" s="326" t="s">
        <v>865</v>
      </c>
      <c r="E1266" s="326" t="s">
        <v>844</v>
      </c>
      <c r="F1266" s="326" t="s">
        <v>845</v>
      </c>
      <c r="G1266" s="326">
        <v>300.0</v>
      </c>
      <c r="H1266" s="326">
        <v>29630.26575</v>
      </c>
      <c r="I1266" s="60">
        <f t="shared" si="1"/>
        <v>2016</v>
      </c>
      <c r="J1266" s="60">
        <f t="shared" si="2"/>
        <v>4</v>
      </c>
    </row>
    <row r="1267">
      <c r="A1267" s="325">
        <v>1265.0</v>
      </c>
      <c r="B1267" s="326" t="s">
        <v>875</v>
      </c>
      <c r="C1267" s="326" t="s">
        <v>518</v>
      </c>
      <c r="D1267" s="326" t="s">
        <v>805</v>
      </c>
      <c r="E1267" s="326" t="s">
        <v>808</v>
      </c>
      <c r="F1267" s="326" t="s">
        <v>809</v>
      </c>
      <c r="G1267" s="326">
        <v>18764.0</v>
      </c>
      <c r="H1267" s="326">
        <v>3810372.138</v>
      </c>
      <c r="I1267" s="60">
        <f t="shared" si="1"/>
        <v>2016</v>
      </c>
      <c r="J1267" s="60">
        <f t="shared" si="2"/>
        <v>4</v>
      </c>
    </row>
    <row r="1268">
      <c r="A1268" s="325">
        <v>1266.0</v>
      </c>
      <c r="B1268" s="326" t="s">
        <v>875</v>
      </c>
      <c r="C1268" s="326" t="s">
        <v>518</v>
      </c>
      <c r="D1268" s="326" t="s">
        <v>805</v>
      </c>
      <c r="E1268" s="326" t="s">
        <v>810</v>
      </c>
      <c r="F1268" s="326" t="s">
        <v>811</v>
      </c>
      <c r="G1268" s="326">
        <v>1970.0</v>
      </c>
      <c r="H1268" s="326">
        <v>4113071.811</v>
      </c>
      <c r="I1268" s="60">
        <f t="shared" si="1"/>
        <v>2016</v>
      </c>
      <c r="J1268" s="60">
        <f t="shared" si="2"/>
        <v>4</v>
      </c>
    </row>
    <row r="1269">
      <c r="A1269" s="325">
        <v>1267.0</v>
      </c>
      <c r="B1269" s="326" t="s">
        <v>875</v>
      </c>
      <c r="C1269" s="326" t="s">
        <v>518</v>
      </c>
      <c r="D1269" s="326" t="s">
        <v>805</v>
      </c>
      <c r="E1269" s="326" t="s">
        <v>812</v>
      </c>
      <c r="F1269" s="326">
        <v>2.0</v>
      </c>
      <c r="G1269" s="326">
        <v>95.0</v>
      </c>
      <c r="H1269" s="326">
        <v>447202.2664</v>
      </c>
      <c r="I1269" s="60">
        <f t="shared" si="1"/>
        <v>2016</v>
      </c>
      <c r="J1269" s="60">
        <f t="shared" si="2"/>
        <v>4</v>
      </c>
    </row>
    <row r="1270">
      <c r="A1270" s="325">
        <v>1268.0</v>
      </c>
      <c r="B1270" s="326" t="s">
        <v>875</v>
      </c>
      <c r="C1270" s="326" t="s">
        <v>518</v>
      </c>
      <c r="D1270" s="326" t="s">
        <v>805</v>
      </c>
      <c r="E1270" s="326" t="s">
        <v>816</v>
      </c>
      <c r="F1270" s="326">
        <v>4.7</v>
      </c>
      <c r="G1270" s="326">
        <v>5.0</v>
      </c>
      <c r="H1270" s="326">
        <v>5981.65391</v>
      </c>
      <c r="I1270" s="60">
        <f t="shared" si="1"/>
        <v>2016</v>
      </c>
      <c r="J1270" s="60">
        <f t="shared" si="2"/>
        <v>4</v>
      </c>
    </row>
    <row r="1271">
      <c r="A1271" s="325">
        <v>1269.0</v>
      </c>
      <c r="B1271" s="326" t="s">
        <v>875</v>
      </c>
      <c r="C1271" s="326" t="s">
        <v>518</v>
      </c>
      <c r="D1271" s="326" t="s">
        <v>805</v>
      </c>
      <c r="E1271" s="326" t="s">
        <v>817</v>
      </c>
      <c r="F1271" s="326" t="s">
        <v>818</v>
      </c>
      <c r="G1271" s="326">
        <v>77.0</v>
      </c>
      <c r="H1271" s="326">
        <v>148092.3688</v>
      </c>
      <c r="I1271" s="60">
        <f t="shared" si="1"/>
        <v>2016</v>
      </c>
      <c r="J1271" s="60">
        <f t="shared" si="2"/>
        <v>4</v>
      </c>
    </row>
    <row r="1272">
      <c r="A1272" s="325">
        <v>1270.0</v>
      </c>
      <c r="B1272" s="326" t="s">
        <v>875</v>
      </c>
      <c r="C1272" s="326" t="s">
        <v>518</v>
      </c>
      <c r="D1272" s="326" t="s">
        <v>805</v>
      </c>
      <c r="E1272" s="326" t="s">
        <v>822</v>
      </c>
      <c r="F1272" s="326" t="s">
        <v>823</v>
      </c>
      <c r="G1272" s="326">
        <v>223.0</v>
      </c>
      <c r="H1272" s="326">
        <v>66241.24636</v>
      </c>
      <c r="I1272" s="60">
        <f t="shared" si="1"/>
        <v>2016</v>
      </c>
      <c r="J1272" s="60">
        <f t="shared" si="2"/>
        <v>4</v>
      </c>
    </row>
    <row r="1273">
      <c r="A1273" s="325">
        <v>1271.0</v>
      </c>
      <c r="B1273" s="326" t="s">
        <v>875</v>
      </c>
      <c r="C1273" s="326" t="s">
        <v>518</v>
      </c>
      <c r="D1273" s="326" t="s">
        <v>828</v>
      </c>
      <c r="E1273" s="326" t="s">
        <v>829</v>
      </c>
      <c r="F1273" s="326" t="s">
        <v>830</v>
      </c>
      <c r="G1273" s="326">
        <v>9594.0</v>
      </c>
      <c r="H1273" s="326">
        <v>124671.8053</v>
      </c>
      <c r="I1273" s="60">
        <f t="shared" si="1"/>
        <v>2016</v>
      </c>
      <c r="J1273" s="60">
        <f t="shared" si="2"/>
        <v>4</v>
      </c>
    </row>
    <row r="1274">
      <c r="A1274" s="325">
        <v>1272.0</v>
      </c>
      <c r="B1274" s="326" t="s">
        <v>875</v>
      </c>
      <c r="C1274" s="326" t="s">
        <v>518</v>
      </c>
      <c r="D1274" s="326" t="s">
        <v>828</v>
      </c>
      <c r="E1274" s="326" t="s">
        <v>831</v>
      </c>
      <c r="F1274" s="326">
        <v>104.0</v>
      </c>
      <c r="G1274" s="326">
        <v>3019.0</v>
      </c>
      <c r="H1274" s="326">
        <v>20328.99204</v>
      </c>
      <c r="I1274" s="60">
        <f t="shared" si="1"/>
        <v>2016</v>
      </c>
      <c r="J1274" s="60">
        <f t="shared" si="2"/>
        <v>4</v>
      </c>
    </row>
    <row r="1275">
      <c r="A1275" s="325">
        <v>1273.0</v>
      </c>
      <c r="B1275" s="326" t="s">
        <v>875</v>
      </c>
      <c r="C1275" s="326" t="s">
        <v>518</v>
      </c>
      <c r="D1275" s="326" t="s">
        <v>828</v>
      </c>
      <c r="E1275" s="326" t="s">
        <v>832</v>
      </c>
      <c r="F1275" s="326">
        <v>13.0</v>
      </c>
      <c r="G1275" s="326">
        <v>53.0</v>
      </c>
      <c r="H1275" s="326">
        <v>13950.70978</v>
      </c>
      <c r="I1275" s="60">
        <f t="shared" si="1"/>
        <v>2016</v>
      </c>
      <c r="J1275" s="60">
        <f t="shared" si="2"/>
        <v>4</v>
      </c>
    </row>
    <row r="1276">
      <c r="A1276" s="325">
        <v>1274.0</v>
      </c>
      <c r="B1276" s="326" t="s">
        <v>875</v>
      </c>
      <c r="C1276" s="326" t="s">
        <v>518</v>
      </c>
      <c r="D1276" s="326" t="s">
        <v>828</v>
      </c>
      <c r="E1276" s="326" t="s">
        <v>833</v>
      </c>
      <c r="F1276" s="326" t="s">
        <v>834</v>
      </c>
      <c r="G1276" s="326">
        <v>4.0</v>
      </c>
      <c r="H1276" s="326">
        <v>8377.70466</v>
      </c>
      <c r="I1276" s="60">
        <f t="shared" si="1"/>
        <v>2016</v>
      </c>
      <c r="J1276" s="60">
        <f t="shared" si="2"/>
        <v>4</v>
      </c>
    </row>
    <row r="1277">
      <c r="A1277" s="325">
        <v>1275.0</v>
      </c>
      <c r="B1277" s="326" t="s">
        <v>875</v>
      </c>
      <c r="C1277" s="326" t="s">
        <v>518</v>
      </c>
      <c r="D1277" s="326" t="s">
        <v>828</v>
      </c>
      <c r="E1277" s="326" t="s">
        <v>835</v>
      </c>
      <c r="F1277" s="326" t="s">
        <v>836</v>
      </c>
      <c r="G1277" s="326">
        <v>379.0</v>
      </c>
      <c r="H1277" s="326">
        <v>59941.72991</v>
      </c>
      <c r="I1277" s="60">
        <f t="shared" si="1"/>
        <v>2016</v>
      </c>
      <c r="J1277" s="60">
        <f t="shared" si="2"/>
        <v>4</v>
      </c>
    </row>
    <row r="1278">
      <c r="A1278" s="325">
        <v>1276.0</v>
      </c>
      <c r="B1278" s="326" t="s">
        <v>875</v>
      </c>
      <c r="C1278" s="326" t="s">
        <v>518</v>
      </c>
      <c r="D1278" s="326" t="s">
        <v>828</v>
      </c>
      <c r="E1278" s="326" t="s">
        <v>839</v>
      </c>
      <c r="F1278" s="326">
        <v>36.0</v>
      </c>
      <c r="G1278" s="326">
        <v>177.0</v>
      </c>
      <c r="H1278" s="326">
        <v>266416.771</v>
      </c>
      <c r="I1278" s="60">
        <f t="shared" si="1"/>
        <v>2016</v>
      </c>
      <c r="J1278" s="60">
        <f t="shared" si="2"/>
        <v>4</v>
      </c>
    </row>
    <row r="1279">
      <c r="A1279" s="325">
        <v>1277.0</v>
      </c>
      <c r="B1279" s="326" t="s">
        <v>875</v>
      </c>
      <c r="C1279" s="326" t="s">
        <v>518</v>
      </c>
      <c r="D1279" s="326" t="s">
        <v>828</v>
      </c>
      <c r="E1279" s="326" t="s">
        <v>866</v>
      </c>
      <c r="F1279" s="326">
        <v>106.0</v>
      </c>
      <c r="G1279" s="326">
        <v>36.0</v>
      </c>
      <c r="H1279" s="326">
        <v>55790.67114</v>
      </c>
      <c r="I1279" s="60">
        <f t="shared" si="1"/>
        <v>2016</v>
      </c>
      <c r="J1279" s="60">
        <f t="shared" si="2"/>
        <v>4</v>
      </c>
    </row>
    <row r="1280">
      <c r="A1280" s="325">
        <v>1278.0</v>
      </c>
      <c r="B1280" s="326" t="s">
        <v>875</v>
      </c>
      <c r="C1280" s="326" t="s">
        <v>518</v>
      </c>
      <c r="D1280" s="326" t="s">
        <v>828</v>
      </c>
      <c r="E1280" s="326" t="s">
        <v>840</v>
      </c>
      <c r="F1280" s="326" t="s">
        <v>841</v>
      </c>
      <c r="G1280" s="326">
        <v>332.0</v>
      </c>
      <c r="H1280" s="326">
        <v>9670.831669</v>
      </c>
      <c r="I1280" s="60">
        <f t="shared" si="1"/>
        <v>2016</v>
      </c>
      <c r="J1280" s="60">
        <f t="shared" si="2"/>
        <v>4</v>
      </c>
    </row>
    <row r="1281">
      <c r="A1281" s="325">
        <v>1279.0</v>
      </c>
      <c r="B1281" s="326" t="s">
        <v>875</v>
      </c>
      <c r="C1281" s="326" t="s">
        <v>518</v>
      </c>
      <c r="D1281" s="326" t="s">
        <v>828</v>
      </c>
      <c r="E1281" s="326" t="s">
        <v>846</v>
      </c>
      <c r="F1281" s="326" t="s">
        <v>847</v>
      </c>
      <c r="G1281" s="326">
        <v>1043.0</v>
      </c>
      <c r="H1281" s="326">
        <v>324090.5265</v>
      </c>
      <c r="I1281" s="60">
        <f t="shared" si="1"/>
        <v>2016</v>
      </c>
      <c r="J1281" s="60">
        <f t="shared" si="2"/>
        <v>4</v>
      </c>
    </row>
    <row r="1282">
      <c r="A1282" s="325">
        <v>1280.0</v>
      </c>
      <c r="B1282" s="326" t="s">
        <v>876</v>
      </c>
      <c r="C1282" s="326" t="s">
        <v>545</v>
      </c>
      <c r="D1282" s="326" t="s">
        <v>642</v>
      </c>
      <c r="E1282" s="326" t="s">
        <v>643</v>
      </c>
      <c r="F1282" s="326" t="s">
        <v>644</v>
      </c>
      <c r="G1282" s="326">
        <v>183.0</v>
      </c>
      <c r="H1282" s="326">
        <v>165127.5728</v>
      </c>
      <c r="I1282" s="60">
        <f t="shared" si="1"/>
        <v>2017</v>
      </c>
      <c r="J1282" s="60">
        <f t="shared" si="2"/>
        <v>1</v>
      </c>
    </row>
    <row r="1283">
      <c r="A1283" s="325">
        <v>1281.0</v>
      </c>
      <c r="B1283" s="326" t="s">
        <v>876</v>
      </c>
      <c r="C1283" s="326" t="s">
        <v>545</v>
      </c>
      <c r="D1283" s="326" t="s">
        <v>642</v>
      </c>
      <c r="E1283" s="326" t="s">
        <v>645</v>
      </c>
      <c r="F1283" s="326" t="s">
        <v>646</v>
      </c>
      <c r="G1283" s="326">
        <v>182.0</v>
      </c>
      <c r="H1283" s="326">
        <v>36361.91439</v>
      </c>
      <c r="I1283" s="60">
        <f t="shared" si="1"/>
        <v>2017</v>
      </c>
      <c r="J1283" s="60">
        <f t="shared" si="2"/>
        <v>1</v>
      </c>
    </row>
    <row r="1284">
      <c r="A1284" s="325">
        <v>1282.0</v>
      </c>
      <c r="B1284" s="326" t="s">
        <v>876</v>
      </c>
      <c r="C1284" s="326" t="s">
        <v>545</v>
      </c>
      <c r="D1284" s="326" t="s">
        <v>647</v>
      </c>
      <c r="E1284" s="326" t="s">
        <v>648</v>
      </c>
      <c r="F1284" s="326" t="s">
        <v>649</v>
      </c>
      <c r="G1284" s="326">
        <v>1525.0</v>
      </c>
      <c r="H1284" s="326">
        <v>13973.77776</v>
      </c>
      <c r="I1284" s="60">
        <f t="shared" si="1"/>
        <v>2017</v>
      </c>
      <c r="J1284" s="60">
        <f t="shared" si="2"/>
        <v>1</v>
      </c>
    </row>
    <row r="1285">
      <c r="A1285" s="325">
        <v>1283.0</v>
      </c>
      <c r="B1285" s="326" t="s">
        <v>876</v>
      </c>
      <c r="C1285" s="326" t="s">
        <v>545</v>
      </c>
      <c r="D1285" s="326" t="s">
        <v>647</v>
      </c>
      <c r="E1285" s="326" t="s">
        <v>650</v>
      </c>
      <c r="F1285" s="326" t="s">
        <v>651</v>
      </c>
      <c r="G1285" s="326">
        <v>2787.0</v>
      </c>
      <c r="H1285" s="326">
        <v>25537.65156</v>
      </c>
      <c r="I1285" s="60">
        <f t="shared" si="1"/>
        <v>2017</v>
      </c>
      <c r="J1285" s="60">
        <f t="shared" si="2"/>
        <v>1</v>
      </c>
    </row>
    <row r="1286">
      <c r="A1286" s="325">
        <v>1284.0</v>
      </c>
      <c r="B1286" s="326" t="s">
        <v>876</v>
      </c>
      <c r="C1286" s="326" t="s">
        <v>545</v>
      </c>
      <c r="D1286" s="326" t="s">
        <v>647</v>
      </c>
      <c r="E1286" s="326" t="s">
        <v>652</v>
      </c>
      <c r="F1286" s="326" t="s">
        <v>653</v>
      </c>
      <c r="G1286" s="326">
        <v>2695.0</v>
      </c>
      <c r="H1286" s="326">
        <v>24694.64333</v>
      </c>
      <c r="I1286" s="60">
        <f t="shared" si="1"/>
        <v>2017</v>
      </c>
      <c r="J1286" s="60">
        <f t="shared" si="2"/>
        <v>1</v>
      </c>
    </row>
    <row r="1287">
      <c r="A1287" s="325">
        <v>1285.0</v>
      </c>
      <c r="B1287" s="326" t="s">
        <v>876</v>
      </c>
      <c r="C1287" s="326" t="s">
        <v>545</v>
      </c>
      <c r="D1287" s="326" t="s">
        <v>647</v>
      </c>
      <c r="E1287" s="326" t="s">
        <v>654</v>
      </c>
      <c r="F1287" s="326" t="s">
        <v>655</v>
      </c>
      <c r="G1287" s="326">
        <v>2301.0</v>
      </c>
      <c r="H1287" s="326">
        <v>21084.36894</v>
      </c>
      <c r="I1287" s="60">
        <f t="shared" si="1"/>
        <v>2017</v>
      </c>
      <c r="J1287" s="60">
        <f t="shared" si="2"/>
        <v>1</v>
      </c>
    </row>
    <row r="1288">
      <c r="A1288" s="325">
        <v>1286.0</v>
      </c>
      <c r="B1288" s="326" t="s">
        <v>876</v>
      </c>
      <c r="C1288" s="326" t="s">
        <v>545</v>
      </c>
      <c r="D1288" s="326" t="s">
        <v>647</v>
      </c>
      <c r="E1288" s="326" t="s">
        <v>656</v>
      </c>
      <c r="F1288" s="326" t="s">
        <v>657</v>
      </c>
      <c r="G1288" s="326">
        <v>56.0</v>
      </c>
      <c r="H1288" s="326">
        <v>733.41226</v>
      </c>
      <c r="I1288" s="60">
        <f t="shared" si="1"/>
        <v>2017</v>
      </c>
      <c r="J1288" s="60">
        <f t="shared" si="2"/>
        <v>1</v>
      </c>
    </row>
    <row r="1289">
      <c r="A1289" s="325">
        <v>1287.0</v>
      </c>
      <c r="B1289" s="326" t="s">
        <v>876</v>
      </c>
      <c r="C1289" s="326" t="s">
        <v>547</v>
      </c>
      <c r="D1289" s="326" t="s">
        <v>658</v>
      </c>
      <c r="E1289" s="326" t="s">
        <v>659</v>
      </c>
      <c r="F1289" s="326" t="s">
        <v>660</v>
      </c>
      <c r="G1289" s="326">
        <v>172.0</v>
      </c>
      <c r="H1289" s="326">
        <v>1983.709573</v>
      </c>
      <c r="I1289" s="60">
        <f t="shared" si="1"/>
        <v>2017</v>
      </c>
      <c r="J1289" s="60">
        <f t="shared" si="2"/>
        <v>1</v>
      </c>
    </row>
    <row r="1290">
      <c r="A1290" s="325">
        <v>1288.0</v>
      </c>
      <c r="B1290" s="326" t="s">
        <v>876</v>
      </c>
      <c r="C1290" s="326" t="s">
        <v>547</v>
      </c>
      <c r="D1290" s="326" t="s">
        <v>658</v>
      </c>
      <c r="E1290" s="326" t="s">
        <v>661</v>
      </c>
      <c r="F1290" s="326" t="s">
        <v>662</v>
      </c>
      <c r="G1290" s="326">
        <v>5486.0</v>
      </c>
      <c r="H1290" s="326">
        <v>8319.524179</v>
      </c>
      <c r="I1290" s="60">
        <f t="shared" si="1"/>
        <v>2017</v>
      </c>
      <c r="J1290" s="60">
        <f t="shared" si="2"/>
        <v>1</v>
      </c>
    </row>
    <row r="1291">
      <c r="A1291" s="325">
        <v>1289.0</v>
      </c>
      <c r="B1291" s="326" t="s">
        <v>876</v>
      </c>
      <c r="C1291" s="326" t="s">
        <v>547</v>
      </c>
      <c r="D1291" s="326" t="s">
        <v>658</v>
      </c>
      <c r="E1291" s="326" t="s">
        <v>663</v>
      </c>
      <c r="F1291" s="326" t="s">
        <v>664</v>
      </c>
      <c r="G1291" s="326">
        <v>3681.0</v>
      </c>
      <c r="H1291" s="326">
        <v>33124.01287</v>
      </c>
      <c r="I1291" s="60">
        <f t="shared" si="1"/>
        <v>2017</v>
      </c>
      <c r="J1291" s="60">
        <f t="shared" si="2"/>
        <v>1</v>
      </c>
    </row>
    <row r="1292">
      <c r="A1292" s="325">
        <v>1290.0</v>
      </c>
      <c r="B1292" s="326" t="s">
        <v>876</v>
      </c>
      <c r="C1292" s="326" t="s">
        <v>547</v>
      </c>
      <c r="D1292" s="326" t="s">
        <v>665</v>
      </c>
      <c r="E1292" s="326" t="s">
        <v>666</v>
      </c>
      <c r="F1292" s="326" t="s">
        <v>667</v>
      </c>
      <c r="G1292" s="326">
        <v>4437.0</v>
      </c>
      <c r="H1292" s="326">
        <v>2958050.263</v>
      </c>
      <c r="I1292" s="60">
        <f t="shared" si="1"/>
        <v>2017</v>
      </c>
      <c r="J1292" s="60">
        <f t="shared" si="2"/>
        <v>1</v>
      </c>
    </row>
    <row r="1293">
      <c r="A1293" s="325">
        <v>1291.0</v>
      </c>
      <c r="B1293" s="326" t="s">
        <v>876</v>
      </c>
      <c r="C1293" s="326" t="s">
        <v>678</v>
      </c>
      <c r="D1293" s="326" t="s">
        <v>678</v>
      </c>
      <c r="E1293" s="326" t="s">
        <v>680</v>
      </c>
      <c r="F1293" s="326">
        <v>80.0</v>
      </c>
      <c r="G1293" s="326">
        <v>92.0</v>
      </c>
      <c r="H1293" s="326">
        <v>14442.90355</v>
      </c>
      <c r="I1293" s="60">
        <f t="shared" si="1"/>
        <v>2017</v>
      </c>
      <c r="J1293" s="60">
        <f t="shared" si="2"/>
        <v>1</v>
      </c>
    </row>
    <row r="1294">
      <c r="A1294" s="325">
        <v>1292.0</v>
      </c>
      <c r="B1294" s="326" t="s">
        <v>876</v>
      </c>
      <c r="C1294" s="326" t="s">
        <v>678</v>
      </c>
      <c r="D1294" s="326" t="s">
        <v>678</v>
      </c>
      <c r="E1294" s="326" t="s">
        <v>681</v>
      </c>
      <c r="F1294" s="326">
        <v>83.0</v>
      </c>
      <c r="G1294" s="326">
        <v>33.0</v>
      </c>
      <c r="H1294" s="326">
        <v>140.3479045</v>
      </c>
      <c r="I1294" s="60">
        <f t="shared" si="1"/>
        <v>2017</v>
      </c>
      <c r="J1294" s="60">
        <f t="shared" si="2"/>
        <v>1</v>
      </c>
    </row>
    <row r="1295">
      <c r="A1295" s="325">
        <v>1293.0</v>
      </c>
      <c r="B1295" s="326" t="s">
        <v>876</v>
      </c>
      <c r="C1295" s="326" t="s">
        <v>678</v>
      </c>
      <c r="D1295" s="326" t="s">
        <v>678</v>
      </c>
      <c r="E1295" s="326" t="s">
        <v>682</v>
      </c>
      <c r="F1295" s="326">
        <v>26.0</v>
      </c>
      <c r="G1295" s="326">
        <v>3.0</v>
      </c>
      <c r="H1295" s="326">
        <v>812.7219099</v>
      </c>
      <c r="I1295" s="60">
        <f t="shared" si="1"/>
        <v>2017</v>
      </c>
      <c r="J1295" s="60">
        <f t="shared" si="2"/>
        <v>1</v>
      </c>
    </row>
    <row r="1296">
      <c r="A1296" s="325">
        <v>1294.0</v>
      </c>
      <c r="B1296" s="326" t="s">
        <v>876</v>
      </c>
      <c r="C1296" s="326" t="s">
        <v>678</v>
      </c>
      <c r="D1296" s="326" t="s">
        <v>678</v>
      </c>
      <c r="E1296" s="326" t="s">
        <v>683</v>
      </c>
      <c r="F1296" s="326">
        <v>802.0</v>
      </c>
      <c r="G1296" s="326">
        <v>930.0</v>
      </c>
      <c r="H1296" s="326">
        <v>125674.106</v>
      </c>
      <c r="I1296" s="60">
        <f t="shared" si="1"/>
        <v>2017</v>
      </c>
      <c r="J1296" s="60">
        <f t="shared" si="2"/>
        <v>1</v>
      </c>
    </row>
    <row r="1297">
      <c r="A1297" s="325">
        <v>1295.0</v>
      </c>
      <c r="B1297" s="326" t="s">
        <v>876</v>
      </c>
      <c r="C1297" s="326" t="s">
        <v>678</v>
      </c>
      <c r="D1297" s="326" t="s">
        <v>678</v>
      </c>
      <c r="E1297" s="326" t="s">
        <v>684</v>
      </c>
      <c r="F1297" s="326">
        <v>95.0</v>
      </c>
      <c r="G1297" s="326">
        <v>35.0</v>
      </c>
      <c r="H1297" s="326">
        <v>566.137418</v>
      </c>
      <c r="I1297" s="60">
        <f t="shared" si="1"/>
        <v>2017</v>
      </c>
      <c r="J1297" s="60">
        <f t="shared" si="2"/>
        <v>1</v>
      </c>
    </row>
    <row r="1298">
      <c r="A1298" s="325">
        <v>1296.0</v>
      </c>
      <c r="B1298" s="326" t="s">
        <v>876</v>
      </c>
      <c r="C1298" s="326" t="s">
        <v>678</v>
      </c>
      <c r="D1298" s="326" t="s">
        <v>678</v>
      </c>
      <c r="E1298" s="326" t="s">
        <v>685</v>
      </c>
      <c r="F1298" s="326">
        <v>24.0</v>
      </c>
      <c r="G1298" s="326">
        <v>15.0</v>
      </c>
      <c r="H1298" s="326">
        <v>5205.200051</v>
      </c>
      <c r="I1298" s="60">
        <f t="shared" si="1"/>
        <v>2017</v>
      </c>
      <c r="J1298" s="60">
        <f t="shared" si="2"/>
        <v>1</v>
      </c>
    </row>
    <row r="1299">
      <c r="A1299" s="325">
        <v>1297.0</v>
      </c>
      <c r="B1299" s="326" t="s">
        <v>876</v>
      </c>
      <c r="C1299" s="326" t="s">
        <v>678</v>
      </c>
      <c r="D1299" s="326" t="s">
        <v>678</v>
      </c>
      <c r="E1299" s="326" t="s">
        <v>686</v>
      </c>
      <c r="F1299" s="326">
        <v>60.0</v>
      </c>
      <c r="G1299" s="326">
        <v>20.0</v>
      </c>
      <c r="H1299" s="326">
        <v>368.4575224</v>
      </c>
      <c r="I1299" s="60">
        <f t="shared" si="1"/>
        <v>2017</v>
      </c>
      <c r="J1299" s="60">
        <f t="shared" si="2"/>
        <v>1</v>
      </c>
    </row>
    <row r="1300">
      <c r="A1300" s="325">
        <v>1298.0</v>
      </c>
      <c r="B1300" s="326" t="s">
        <v>876</v>
      </c>
      <c r="C1300" s="326" t="s">
        <v>678</v>
      </c>
      <c r="D1300" s="326" t="s">
        <v>678</v>
      </c>
      <c r="E1300" s="326" t="s">
        <v>687</v>
      </c>
      <c r="F1300" s="326">
        <v>814.0</v>
      </c>
      <c r="G1300" s="326">
        <v>32.0</v>
      </c>
      <c r="H1300" s="326">
        <v>225.3589009</v>
      </c>
      <c r="I1300" s="60">
        <f t="shared" si="1"/>
        <v>2017</v>
      </c>
      <c r="J1300" s="60">
        <f t="shared" si="2"/>
        <v>1</v>
      </c>
    </row>
    <row r="1301">
      <c r="A1301" s="325">
        <v>1299.0</v>
      </c>
      <c r="B1301" s="326" t="s">
        <v>876</v>
      </c>
      <c r="C1301" s="326" t="s">
        <v>678</v>
      </c>
      <c r="D1301" s="326" t="s">
        <v>678</v>
      </c>
      <c r="E1301" s="326" t="s">
        <v>688</v>
      </c>
      <c r="F1301" s="326">
        <v>33.0</v>
      </c>
      <c r="G1301" s="326">
        <v>337.0</v>
      </c>
      <c r="H1301" s="326">
        <v>12456.17968</v>
      </c>
      <c r="I1301" s="60">
        <f t="shared" si="1"/>
        <v>2017</v>
      </c>
      <c r="J1301" s="60">
        <f t="shared" si="2"/>
        <v>1</v>
      </c>
    </row>
    <row r="1302">
      <c r="A1302" s="325">
        <v>1300.0</v>
      </c>
      <c r="B1302" s="326" t="s">
        <v>876</v>
      </c>
      <c r="C1302" s="326" t="s">
        <v>678</v>
      </c>
      <c r="D1302" s="326" t="s">
        <v>678</v>
      </c>
      <c r="E1302" s="326" t="s">
        <v>689</v>
      </c>
      <c r="F1302" s="326">
        <v>54.0</v>
      </c>
      <c r="G1302" s="326">
        <v>869.0</v>
      </c>
      <c r="H1302" s="326">
        <v>60703.80686</v>
      </c>
      <c r="I1302" s="60">
        <f t="shared" si="1"/>
        <v>2017</v>
      </c>
      <c r="J1302" s="60">
        <f t="shared" si="2"/>
        <v>1</v>
      </c>
    </row>
    <row r="1303">
      <c r="A1303" s="325">
        <v>1301.0</v>
      </c>
      <c r="B1303" s="326" t="s">
        <v>876</v>
      </c>
      <c r="C1303" s="326" t="s">
        <v>678</v>
      </c>
      <c r="D1303" s="326" t="s">
        <v>678</v>
      </c>
      <c r="E1303" s="326" t="s">
        <v>692</v>
      </c>
      <c r="F1303" s="326" t="s">
        <v>693</v>
      </c>
      <c r="G1303" s="326">
        <v>123.0</v>
      </c>
      <c r="H1303" s="326">
        <v>17739.13446</v>
      </c>
      <c r="I1303" s="60">
        <f t="shared" si="1"/>
        <v>2017</v>
      </c>
      <c r="J1303" s="60">
        <f t="shared" si="2"/>
        <v>1</v>
      </c>
    </row>
    <row r="1304">
      <c r="A1304" s="325">
        <v>1302.0</v>
      </c>
      <c r="B1304" s="326" t="s">
        <v>876</v>
      </c>
      <c r="C1304" s="326" t="s">
        <v>678</v>
      </c>
      <c r="D1304" s="326" t="s">
        <v>678</v>
      </c>
      <c r="E1304" s="326" t="s">
        <v>694</v>
      </c>
      <c r="F1304" s="326">
        <v>86.0</v>
      </c>
      <c r="G1304" s="326">
        <v>1166.0</v>
      </c>
      <c r="H1304" s="326">
        <v>142664.13</v>
      </c>
      <c r="I1304" s="60">
        <f t="shared" si="1"/>
        <v>2017</v>
      </c>
      <c r="J1304" s="60">
        <f t="shared" si="2"/>
        <v>1</v>
      </c>
    </row>
    <row r="1305">
      <c r="A1305" s="325">
        <v>1303.0</v>
      </c>
      <c r="B1305" s="326" t="s">
        <v>876</v>
      </c>
      <c r="C1305" s="326" t="s">
        <v>678</v>
      </c>
      <c r="D1305" s="326" t="s">
        <v>678</v>
      </c>
      <c r="E1305" s="326" t="s">
        <v>695</v>
      </c>
      <c r="F1305" s="326">
        <v>69.0</v>
      </c>
      <c r="G1305" s="326">
        <v>340.0</v>
      </c>
      <c r="H1305" s="326">
        <v>92250.71559</v>
      </c>
      <c r="I1305" s="60">
        <f t="shared" si="1"/>
        <v>2017</v>
      </c>
      <c r="J1305" s="60">
        <f t="shared" si="2"/>
        <v>1</v>
      </c>
    </row>
    <row r="1306">
      <c r="A1306" s="325">
        <v>1304.0</v>
      </c>
      <c r="B1306" s="326" t="s">
        <v>876</v>
      </c>
      <c r="C1306" s="326" t="s">
        <v>678</v>
      </c>
      <c r="D1306" s="326" t="s">
        <v>678</v>
      </c>
      <c r="E1306" s="326" t="s">
        <v>696</v>
      </c>
      <c r="F1306" s="326">
        <v>61.0</v>
      </c>
      <c r="G1306" s="326">
        <v>112.0</v>
      </c>
      <c r="H1306" s="326">
        <v>16552.03629</v>
      </c>
      <c r="I1306" s="60">
        <f t="shared" si="1"/>
        <v>2017</v>
      </c>
      <c r="J1306" s="60">
        <f t="shared" si="2"/>
        <v>1</v>
      </c>
    </row>
    <row r="1307">
      <c r="A1307" s="325">
        <v>1305.0</v>
      </c>
      <c r="B1307" s="326" t="s">
        <v>876</v>
      </c>
      <c r="C1307" s="326" t="s">
        <v>678</v>
      </c>
      <c r="D1307" s="326" t="s">
        <v>678</v>
      </c>
      <c r="E1307" s="326" t="s">
        <v>697</v>
      </c>
      <c r="F1307" s="326">
        <v>99.0</v>
      </c>
      <c r="G1307" s="326">
        <v>159.0</v>
      </c>
      <c r="H1307" s="326">
        <v>29543.45615</v>
      </c>
      <c r="I1307" s="60">
        <f t="shared" si="1"/>
        <v>2017</v>
      </c>
      <c r="J1307" s="60">
        <f t="shared" si="2"/>
        <v>1</v>
      </c>
    </row>
    <row r="1308">
      <c r="A1308" s="325">
        <v>1306.0</v>
      </c>
      <c r="B1308" s="326" t="s">
        <v>876</v>
      </c>
      <c r="C1308" s="326" t="s">
        <v>678</v>
      </c>
      <c r="D1308" s="326" t="s">
        <v>678</v>
      </c>
      <c r="E1308" s="326" t="s">
        <v>698</v>
      </c>
      <c r="F1308" s="326">
        <v>67.0</v>
      </c>
      <c r="G1308" s="326">
        <v>8.0</v>
      </c>
      <c r="H1308" s="326">
        <v>930.5078752</v>
      </c>
      <c r="I1308" s="60">
        <f t="shared" si="1"/>
        <v>2017</v>
      </c>
      <c r="J1308" s="60">
        <f t="shared" si="2"/>
        <v>1</v>
      </c>
    </row>
    <row r="1309">
      <c r="A1309" s="325">
        <v>1307.0</v>
      </c>
      <c r="B1309" s="326" t="s">
        <v>876</v>
      </c>
      <c r="C1309" s="326" t="s">
        <v>678</v>
      </c>
      <c r="D1309" s="326" t="s">
        <v>678</v>
      </c>
      <c r="E1309" s="326" t="s">
        <v>699</v>
      </c>
      <c r="F1309" s="326">
        <v>79.0</v>
      </c>
      <c r="G1309" s="326">
        <v>554.0</v>
      </c>
      <c r="H1309" s="326">
        <v>102081.7038</v>
      </c>
      <c r="I1309" s="60">
        <f t="shared" si="1"/>
        <v>2017</v>
      </c>
      <c r="J1309" s="60">
        <f t="shared" si="2"/>
        <v>1</v>
      </c>
    </row>
    <row r="1310">
      <c r="A1310" s="325">
        <v>1308.0</v>
      </c>
      <c r="B1310" s="326" t="s">
        <v>876</v>
      </c>
      <c r="C1310" s="326" t="s">
        <v>678</v>
      </c>
      <c r="D1310" s="326" t="s">
        <v>678</v>
      </c>
      <c r="E1310" s="326" t="s">
        <v>702</v>
      </c>
      <c r="F1310" s="326" t="s">
        <v>703</v>
      </c>
      <c r="G1310" s="326">
        <v>158.0</v>
      </c>
      <c r="H1310" s="326">
        <v>29205.39896</v>
      </c>
      <c r="I1310" s="60">
        <f t="shared" si="1"/>
        <v>2017</v>
      </c>
      <c r="J1310" s="60">
        <f t="shared" si="2"/>
        <v>1</v>
      </c>
    </row>
    <row r="1311">
      <c r="A1311" s="325">
        <v>1309.0</v>
      </c>
      <c r="B1311" s="326" t="s">
        <v>876</v>
      </c>
      <c r="C1311" s="326" t="s">
        <v>678</v>
      </c>
      <c r="D1311" s="326" t="s">
        <v>678</v>
      </c>
      <c r="E1311" s="326" t="s">
        <v>704</v>
      </c>
      <c r="F1311" s="326">
        <v>38.0</v>
      </c>
      <c r="G1311" s="326">
        <v>371.0</v>
      </c>
      <c r="H1311" s="326">
        <v>103219.5045</v>
      </c>
      <c r="I1311" s="60">
        <f t="shared" si="1"/>
        <v>2017</v>
      </c>
      <c r="J1311" s="60">
        <f t="shared" si="2"/>
        <v>1</v>
      </c>
    </row>
    <row r="1312">
      <c r="A1312" s="325">
        <v>1310.0</v>
      </c>
      <c r="B1312" s="326" t="s">
        <v>876</v>
      </c>
      <c r="C1312" s="326" t="s">
        <v>678</v>
      </c>
      <c r="D1312" s="326" t="s">
        <v>678</v>
      </c>
      <c r="E1312" s="326" t="s">
        <v>705</v>
      </c>
      <c r="F1312" s="326">
        <v>27.0</v>
      </c>
      <c r="G1312" s="326">
        <v>23.0</v>
      </c>
      <c r="H1312" s="326">
        <v>64.06463068</v>
      </c>
      <c r="I1312" s="60">
        <f t="shared" si="1"/>
        <v>2017</v>
      </c>
      <c r="J1312" s="60">
        <f t="shared" si="2"/>
        <v>1</v>
      </c>
    </row>
    <row r="1313">
      <c r="A1313" s="325">
        <v>1311.0</v>
      </c>
      <c r="B1313" s="326" t="s">
        <v>876</v>
      </c>
      <c r="C1313" s="326" t="s">
        <v>678</v>
      </c>
      <c r="D1313" s="326" t="s">
        <v>678</v>
      </c>
      <c r="E1313" s="326" t="s">
        <v>706</v>
      </c>
      <c r="F1313" s="326">
        <v>59.0</v>
      </c>
      <c r="G1313" s="326">
        <v>410.0</v>
      </c>
      <c r="H1313" s="326">
        <v>24195.6877</v>
      </c>
      <c r="I1313" s="60">
        <f t="shared" si="1"/>
        <v>2017</v>
      </c>
      <c r="J1313" s="60">
        <f t="shared" si="2"/>
        <v>1</v>
      </c>
    </row>
    <row r="1314">
      <c r="A1314" s="325">
        <v>1312.0</v>
      </c>
      <c r="B1314" s="326" t="s">
        <v>876</v>
      </c>
      <c r="C1314" s="326" t="s">
        <v>678</v>
      </c>
      <c r="D1314" s="326" t="s">
        <v>678</v>
      </c>
      <c r="E1314" s="326" t="s">
        <v>856</v>
      </c>
      <c r="F1314" s="326">
        <v>96.0</v>
      </c>
      <c r="G1314" s="326">
        <v>4.0</v>
      </c>
      <c r="H1314" s="326">
        <v>1095.44889</v>
      </c>
      <c r="I1314" s="60">
        <f t="shared" si="1"/>
        <v>2017</v>
      </c>
      <c r="J1314" s="60">
        <f t="shared" si="2"/>
        <v>1</v>
      </c>
    </row>
    <row r="1315">
      <c r="A1315" s="325">
        <v>1313.0</v>
      </c>
      <c r="B1315" s="326" t="s">
        <v>876</v>
      </c>
      <c r="C1315" s="326" t="s">
        <v>550</v>
      </c>
      <c r="D1315" s="326" t="s">
        <v>550</v>
      </c>
      <c r="E1315" s="326" t="s">
        <v>707</v>
      </c>
      <c r="F1315" s="326">
        <v>81.0</v>
      </c>
      <c r="G1315" s="326">
        <v>22.0</v>
      </c>
      <c r="H1315" s="326">
        <v>37635.91975</v>
      </c>
      <c r="I1315" s="60">
        <f t="shared" si="1"/>
        <v>2017</v>
      </c>
      <c r="J1315" s="60">
        <f t="shared" si="2"/>
        <v>1</v>
      </c>
    </row>
    <row r="1316">
      <c r="A1316" s="325">
        <v>1314.0</v>
      </c>
      <c r="B1316" s="326" t="s">
        <v>876</v>
      </c>
      <c r="C1316" s="326" t="s">
        <v>550</v>
      </c>
      <c r="D1316" s="326" t="s">
        <v>550</v>
      </c>
      <c r="E1316" s="326" t="s">
        <v>868</v>
      </c>
      <c r="F1316" s="326">
        <v>90.0</v>
      </c>
      <c r="G1316" s="326">
        <v>1.0</v>
      </c>
      <c r="H1316" s="326">
        <v>9.375</v>
      </c>
      <c r="I1316" s="60">
        <f t="shared" si="1"/>
        <v>2017</v>
      </c>
      <c r="J1316" s="60">
        <f t="shared" si="2"/>
        <v>1</v>
      </c>
    </row>
    <row r="1317">
      <c r="A1317" s="325">
        <v>1315.0</v>
      </c>
      <c r="B1317" s="326" t="s">
        <v>876</v>
      </c>
      <c r="C1317" s="326" t="s">
        <v>550</v>
      </c>
      <c r="D1317" s="326" t="s">
        <v>550</v>
      </c>
      <c r="E1317" s="326" t="s">
        <v>708</v>
      </c>
      <c r="F1317" s="326" t="s">
        <v>709</v>
      </c>
      <c r="G1317" s="326">
        <v>2104.0</v>
      </c>
      <c r="H1317" s="326">
        <v>149605.6269</v>
      </c>
      <c r="I1317" s="60">
        <f t="shared" si="1"/>
        <v>2017</v>
      </c>
      <c r="J1317" s="60">
        <f t="shared" si="2"/>
        <v>1</v>
      </c>
    </row>
    <row r="1318">
      <c r="A1318" s="325">
        <v>1316.0</v>
      </c>
      <c r="B1318" s="326" t="s">
        <v>876</v>
      </c>
      <c r="C1318" s="326" t="s">
        <v>550</v>
      </c>
      <c r="D1318" s="326" t="s">
        <v>550</v>
      </c>
      <c r="E1318" s="326" t="s">
        <v>710</v>
      </c>
      <c r="F1318" s="326" t="s">
        <v>711</v>
      </c>
      <c r="G1318" s="326">
        <v>344.0</v>
      </c>
      <c r="H1318" s="326">
        <v>190760.9963</v>
      </c>
      <c r="I1318" s="60">
        <f t="shared" si="1"/>
        <v>2017</v>
      </c>
      <c r="J1318" s="60">
        <f t="shared" si="2"/>
        <v>1</v>
      </c>
    </row>
    <row r="1319">
      <c r="A1319" s="325">
        <v>1317.0</v>
      </c>
      <c r="B1319" s="326" t="s">
        <v>876</v>
      </c>
      <c r="C1319" s="326" t="s">
        <v>550</v>
      </c>
      <c r="D1319" s="326" t="s">
        <v>550</v>
      </c>
      <c r="E1319" s="326" t="s">
        <v>712</v>
      </c>
      <c r="F1319" s="326" t="s">
        <v>713</v>
      </c>
      <c r="G1319" s="326">
        <v>136.0</v>
      </c>
      <c r="H1319" s="326">
        <v>95608.16588</v>
      </c>
      <c r="I1319" s="60">
        <f t="shared" si="1"/>
        <v>2017</v>
      </c>
      <c r="J1319" s="60">
        <f t="shared" si="2"/>
        <v>1</v>
      </c>
    </row>
    <row r="1320">
      <c r="A1320" s="325">
        <v>1318.0</v>
      </c>
      <c r="B1320" s="326" t="s">
        <v>876</v>
      </c>
      <c r="C1320" s="326" t="s">
        <v>550</v>
      </c>
      <c r="D1320" s="326" t="s">
        <v>550</v>
      </c>
      <c r="E1320" s="326" t="s">
        <v>714</v>
      </c>
      <c r="F1320" s="326" t="s">
        <v>715</v>
      </c>
      <c r="G1320" s="326">
        <v>1404.0</v>
      </c>
      <c r="H1320" s="326">
        <v>86213.78682</v>
      </c>
      <c r="I1320" s="60">
        <f t="shared" si="1"/>
        <v>2017</v>
      </c>
      <c r="J1320" s="60">
        <f t="shared" si="2"/>
        <v>1</v>
      </c>
    </row>
    <row r="1321">
      <c r="A1321" s="325">
        <v>1319.0</v>
      </c>
      <c r="B1321" s="326" t="s">
        <v>876</v>
      </c>
      <c r="C1321" s="326" t="s">
        <v>551</v>
      </c>
      <c r="D1321" s="326" t="s">
        <v>551</v>
      </c>
      <c r="E1321" s="326" t="s">
        <v>716</v>
      </c>
      <c r="F1321" s="326">
        <v>66.0</v>
      </c>
      <c r="G1321" s="326">
        <v>4785.0</v>
      </c>
      <c r="H1321" s="326">
        <v>331556.9559</v>
      </c>
      <c r="I1321" s="60">
        <f t="shared" si="1"/>
        <v>2017</v>
      </c>
      <c r="J1321" s="60">
        <f t="shared" si="2"/>
        <v>1</v>
      </c>
    </row>
    <row r="1322">
      <c r="A1322" s="325">
        <v>1320.0</v>
      </c>
      <c r="B1322" s="326" t="s">
        <v>876</v>
      </c>
      <c r="C1322" s="326" t="s">
        <v>551</v>
      </c>
      <c r="D1322" s="326" t="s">
        <v>551</v>
      </c>
      <c r="E1322" s="326" t="s">
        <v>717</v>
      </c>
      <c r="F1322" s="326" t="s">
        <v>718</v>
      </c>
      <c r="G1322" s="326">
        <v>4992.0</v>
      </c>
      <c r="H1322" s="326">
        <v>37820.18772</v>
      </c>
      <c r="I1322" s="60">
        <f t="shared" si="1"/>
        <v>2017</v>
      </c>
      <c r="J1322" s="60">
        <f t="shared" si="2"/>
        <v>1</v>
      </c>
    </row>
    <row r="1323">
      <c r="A1323" s="325">
        <v>1321.0</v>
      </c>
      <c r="B1323" s="326" t="s">
        <v>876</v>
      </c>
      <c r="C1323" s="326" t="s">
        <v>551</v>
      </c>
      <c r="D1323" s="326" t="s">
        <v>551</v>
      </c>
      <c r="E1323" s="326" t="s">
        <v>719</v>
      </c>
      <c r="F1323" s="326" t="s">
        <v>720</v>
      </c>
      <c r="G1323" s="326">
        <v>1800.0</v>
      </c>
      <c r="H1323" s="326">
        <v>24706.12844</v>
      </c>
      <c r="I1323" s="60">
        <f t="shared" si="1"/>
        <v>2017</v>
      </c>
      <c r="J1323" s="60">
        <f t="shared" si="2"/>
        <v>1</v>
      </c>
    </row>
    <row r="1324">
      <c r="A1324" s="325">
        <v>1322.0</v>
      </c>
      <c r="B1324" s="326" t="s">
        <v>876</v>
      </c>
      <c r="C1324" s="326" t="s">
        <v>551</v>
      </c>
      <c r="D1324" s="326" t="s">
        <v>551</v>
      </c>
      <c r="E1324" s="326" t="s">
        <v>721</v>
      </c>
      <c r="F1324" s="326" t="s">
        <v>722</v>
      </c>
      <c r="G1324" s="326">
        <v>85.0</v>
      </c>
      <c r="H1324" s="326">
        <v>31740.12328</v>
      </c>
      <c r="I1324" s="60">
        <f t="shared" si="1"/>
        <v>2017</v>
      </c>
      <c r="J1324" s="60">
        <f t="shared" si="2"/>
        <v>1</v>
      </c>
    </row>
    <row r="1325">
      <c r="A1325" s="325">
        <v>1323.0</v>
      </c>
      <c r="B1325" s="326" t="s">
        <v>876</v>
      </c>
      <c r="C1325" s="326" t="s">
        <v>723</v>
      </c>
      <c r="D1325" s="326" t="s">
        <v>723</v>
      </c>
      <c r="E1325" s="326" t="s">
        <v>724</v>
      </c>
      <c r="F1325" s="326" t="s">
        <v>725</v>
      </c>
      <c r="G1325" s="326">
        <v>602.0</v>
      </c>
      <c r="H1325" s="326">
        <v>598118.0457</v>
      </c>
      <c r="I1325" s="60">
        <f t="shared" si="1"/>
        <v>2017</v>
      </c>
      <c r="J1325" s="60">
        <f t="shared" si="2"/>
        <v>1</v>
      </c>
    </row>
    <row r="1326">
      <c r="A1326" s="325">
        <v>1324.0</v>
      </c>
      <c r="B1326" s="326" t="s">
        <v>876</v>
      </c>
      <c r="C1326" s="326" t="s">
        <v>723</v>
      </c>
      <c r="D1326" s="326" t="s">
        <v>723</v>
      </c>
      <c r="E1326" s="326" t="s">
        <v>726</v>
      </c>
      <c r="F1326" s="326" t="s">
        <v>727</v>
      </c>
      <c r="G1326" s="326">
        <v>1632.0</v>
      </c>
      <c r="H1326" s="326">
        <v>1621476.164</v>
      </c>
      <c r="I1326" s="60">
        <f t="shared" si="1"/>
        <v>2017</v>
      </c>
      <c r="J1326" s="60">
        <f t="shared" si="2"/>
        <v>1</v>
      </c>
    </row>
    <row r="1327">
      <c r="A1327" s="325">
        <v>1325.0</v>
      </c>
      <c r="B1327" s="326" t="s">
        <v>876</v>
      </c>
      <c r="C1327" s="326" t="s">
        <v>524</v>
      </c>
      <c r="D1327" s="326" t="s">
        <v>728</v>
      </c>
      <c r="E1327" s="326" t="s">
        <v>729</v>
      </c>
      <c r="F1327" s="326">
        <v>71.0</v>
      </c>
      <c r="G1327" s="326">
        <v>43.0</v>
      </c>
      <c r="H1327" s="326">
        <v>41252.92244</v>
      </c>
      <c r="I1327" s="60">
        <f t="shared" si="1"/>
        <v>2017</v>
      </c>
      <c r="J1327" s="60">
        <f t="shared" si="2"/>
        <v>1</v>
      </c>
    </row>
    <row r="1328">
      <c r="A1328" s="325">
        <v>1326.0</v>
      </c>
      <c r="B1328" s="326" t="s">
        <v>876</v>
      </c>
      <c r="C1328" s="326" t="s">
        <v>524</v>
      </c>
      <c r="D1328" s="326" t="s">
        <v>728</v>
      </c>
      <c r="E1328" s="326" t="s">
        <v>730</v>
      </c>
      <c r="F1328" s="326">
        <v>73.0</v>
      </c>
      <c r="G1328" s="326">
        <v>22.0</v>
      </c>
      <c r="H1328" s="326">
        <v>5417.37885</v>
      </c>
      <c r="I1328" s="60">
        <f t="shared" si="1"/>
        <v>2017</v>
      </c>
      <c r="J1328" s="60">
        <f t="shared" si="2"/>
        <v>1</v>
      </c>
    </row>
    <row r="1329">
      <c r="A1329" s="325">
        <v>1327.0</v>
      </c>
      <c r="B1329" s="326" t="s">
        <v>876</v>
      </c>
      <c r="C1329" s="326" t="s">
        <v>524</v>
      </c>
      <c r="D1329" s="326" t="s">
        <v>728</v>
      </c>
      <c r="E1329" s="326" t="s">
        <v>731</v>
      </c>
      <c r="F1329" s="326" t="s">
        <v>732</v>
      </c>
      <c r="G1329" s="326">
        <v>15.0</v>
      </c>
      <c r="H1329" s="326">
        <v>13624.52734</v>
      </c>
      <c r="I1329" s="60">
        <f t="shared" si="1"/>
        <v>2017</v>
      </c>
      <c r="J1329" s="60">
        <f t="shared" si="2"/>
        <v>1</v>
      </c>
    </row>
    <row r="1330">
      <c r="A1330" s="325">
        <v>1328.0</v>
      </c>
      <c r="B1330" s="326" t="s">
        <v>876</v>
      </c>
      <c r="C1330" s="326" t="s">
        <v>524</v>
      </c>
      <c r="D1330" s="326" t="s">
        <v>728</v>
      </c>
      <c r="E1330" s="326" t="s">
        <v>733</v>
      </c>
      <c r="F1330" s="326" t="s">
        <v>734</v>
      </c>
      <c r="G1330" s="326">
        <v>345.0</v>
      </c>
      <c r="H1330" s="326">
        <v>16054.47958</v>
      </c>
      <c r="I1330" s="60">
        <f t="shared" si="1"/>
        <v>2017</v>
      </c>
      <c r="J1330" s="60">
        <f t="shared" si="2"/>
        <v>1</v>
      </c>
    </row>
    <row r="1331">
      <c r="A1331" s="325">
        <v>1329.0</v>
      </c>
      <c r="B1331" s="326" t="s">
        <v>876</v>
      </c>
      <c r="C1331" s="326" t="s">
        <v>524</v>
      </c>
      <c r="D1331" s="326" t="s">
        <v>728</v>
      </c>
      <c r="E1331" s="326" t="s">
        <v>735</v>
      </c>
      <c r="F1331" s="326">
        <v>23.0</v>
      </c>
      <c r="G1331" s="326">
        <v>26.0</v>
      </c>
      <c r="H1331" s="326">
        <v>34012.69264</v>
      </c>
      <c r="I1331" s="60">
        <f t="shared" si="1"/>
        <v>2017</v>
      </c>
      <c r="J1331" s="60">
        <f t="shared" si="2"/>
        <v>1</v>
      </c>
    </row>
    <row r="1332">
      <c r="A1332" s="325">
        <v>1330.0</v>
      </c>
      <c r="B1332" s="326" t="s">
        <v>876</v>
      </c>
      <c r="C1332" s="326" t="s">
        <v>524</v>
      </c>
      <c r="D1332" s="326" t="s">
        <v>728</v>
      </c>
      <c r="E1332" s="326" t="s">
        <v>736</v>
      </c>
      <c r="F1332" s="326" t="s">
        <v>737</v>
      </c>
      <c r="G1332" s="326">
        <v>10.0</v>
      </c>
      <c r="H1332" s="326">
        <v>13609.81844</v>
      </c>
      <c r="I1332" s="60">
        <f t="shared" si="1"/>
        <v>2017</v>
      </c>
      <c r="J1332" s="60">
        <f t="shared" si="2"/>
        <v>1</v>
      </c>
    </row>
    <row r="1333">
      <c r="A1333" s="325">
        <v>1331.0</v>
      </c>
      <c r="B1333" s="326" t="s">
        <v>876</v>
      </c>
      <c r="C1333" s="326" t="s">
        <v>524</v>
      </c>
      <c r="D1333" s="326" t="s">
        <v>728</v>
      </c>
      <c r="E1333" s="326" t="s">
        <v>738</v>
      </c>
      <c r="F1333" s="326">
        <v>70.0</v>
      </c>
      <c r="G1333" s="326">
        <v>6.0</v>
      </c>
      <c r="H1333" s="326">
        <v>7820.663946</v>
      </c>
      <c r="I1333" s="60">
        <f t="shared" si="1"/>
        <v>2017</v>
      </c>
      <c r="J1333" s="60">
        <f t="shared" si="2"/>
        <v>1</v>
      </c>
    </row>
    <row r="1334">
      <c r="A1334" s="325">
        <v>1332.0</v>
      </c>
      <c r="B1334" s="326" t="s">
        <v>876</v>
      </c>
      <c r="C1334" s="326" t="s">
        <v>524</v>
      </c>
      <c r="D1334" s="326" t="s">
        <v>728</v>
      </c>
      <c r="E1334" s="326" t="s">
        <v>739</v>
      </c>
      <c r="F1334" s="326">
        <v>21.0</v>
      </c>
      <c r="G1334" s="326">
        <v>330.0</v>
      </c>
      <c r="H1334" s="326">
        <v>349323.4331</v>
      </c>
      <c r="I1334" s="60">
        <f t="shared" si="1"/>
        <v>2017</v>
      </c>
      <c r="J1334" s="60">
        <f t="shared" si="2"/>
        <v>1</v>
      </c>
    </row>
    <row r="1335">
      <c r="A1335" s="325">
        <v>1333.0</v>
      </c>
      <c r="B1335" s="326" t="s">
        <v>876</v>
      </c>
      <c r="C1335" s="326" t="s">
        <v>524</v>
      </c>
      <c r="D1335" s="326" t="s">
        <v>728</v>
      </c>
      <c r="E1335" s="326" t="s">
        <v>740</v>
      </c>
      <c r="F1335" s="326" t="s">
        <v>741</v>
      </c>
      <c r="G1335" s="326">
        <v>341.0</v>
      </c>
      <c r="H1335" s="326">
        <v>262394.9499</v>
      </c>
      <c r="I1335" s="60">
        <f t="shared" si="1"/>
        <v>2017</v>
      </c>
      <c r="J1335" s="60">
        <f t="shared" si="2"/>
        <v>1</v>
      </c>
    </row>
    <row r="1336">
      <c r="A1336" s="325">
        <v>1334.0</v>
      </c>
      <c r="B1336" s="326" t="s">
        <v>876</v>
      </c>
      <c r="C1336" s="326" t="s">
        <v>524</v>
      </c>
      <c r="D1336" s="326" t="s">
        <v>728</v>
      </c>
      <c r="E1336" s="326" t="s">
        <v>742</v>
      </c>
      <c r="F1336" s="326" t="s">
        <v>743</v>
      </c>
      <c r="G1336" s="326">
        <v>1067.0</v>
      </c>
      <c r="H1336" s="326">
        <v>531179.1742</v>
      </c>
      <c r="I1336" s="60">
        <f t="shared" si="1"/>
        <v>2017</v>
      </c>
      <c r="J1336" s="60">
        <f t="shared" si="2"/>
        <v>1</v>
      </c>
    </row>
    <row r="1337">
      <c r="A1337" s="325">
        <v>1335.0</v>
      </c>
      <c r="B1337" s="326" t="s">
        <v>876</v>
      </c>
      <c r="C1337" s="326" t="s">
        <v>524</v>
      </c>
      <c r="D1337" s="326" t="s">
        <v>728</v>
      </c>
      <c r="E1337" s="326" t="s">
        <v>744</v>
      </c>
      <c r="F1337" s="326" t="s">
        <v>745</v>
      </c>
      <c r="G1337" s="326">
        <v>383.0</v>
      </c>
      <c r="H1337" s="326">
        <v>495908.2108</v>
      </c>
      <c r="I1337" s="60">
        <f t="shared" si="1"/>
        <v>2017</v>
      </c>
      <c r="J1337" s="60">
        <f t="shared" si="2"/>
        <v>1</v>
      </c>
    </row>
    <row r="1338">
      <c r="A1338" s="325">
        <v>1336.0</v>
      </c>
      <c r="B1338" s="326" t="s">
        <v>876</v>
      </c>
      <c r="C1338" s="326" t="s">
        <v>524</v>
      </c>
      <c r="D1338" s="326" t="s">
        <v>728</v>
      </c>
      <c r="E1338" s="326" t="s">
        <v>746</v>
      </c>
      <c r="F1338" s="326" t="s">
        <v>747</v>
      </c>
      <c r="G1338" s="326">
        <v>105.0</v>
      </c>
      <c r="H1338" s="326">
        <v>95408.5919</v>
      </c>
      <c r="I1338" s="60">
        <f t="shared" si="1"/>
        <v>2017</v>
      </c>
      <c r="J1338" s="60">
        <f t="shared" si="2"/>
        <v>1</v>
      </c>
    </row>
    <row r="1339">
      <c r="A1339" s="325">
        <v>1337.0</v>
      </c>
      <c r="B1339" s="326" t="s">
        <v>876</v>
      </c>
      <c r="C1339" s="326" t="s">
        <v>524</v>
      </c>
      <c r="D1339" s="326" t="s">
        <v>728</v>
      </c>
      <c r="E1339" s="326" t="s">
        <v>748</v>
      </c>
      <c r="F1339" s="326" t="s">
        <v>749</v>
      </c>
      <c r="G1339" s="326">
        <v>86.0</v>
      </c>
      <c r="H1339" s="326">
        <v>84103.30643</v>
      </c>
      <c r="I1339" s="60">
        <f t="shared" si="1"/>
        <v>2017</v>
      </c>
      <c r="J1339" s="60">
        <f t="shared" si="2"/>
        <v>1</v>
      </c>
    </row>
    <row r="1340">
      <c r="A1340" s="325">
        <v>1338.0</v>
      </c>
      <c r="B1340" s="326" t="s">
        <v>876</v>
      </c>
      <c r="C1340" s="326" t="s">
        <v>524</v>
      </c>
      <c r="D1340" s="326" t="s">
        <v>728</v>
      </c>
      <c r="E1340" s="326" t="s">
        <v>750</v>
      </c>
      <c r="F1340" s="326" t="s">
        <v>751</v>
      </c>
      <c r="G1340" s="326">
        <v>82.0</v>
      </c>
      <c r="H1340" s="326">
        <v>25925.60877</v>
      </c>
      <c r="I1340" s="60">
        <f t="shared" si="1"/>
        <v>2017</v>
      </c>
      <c r="J1340" s="60">
        <f t="shared" si="2"/>
        <v>1</v>
      </c>
    </row>
    <row r="1341">
      <c r="A1341" s="325">
        <v>1339.0</v>
      </c>
      <c r="B1341" s="326" t="s">
        <v>876</v>
      </c>
      <c r="C1341" s="326" t="s">
        <v>524</v>
      </c>
      <c r="D1341" s="326" t="s">
        <v>728</v>
      </c>
      <c r="E1341" s="326" t="s">
        <v>850</v>
      </c>
      <c r="F1341" s="326" t="s">
        <v>851</v>
      </c>
      <c r="G1341" s="326">
        <v>2.0</v>
      </c>
      <c r="H1341" s="326">
        <v>327.1333334</v>
      </c>
      <c r="I1341" s="60">
        <f t="shared" si="1"/>
        <v>2017</v>
      </c>
      <c r="J1341" s="60">
        <f t="shared" si="2"/>
        <v>1</v>
      </c>
    </row>
    <row r="1342">
      <c r="A1342" s="325">
        <v>1340.0</v>
      </c>
      <c r="B1342" s="326" t="s">
        <v>876</v>
      </c>
      <c r="C1342" s="326" t="s">
        <v>524</v>
      </c>
      <c r="D1342" s="326" t="s">
        <v>872</v>
      </c>
      <c r="E1342" s="326" t="s">
        <v>754</v>
      </c>
      <c r="F1342" s="326" t="s">
        <v>755</v>
      </c>
      <c r="G1342" s="326">
        <v>516.0</v>
      </c>
      <c r="H1342" s="326">
        <v>1632337.964</v>
      </c>
      <c r="I1342" s="60">
        <f t="shared" si="1"/>
        <v>2017</v>
      </c>
      <c r="J1342" s="60">
        <f t="shared" si="2"/>
        <v>1</v>
      </c>
    </row>
    <row r="1343">
      <c r="A1343" s="325">
        <v>1341.0</v>
      </c>
      <c r="B1343" s="326" t="s">
        <v>876</v>
      </c>
      <c r="C1343" s="326" t="s">
        <v>524</v>
      </c>
      <c r="D1343" s="326" t="s">
        <v>872</v>
      </c>
      <c r="E1343" s="326" t="s">
        <v>756</v>
      </c>
      <c r="F1343" s="326" t="s">
        <v>757</v>
      </c>
      <c r="G1343" s="326">
        <v>221.0</v>
      </c>
      <c r="H1343" s="326">
        <v>672587.9195</v>
      </c>
      <c r="I1343" s="60">
        <f t="shared" si="1"/>
        <v>2017</v>
      </c>
      <c r="J1343" s="60">
        <f t="shared" si="2"/>
        <v>1</v>
      </c>
    </row>
    <row r="1344">
      <c r="A1344" s="325">
        <v>1342.0</v>
      </c>
      <c r="B1344" s="326" t="s">
        <v>876</v>
      </c>
      <c r="C1344" s="326" t="s">
        <v>524</v>
      </c>
      <c r="D1344" s="326" t="s">
        <v>872</v>
      </c>
      <c r="E1344" s="326" t="s">
        <v>758</v>
      </c>
      <c r="F1344" s="326" t="s">
        <v>759</v>
      </c>
      <c r="G1344" s="326">
        <v>205.0</v>
      </c>
      <c r="H1344" s="326">
        <v>784297.0682</v>
      </c>
      <c r="I1344" s="60">
        <f t="shared" si="1"/>
        <v>2017</v>
      </c>
      <c r="J1344" s="60">
        <f t="shared" si="2"/>
        <v>1</v>
      </c>
    </row>
    <row r="1345">
      <c r="A1345" s="325">
        <v>1343.0</v>
      </c>
      <c r="B1345" s="326" t="s">
        <v>876</v>
      </c>
      <c r="C1345" s="326" t="s">
        <v>524</v>
      </c>
      <c r="D1345" s="326" t="s">
        <v>872</v>
      </c>
      <c r="E1345" s="326" t="s">
        <v>760</v>
      </c>
      <c r="F1345" s="326" t="s">
        <v>761</v>
      </c>
      <c r="G1345" s="326">
        <v>16.0</v>
      </c>
      <c r="H1345" s="326">
        <v>54315.70611</v>
      </c>
      <c r="I1345" s="60">
        <f t="shared" si="1"/>
        <v>2017</v>
      </c>
      <c r="J1345" s="60">
        <f t="shared" si="2"/>
        <v>1</v>
      </c>
    </row>
    <row r="1346">
      <c r="A1346" s="325">
        <v>1344.0</v>
      </c>
      <c r="B1346" s="326" t="s">
        <v>876</v>
      </c>
      <c r="C1346" s="326" t="s">
        <v>524</v>
      </c>
      <c r="D1346" s="326" t="s">
        <v>872</v>
      </c>
      <c r="E1346" s="326" t="s">
        <v>762</v>
      </c>
      <c r="F1346" s="326" t="s">
        <v>763</v>
      </c>
      <c r="G1346" s="326">
        <v>87.0</v>
      </c>
      <c r="H1346" s="326">
        <v>188401.8817</v>
      </c>
      <c r="I1346" s="60">
        <f t="shared" si="1"/>
        <v>2017</v>
      </c>
      <c r="J1346" s="60">
        <f t="shared" si="2"/>
        <v>1</v>
      </c>
    </row>
    <row r="1347">
      <c r="A1347" s="325">
        <v>1345.0</v>
      </c>
      <c r="B1347" s="326" t="s">
        <v>876</v>
      </c>
      <c r="C1347" s="326" t="s">
        <v>524</v>
      </c>
      <c r="D1347" s="326" t="s">
        <v>872</v>
      </c>
      <c r="E1347" s="326" t="s">
        <v>764</v>
      </c>
      <c r="F1347" s="326" t="s">
        <v>765</v>
      </c>
      <c r="G1347" s="326">
        <v>25.0</v>
      </c>
      <c r="H1347" s="326">
        <v>96564.28438</v>
      </c>
      <c r="I1347" s="60">
        <f t="shared" si="1"/>
        <v>2017</v>
      </c>
      <c r="J1347" s="60">
        <f t="shared" si="2"/>
        <v>1</v>
      </c>
    </row>
    <row r="1348">
      <c r="A1348" s="325">
        <v>1346.0</v>
      </c>
      <c r="B1348" s="326" t="s">
        <v>876</v>
      </c>
      <c r="C1348" s="326" t="s">
        <v>530</v>
      </c>
      <c r="D1348" s="326" t="s">
        <v>766</v>
      </c>
      <c r="E1348" s="326" t="s">
        <v>767</v>
      </c>
      <c r="F1348" s="326">
        <v>44.0</v>
      </c>
      <c r="G1348" s="326">
        <v>583.0</v>
      </c>
      <c r="H1348" s="326">
        <v>10814.80609</v>
      </c>
      <c r="I1348" s="60">
        <f t="shared" si="1"/>
        <v>2017</v>
      </c>
      <c r="J1348" s="60">
        <f t="shared" si="2"/>
        <v>1</v>
      </c>
    </row>
    <row r="1349">
      <c r="A1349" s="325">
        <v>1347.0</v>
      </c>
      <c r="B1349" s="326" t="s">
        <v>876</v>
      </c>
      <c r="C1349" s="326" t="s">
        <v>530</v>
      </c>
      <c r="D1349" s="326" t="s">
        <v>768</v>
      </c>
      <c r="E1349" s="326" t="s">
        <v>769</v>
      </c>
      <c r="F1349" s="326">
        <v>29.0</v>
      </c>
      <c r="G1349" s="326">
        <v>130.0</v>
      </c>
      <c r="H1349" s="326">
        <v>319675.6042</v>
      </c>
      <c r="I1349" s="60">
        <f t="shared" si="1"/>
        <v>2017</v>
      </c>
      <c r="J1349" s="60">
        <f t="shared" si="2"/>
        <v>1</v>
      </c>
    </row>
    <row r="1350">
      <c r="A1350" s="325">
        <v>1348.0</v>
      </c>
      <c r="B1350" s="326" t="s">
        <v>876</v>
      </c>
      <c r="C1350" s="326" t="s">
        <v>530</v>
      </c>
      <c r="D1350" s="326" t="s">
        <v>768</v>
      </c>
      <c r="E1350" s="326" t="s">
        <v>770</v>
      </c>
      <c r="F1350" s="326" t="s">
        <v>771</v>
      </c>
      <c r="G1350" s="326">
        <v>324.0</v>
      </c>
      <c r="H1350" s="326">
        <v>182741.2679</v>
      </c>
      <c r="I1350" s="60">
        <f t="shared" si="1"/>
        <v>2017</v>
      </c>
      <c r="J1350" s="60">
        <f t="shared" si="2"/>
        <v>1</v>
      </c>
    </row>
    <row r="1351">
      <c r="A1351" s="325">
        <v>1349.0</v>
      </c>
      <c r="B1351" s="326" t="s">
        <v>876</v>
      </c>
      <c r="C1351" s="326" t="s">
        <v>530</v>
      </c>
      <c r="D1351" s="326" t="s">
        <v>768</v>
      </c>
      <c r="E1351" s="326" t="s">
        <v>772</v>
      </c>
      <c r="F1351" s="326" t="s">
        <v>773</v>
      </c>
      <c r="G1351" s="326">
        <v>15.0</v>
      </c>
      <c r="H1351" s="326">
        <v>8460.243887</v>
      </c>
      <c r="I1351" s="60">
        <f t="shared" si="1"/>
        <v>2017</v>
      </c>
      <c r="J1351" s="60">
        <f t="shared" si="2"/>
        <v>1</v>
      </c>
    </row>
    <row r="1352">
      <c r="A1352" s="325">
        <v>1350.0</v>
      </c>
      <c r="B1352" s="326" t="s">
        <v>876</v>
      </c>
      <c r="C1352" s="326" t="s">
        <v>530</v>
      </c>
      <c r="D1352" s="326" t="s">
        <v>768</v>
      </c>
      <c r="E1352" s="326" t="s">
        <v>774</v>
      </c>
      <c r="F1352" s="326" t="s">
        <v>775</v>
      </c>
      <c r="G1352" s="326">
        <v>6244.0</v>
      </c>
      <c r="H1352" s="326">
        <v>3521717.522</v>
      </c>
      <c r="I1352" s="60">
        <f t="shared" si="1"/>
        <v>2017</v>
      </c>
      <c r="J1352" s="60">
        <f t="shared" si="2"/>
        <v>1</v>
      </c>
    </row>
    <row r="1353">
      <c r="A1353" s="325">
        <v>1351.0</v>
      </c>
      <c r="B1353" s="326" t="s">
        <v>876</v>
      </c>
      <c r="C1353" s="326" t="s">
        <v>530</v>
      </c>
      <c r="D1353" s="326" t="s">
        <v>768</v>
      </c>
      <c r="E1353" s="326" t="s">
        <v>776</v>
      </c>
      <c r="F1353" s="326" t="s">
        <v>777</v>
      </c>
      <c r="G1353" s="326">
        <v>86.0</v>
      </c>
      <c r="H1353" s="326">
        <v>48505.39828</v>
      </c>
      <c r="I1353" s="60">
        <f t="shared" si="1"/>
        <v>2017</v>
      </c>
      <c r="J1353" s="60">
        <f t="shared" si="2"/>
        <v>1</v>
      </c>
    </row>
    <row r="1354">
      <c r="A1354" s="325">
        <v>1352.0</v>
      </c>
      <c r="B1354" s="326" t="s">
        <v>876</v>
      </c>
      <c r="C1354" s="326" t="s">
        <v>530</v>
      </c>
      <c r="D1354" s="326" t="s">
        <v>778</v>
      </c>
      <c r="E1354" s="326" t="s">
        <v>779</v>
      </c>
      <c r="F1354" s="326">
        <v>31.0</v>
      </c>
      <c r="G1354" s="326">
        <v>21.0</v>
      </c>
      <c r="H1354" s="326">
        <v>38986.03126</v>
      </c>
      <c r="I1354" s="60">
        <f t="shared" si="1"/>
        <v>2017</v>
      </c>
      <c r="J1354" s="60">
        <f t="shared" si="2"/>
        <v>1</v>
      </c>
    </row>
    <row r="1355">
      <c r="A1355" s="325">
        <v>1353.0</v>
      </c>
      <c r="B1355" s="326" t="s">
        <v>876</v>
      </c>
      <c r="C1355" s="326" t="s">
        <v>530</v>
      </c>
      <c r="D1355" s="326" t="s">
        <v>778</v>
      </c>
      <c r="E1355" s="326" t="s">
        <v>780</v>
      </c>
      <c r="F1355" s="326" t="s">
        <v>781</v>
      </c>
      <c r="G1355" s="326">
        <v>227.0</v>
      </c>
      <c r="H1355" s="326">
        <v>34157.40108</v>
      </c>
      <c r="I1355" s="60">
        <f t="shared" si="1"/>
        <v>2017</v>
      </c>
      <c r="J1355" s="60">
        <f t="shared" si="2"/>
        <v>1</v>
      </c>
    </row>
    <row r="1356">
      <c r="A1356" s="325">
        <v>1354.0</v>
      </c>
      <c r="B1356" s="326" t="s">
        <v>876</v>
      </c>
      <c r="C1356" s="326" t="s">
        <v>530</v>
      </c>
      <c r="D1356" s="326" t="s">
        <v>778</v>
      </c>
      <c r="E1356" s="326" t="s">
        <v>782</v>
      </c>
      <c r="F1356" s="326" t="s">
        <v>783</v>
      </c>
      <c r="G1356" s="326">
        <v>5812.0</v>
      </c>
      <c r="H1356" s="326">
        <v>874549.8461</v>
      </c>
      <c r="I1356" s="60">
        <f t="shared" si="1"/>
        <v>2017</v>
      </c>
      <c r="J1356" s="60">
        <f t="shared" si="2"/>
        <v>1</v>
      </c>
    </row>
    <row r="1357">
      <c r="A1357" s="325">
        <v>1355.0</v>
      </c>
      <c r="B1357" s="326" t="s">
        <v>876</v>
      </c>
      <c r="C1357" s="326" t="s">
        <v>530</v>
      </c>
      <c r="D1357" s="326" t="s">
        <v>784</v>
      </c>
      <c r="E1357" s="326" t="s">
        <v>785</v>
      </c>
      <c r="F1357" s="326">
        <v>35.0</v>
      </c>
      <c r="G1357" s="326">
        <v>119.0</v>
      </c>
      <c r="H1357" s="326">
        <v>92139.22783</v>
      </c>
      <c r="I1357" s="60">
        <f t="shared" si="1"/>
        <v>2017</v>
      </c>
      <c r="J1357" s="60">
        <f t="shared" si="2"/>
        <v>1</v>
      </c>
    </row>
    <row r="1358">
      <c r="A1358" s="325">
        <v>1356.0</v>
      </c>
      <c r="B1358" s="326" t="s">
        <v>876</v>
      </c>
      <c r="C1358" s="326" t="s">
        <v>530</v>
      </c>
      <c r="D1358" s="326" t="s">
        <v>784</v>
      </c>
      <c r="E1358" s="326" t="s">
        <v>786</v>
      </c>
      <c r="F1358" s="326">
        <v>43.0</v>
      </c>
      <c r="G1358" s="326">
        <v>106.0</v>
      </c>
      <c r="H1358" s="326">
        <v>698.2230607</v>
      </c>
      <c r="I1358" s="60">
        <f t="shared" si="1"/>
        <v>2017</v>
      </c>
      <c r="J1358" s="60">
        <f t="shared" si="2"/>
        <v>1</v>
      </c>
    </row>
    <row r="1359">
      <c r="A1359" s="325">
        <v>1357.0</v>
      </c>
      <c r="B1359" s="326" t="s">
        <v>876</v>
      </c>
      <c r="C1359" s="326" t="s">
        <v>530</v>
      </c>
      <c r="D1359" s="326" t="s">
        <v>784</v>
      </c>
      <c r="E1359" s="326" t="s">
        <v>787</v>
      </c>
      <c r="F1359" s="326" t="s">
        <v>788</v>
      </c>
      <c r="G1359" s="326">
        <v>714.0</v>
      </c>
      <c r="H1359" s="326">
        <v>5328.096743</v>
      </c>
      <c r="I1359" s="60">
        <f t="shared" si="1"/>
        <v>2017</v>
      </c>
      <c r="J1359" s="60">
        <f t="shared" si="2"/>
        <v>1</v>
      </c>
    </row>
    <row r="1360">
      <c r="A1360" s="325">
        <v>1358.0</v>
      </c>
      <c r="B1360" s="326" t="s">
        <v>876</v>
      </c>
      <c r="C1360" s="326" t="s">
        <v>530</v>
      </c>
      <c r="D1360" s="326" t="s">
        <v>784</v>
      </c>
      <c r="E1360" s="326" t="s">
        <v>789</v>
      </c>
      <c r="F1360" s="326">
        <v>49.0</v>
      </c>
      <c r="G1360" s="326">
        <v>2385.0</v>
      </c>
      <c r="H1360" s="326">
        <v>101541.7728</v>
      </c>
      <c r="I1360" s="60">
        <f t="shared" si="1"/>
        <v>2017</v>
      </c>
      <c r="J1360" s="60">
        <f t="shared" si="2"/>
        <v>1</v>
      </c>
    </row>
    <row r="1361">
      <c r="A1361" s="325">
        <v>1359.0</v>
      </c>
      <c r="B1361" s="326" t="s">
        <v>876</v>
      </c>
      <c r="C1361" s="326" t="s">
        <v>530</v>
      </c>
      <c r="D1361" s="326" t="s">
        <v>784</v>
      </c>
      <c r="E1361" s="326" t="s">
        <v>790</v>
      </c>
      <c r="F1361" s="326">
        <v>41.0</v>
      </c>
      <c r="G1361" s="326">
        <v>541.0</v>
      </c>
      <c r="H1361" s="326">
        <v>25383.90798</v>
      </c>
      <c r="I1361" s="60">
        <f t="shared" si="1"/>
        <v>2017</v>
      </c>
      <c r="J1361" s="60">
        <f t="shared" si="2"/>
        <v>1</v>
      </c>
    </row>
    <row r="1362">
      <c r="A1362" s="325">
        <v>1360.0</v>
      </c>
      <c r="B1362" s="326" t="s">
        <v>876</v>
      </c>
      <c r="C1362" s="326" t="s">
        <v>530</v>
      </c>
      <c r="D1362" s="326" t="s">
        <v>784</v>
      </c>
      <c r="E1362" s="326" t="s">
        <v>791</v>
      </c>
      <c r="F1362" s="326">
        <v>47.0</v>
      </c>
      <c r="G1362" s="326">
        <v>60.0</v>
      </c>
      <c r="H1362" s="326">
        <v>5738.071027</v>
      </c>
      <c r="I1362" s="60">
        <f t="shared" si="1"/>
        <v>2017</v>
      </c>
      <c r="J1362" s="60">
        <f t="shared" si="2"/>
        <v>1</v>
      </c>
    </row>
    <row r="1363">
      <c r="A1363" s="325">
        <v>1361.0</v>
      </c>
      <c r="B1363" s="326" t="s">
        <v>876</v>
      </c>
      <c r="C1363" s="326" t="s">
        <v>530</v>
      </c>
      <c r="D1363" s="326" t="s">
        <v>784</v>
      </c>
      <c r="E1363" s="326" t="s">
        <v>792</v>
      </c>
      <c r="F1363" s="326">
        <v>40.0</v>
      </c>
      <c r="G1363" s="326">
        <v>724.0</v>
      </c>
      <c r="H1363" s="326">
        <v>37674.39812</v>
      </c>
      <c r="I1363" s="60">
        <f t="shared" si="1"/>
        <v>2017</v>
      </c>
      <c r="J1363" s="60">
        <f t="shared" si="2"/>
        <v>1</v>
      </c>
    </row>
    <row r="1364">
      <c r="A1364" s="325">
        <v>1362.0</v>
      </c>
      <c r="B1364" s="326" t="s">
        <v>876</v>
      </c>
      <c r="C1364" s="326" t="s">
        <v>530</v>
      </c>
      <c r="D1364" s="326" t="s">
        <v>784</v>
      </c>
      <c r="E1364" s="326" t="s">
        <v>793</v>
      </c>
      <c r="F1364" s="326">
        <v>42.0</v>
      </c>
      <c r="G1364" s="326">
        <v>17.0</v>
      </c>
      <c r="H1364" s="326">
        <v>1336.464862</v>
      </c>
      <c r="I1364" s="60">
        <f t="shared" si="1"/>
        <v>2017</v>
      </c>
      <c r="J1364" s="60">
        <f t="shared" si="2"/>
        <v>1</v>
      </c>
    </row>
    <row r="1365">
      <c r="A1365" s="325">
        <v>1363.0</v>
      </c>
      <c r="B1365" s="326" t="s">
        <v>876</v>
      </c>
      <c r="C1365" s="326" t="s">
        <v>530</v>
      </c>
      <c r="D1365" s="326" t="s">
        <v>794</v>
      </c>
      <c r="E1365" s="326" t="s">
        <v>794</v>
      </c>
      <c r="F1365" s="326">
        <v>46.0</v>
      </c>
      <c r="G1365" s="326">
        <v>25854.0</v>
      </c>
      <c r="H1365" s="326">
        <v>338326.4528</v>
      </c>
      <c r="I1365" s="60">
        <f t="shared" si="1"/>
        <v>2017</v>
      </c>
      <c r="J1365" s="60">
        <f t="shared" si="2"/>
        <v>1</v>
      </c>
    </row>
    <row r="1366">
      <c r="A1366" s="325">
        <v>1364.0</v>
      </c>
      <c r="B1366" s="326" t="s">
        <v>876</v>
      </c>
      <c r="C1366" s="326" t="s">
        <v>530</v>
      </c>
      <c r="D1366" s="326" t="s">
        <v>795</v>
      </c>
      <c r="E1366" s="326" t="s">
        <v>796</v>
      </c>
      <c r="F1366" s="326">
        <v>45.0</v>
      </c>
      <c r="G1366" s="326">
        <v>1310.0</v>
      </c>
      <c r="H1366" s="326">
        <v>45330.1552</v>
      </c>
      <c r="I1366" s="60">
        <f t="shared" si="1"/>
        <v>2017</v>
      </c>
      <c r="J1366" s="60">
        <f t="shared" si="2"/>
        <v>1</v>
      </c>
    </row>
    <row r="1367">
      <c r="A1367" s="325">
        <v>1365.0</v>
      </c>
      <c r="B1367" s="326" t="s">
        <v>876</v>
      </c>
      <c r="C1367" s="326" t="s">
        <v>530</v>
      </c>
      <c r="D1367" s="326" t="s">
        <v>797</v>
      </c>
      <c r="E1367" s="326" t="s">
        <v>797</v>
      </c>
      <c r="F1367" s="326">
        <v>39.0</v>
      </c>
      <c r="G1367" s="326">
        <v>410.0</v>
      </c>
      <c r="H1367" s="326">
        <v>35674.55213</v>
      </c>
      <c r="I1367" s="60">
        <f t="shared" si="1"/>
        <v>2017</v>
      </c>
      <c r="J1367" s="60">
        <f t="shared" si="2"/>
        <v>1</v>
      </c>
    </row>
    <row r="1368">
      <c r="A1368" s="325">
        <v>1366.0</v>
      </c>
      <c r="B1368" s="326" t="s">
        <v>876</v>
      </c>
      <c r="C1368" s="326" t="s">
        <v>530</v>
      </c>
      <c r="D1368" s="326" t="s">
        <v>798</v>
      </c>
      <c r="E1368" s="326" t="s">
        <v>799</v>
      </c>
      <c r="F1368" s="326">
        <v>37.2</v>
      </c>
      <c r="G1368" s="326">
        <v>601.0</v>
      </c>
      <c r="H1368" s="326">
        <v>33102.30711</v>
      </c>
      <c r="I1368" s="60">
        <f t="shared" si="1"/>
        <v>2017</v>
      </c>
      <c r="J1368" s="60">
        <f t="shared" si="2"/>
        <v>1</v>
      </c>
    </row>
    <row r="1369">
      <c r="A1369" s="325">
        <v>1367.0</v>
      </c>
      <c r="B1369" s="326" t="s">
        <v>876</v>
      </c>
      <c r="C1369" s="326" t="s">
        <v>530</v>
      </c>
      <c r="D1369" s="326" t="s">
        <v>798</v>
      </c>
      <c r="E1369" s="326" t="s">
        <v>800</v>
      </c>
      <c r="F1369" s="326">
        <v>48.0</v>
      </c>
      <c r="G1369" s="326">
        <v>1508.0</v>
      </c>
      <c r="H1369" s="326">
        <v>215083.5421</v>
      </c>
      <c r="I1369" s="60">
        <f t="shared" si="1"/>
        <v>2017</v>
      </c>
      <c r="J1369" s="60">
        <f t="shared" si="2"/>
        <v>1</v>
      </c>
    </row>
    <row r="1370">
      <c r="A1370" s="325">
        <v>1368.0</v>
      </c>
      <c r="B1370" s="326" t="s">
        <v>876</v>
      </c>
      <c r="C1370" s="326" t="s">
        <v>530</v>
      </c>
      <c r="D1370" s="326" t="s">
        <v>801</v>
      </c>
      <c r="E1370" s="326" t="s">
        <v>802</v>
      </c>
      <c r="F1370" s="326">
        <v>126.0</v>
      </c>
      <c r="G1370" s="326">
        <v>472.0</v>
      </c>
      <c r="H1370" s="326">
        <v>4335.751995</v>
      </c>
      <c r="I1370" s="60">
        <f t="shared" si="1"/>
        <v>2017</v>
      </c>
      <c r="J1370" s="60">
        <f t="shared" si="2"/>
        <v>1</v>
      </c>
    </row>
    <row r="1371">
      <c r="A1371" s="325">
        <v>1369.0</v>
      </c>
      <c r="B1371" s="326" t="s">
        <v>876</v>
      </c>
      <c r="C1371" s="326" t="s">
        <v>518</v>
      </c>
      <c r="D1371" s="326" t="s">
        <v>864</v>
      </c>
      <c r="E1371" s="326" t="s">
        <v>857</v>
      </c>
      <c r="F1371" s="326">
        <v>37.1</v>
      </c>
      <c r="G1371" s="326">
        <v>1.0</v>
      </c>
      <c r="H1371" s="326">
        <v>853.7773438</v>
      </c>
      <c r="I1371" s="60">
        <f t="shared" si="1"/>
        <v>2017</v>
      </c>
      <c r="J1371" s="60">
        <f t="shared" si="2"/>
        <v>1</v>
      </c>
    </row>
    <row r="1372">
      <c r="A1372" s="325">
        <v>1370.0</v>
      </c>
      <c r="B1372" s="326" t="s">
        <v>876</v>
      </c>
      <c r="C1372" s="326" t="s">
        <v>518</v>
      </c>
      <c r="D1372" s="326" t="s">
        <v>864</v>
      </c>
      <c r="E1372" s="326" t="s">
        <v>813</v>
      </c>
      <c r="F1372" s="326">
        <v>4.6</v>
      </c>
      <c r="G1372" s="326">
        <v>10.0</v>
      </c>
      <c r="H1372" s="326">
        <v>15900.59783</v>
      </c>
      <c r="I1372" s="60">
        <f t="shared" si="1"/>
        <v>2017</v>
      </c>
      <c r="J1372" s="60">
        <f t="shared" si="2"/>
        <v>1</v>
      </c>
    </row>
    <row r="1373">
      <c r="A1373" s="325">
        <v>1371.0</v>
      </c>
      <c r="B1373" s="326" t="s">
        <v>876</v>
      </c>
      <c r="C1373" s="326" t="s">
        <v>518</v>
      </c>
      <c r="D1373" s="326" t="s">
        <v>864</v>
      </c>
      <c r="E1373" s="326" t="s">
        <v>814</v>
      </c>
      <c r="F1373" s="326">
        <v>4.8</v>
      </c>
      <c r="G1373" s="326">
        <v>33.0</v>
      </c>
      <c r="H1373" s="326">
        <v>3787.276931</v>
      </c>
      <c r="I1373" s="60">
        <f t="shared" si="1"/>
        <v>2017</v>
      </c>
      <c r="J1373" s="60">
        <f t="shared" si="2"/>
        <v>1</v>
      </c>
    </row>
    <row r="1374">
      <c r="A1374" s="325">
        <v>1372.0</v>
      </c>
      <c r="B1374" s="326" t="s">
        <v>876</v>
      </c>
      <c r="C1374" s="326" t="s">
        <v>518</v>
      </c>
      <c r="D1374" s="326" t="s">
        <v>864</v>
      </c>
      <c r="E1374" s="326" t="s">
        <v>815</v>
      </c>
      <c r="F1374" s="326">
        <v>4.4</v>
      </c>
      <c r="G1374" s="326">
        <v>150.0</v>
      </c>
      <c r="H1374" s="326">
        <v>142647.329</v>
      </c>
      <c r="I1374" s="60">
        <f t="shared" si="1"/>
        <v>2017</v>
      </c>
      <c r="J1374" s="60">
        <f t="shared" si="2"/>
        <v>1</v>
      </c>
    </row>
    <row r="1375">
      <c r="A1375" s="325">
        <v>1373.0</v>
      </c>
      <c r="B1375" s="326" t="s">
        <v>876</v>
      </c>
      <c r="C1375" s="326" t="s">
        <v>518</v>
      </c>
      <c r="D1375" s="326" t="s">
        <v>864</v>
      </c>
      <c r="E1375" s="326" t="s">
        <v>852</v>
      </c>
      <c r="F1375" s="326">
        <v>4.9</v>
      </c>
      <c r="G1375" s="326">
        <v>5.0</v>
      </c>
      <c r="H1375" s="326">
        <v>2237.237103</v>
      </c>
      <c r="I1375" s="60">
        <f t="shared" si="1"/>
        <v>2017</v>
      </c>
      <c r="J1375" s="60">
        <f t="shared" si="2"/>
        <v>1</v>
      </c>
    </row>
    <row r="1376">
      <c r="A1376" s="325">
        <v>1374.0</v>
      </c>
      <c r="B1376" s="326" t="s">
        <v>876</v>
      </c>
      <c r="C1376" s="326" t="s">
        <v>518</v>
      </c>
      <c r="D1376" s="326" t="s">
        <v>803</v>
      </c>
      <c r="E1376" s="326" t="s">
        <v>803</v>
      </c>
      <c r="F1376" s="326" t="s">
        <v>804</v>
      </c>
      <c r="G1376" s="326">
        <v>95.0</v>
      </c>
      <c r="H1376" s="326">
        <v>744019.4382</v>
      </c>
      <c r="I1376" s="60">
        <f t="shared" si="1"/>
        <v>2017</v>
      </c>
      <c r="J1376" s="60">
        <f t="shared" si="2"/>
        <v>1</v>
      </c>
    </row>
    <row r="1377">
      <c r="A1377" s="325">
        <v>1375.0</v>
      </c>
      <c r="B1377" s="326" t="s">
        <v>876</v>
      </c>
      <c r="C1377" s="326" t="s">
        <v>518</v>
      </c>
      <c r="D1377" s="326" t="s">
        <v>865</v>
      </c>
      <c r="E1377" s="326" t="s">
        <v>837</v>
      </c>
      <c r="F1377" s="326" t="s">
        <v>838</v>
      </c>
      <c r="G1377" s="326">
        <v>6010.0</v>
      </c>
      <c r="H1377" s="326">
        <v>238208.6188</v>
      </c>
      <c r="I1377" s="60">
        <f t="shared" si="1"/>
        <v>2017</v>
      </c>
      <c r="J1377" s="60">
        <f t="shared" si="2"/>
        <v>1</v>
      </c>
    </row>
    <row r="1378">
      <c r="A1378" s="325">
        <v>1376.0</v>
      </c>
      <c r="B1378" s="326" t="s">
        <v>876</v>
      </c>
      <c r="C1378" s="326" t="s">
        <v>518</v>
      </c>
      <c r="D1378" s="326" t="s">
        <v>865</v>
      </c>
      <c r="E1378" s="326" t="s">
        <v>842</v>
      </c>
      <c r="F1378" s="326" t="s">
        <v>843</v>
      </c>
      <c r="G1378" s="326">
        <v>65.0</v>
      </c>
      <c r="H1378" s="326">
        <v>2288.073011</v>
      </c>
      <c r="I1378" s="60">
        <f t="shared" si="1"/>
        <v>2017</v>
      </c>
      <c r="J1378" s="60">
        <f t="shared" si="2"/>
        <v>1</v>
      </c>
    </row>
    <row r="1379">
      <c r="A1379" s="325">
        <v>1377.0</v>
      </c>
      <c r="B1379" s="326" t="s">
        <v>876</v>
      </c>
      <c r="C1379" s="326" t="s">
        <v>518</v>
      </c>
      <c r="D1379" s="326" t="s">
        <v>865</v>
      </c>
      <c r="E1379" s="326" t="s">
        <v>844</v>
      </c>
      <c r="F1379" s="326" t="s">
        <v>845</v>
      </c>
      <c r="G1379" s="326">
        <v>314.0</v>
      </c>
      <c r="H1379" s="326">
        <v>31013.01149</v>
      </c>
      <c r="I1379" s="60">
        <f t="shared" si="1"/>
        <v>2017</v>
      </c>
      <c r="J1379" s="60">
        <f t="shared" si="2"/>
        <v>1</v>
      </c>
    </row>
    <row r="1380">
      <c r="A1380" s="325">
        <v>1378.0</v>
      </c>
      <c r="B1380" s="326" t="s">
        <v>876</v>
      </c>
      <c r="C1380" s="326" t="s">
        <v>518</v>
      </c>
      <c r="D1380" s="326" t="s">
        <v>805</v>
      </c>
      <c r="E1380" s="326" t="s">
        <v>808</v>
      </c>
      <c r="F1380" s="326" t="s">
        <v>809</v>
      </c>
      <c r="G1380" s="326">
        <v>18718.0</v>
      </c>
      <c r="H1380" s="326">
        <v>3801031.0</v>
      </c>
      <c r="I1380" s="60">
        <f t="shared" si="1"/>
        <v>2017</v>
      </c>
      <c r="J1380" s="60">
        <f t="shared" si="2"/>
        <v>1</v>
      </c>
    </row>
    <row r="1381">
      <c r="A1381" s="325">
        <v>1379.0</v>
      </c>
      <c r="B1381" s="326" t="s">
        <v>876</v>
      </c>
      <c r="C1381" s="326" t="s">
        <v>518</v>
      </c>
      <c r="D1381" s="326" t="s">
        <v>805</v>
      </c>
      <c r="E1381" s="326" t="s">
        <v>810</v>
      </c>
      <c r="F1381" s="326" t="s">
        <v>811</v>
      </c>
      <c r="G1381" s="326">
        <v>2012.0</v>
      </c>
      <c r="H1381" s="326">
        <v>4200761.667</v>
      </c>
      <c r="I1381" s="60">
        <f t="shared" si="1"/>
        <v>2017</v>
      </c>
      <c r="J1381" s="60">
        <f t="shared" si="2"/>
        <v>1</v>
      </c>
    </row>
    <row r="1382">
      <c r="A1382" s="325">
        <v>1380.0</v>
      </c>
      <c r="B1382" s="326" t="s">
        <v>876</v>
      </c>
      <c r="C1382" s="326" t="s">
        <v>518</v>
      </c>
      <c r="D1382" s="326" t="s">
        <v>805</v>
      </c>
      <c r="E1382" s="326" t="s">
        <v>812</v>
      </c>
      <c r="F1382" s="326">
        <v>2.0</v>
      </c>
      <c r="G1382" s="326">
        <v>116.0</v>
      </c>
      <c r="H1382" s="326">
        <v>546057.5042</v>
      </c>
      <c r="I1382" s="60">
        <f t="shared" si="1"/>
        <v>2017</v>
      </c>
      <c r="J1382" s="60">
        <f t="shared" si="2"/>
        <v>1</v>
      </c>
    </row>
    <row r="1383">
      <c r="A1383" s="325">
        <v>1381.0</v>
      </c>
      <c r="B1383" s="326" t="s">
        <v>876</v>
      </c>
      <c r="C1383" s="326" t="s">
        <v>518</v>
      </c>
      <c r="D1383" s="326" t="s">
        <v>805</v>
      </c>
      <c r="E1383" s="326" t="s">
        <v>817</v>
      </c>
      <c r="F1383" s="326" t="s">
        <v>818</v>
      </c>
      <c r="G1383" s="326">
        <v>67.0</v>
      </c>
      <c r="H1383" s="326">
        <v>128859.5936</v>
      </c>
      <c r="I1383" s="60">
        <f t="shared" si="1"/>
        <v>2017</v>
      </c>
      <c r="J1383" s="60">
        <f t="shared" si="2"/>
        <v>1</v>
      </c>
    </row>
    <row r="1384">
      <c r="A1384" s="325">
        <v>1382.0</v>
      </c>
      <c r="B1384" s="326" t="s">
        <v>876</v>
      </c>
      <c r="C1384" s="326" t="s">
        <v>518</v>
      </c>
      <c r="D1384" s="326" t="s">
        <v>805</v>
      </c>
      <c r="E1384" s="326" t="s">
        <v>821</v>
      </c>
      <c r="F1384" s="326">
        <v>4.3</v>
      </c>
      <c r="G1384" s="326">
        <v>2.0</v>
      </c>
      <c r="H1384" s="326">
        <v>12167.64396</v>
      </c>
      <c r="I1384" s="60">
        <f t="shared" si="1"/>
        <v>2017</v>
      </c>
      <c r="J1384" s="60">
        <f t="shared" si="2"/>
        <v>1</v>
      </c>
    </row>
    <row r="1385">
      <c r="A1385" s="325">
        <v>1383.0</v>
      </c>
      <c r="B1385" s="326" t="s">
        <v>876</v>
      </c>
      <c r="C1385" s="326" t="s">
        <v>518</v>
      </c>
      <c r="D1385" s="326" t="s">
        <v>805</v>
      </c>
      <c r="E1385" s="326" t="s">
        <v>822</v>
      </c>
      <c r="F1385" s="326" t="s">
        <v>823</v>
      </c>
      <c r="G1385" s="326">
        <v>203.0</v>
      </c>
      <c r="H1385" s="326">
        <v>60300.3274</v>
      </c>
      <c r="I1385" s="60">
        <f t="shared" si="1"/>
        <v>2017</v>
      </c>
      <c r="J1385" s="60">
        <f t="shared" si="2"/>
        <v>1</v>
      </c>
    </row>
    <row r="1386">
      <c r="A1386" s="325">
        <v>1384.0</v>
      </c>
      <c r="B1386" s="326" t="s">
        <v>876</v>
      </c>
      <c r="C1386" s="326" t="s">
        <v>518</v>
      </c>
      <c r="D1386" s="326" t="s">
        <v>828</v>
      </c>
      <c r="E1386" s="326" t="s">
        <v>829</v>
      </c>
      <c r="F1386" s="326" t="s">
        <v>830</v>
      </c>
      <c r="G1386" s="326">
        <v>9837.0</v>
      </c>
      <c r="H1386" s="326">
        <v>127829.534</v>
      </c>
      <c r="I1386" s="60">
        <f t="shared" si="1"/>
        <v>2017</v>
      </c>
      <c r="J1386" s="60">
        <f t="shared" si="2"/>
        <v>1</v>
      </c>
    </row>
    <row r="1387">
      <c r="A1387" s="325">
        <v>1385.0</v>
      </c>
      <c r="B1387" s="326" t="s">
        <v>876</v>
      </c>
      <c r="C1387" s="326" t="s">
        <v>518</v>
      </c>
      <c r="D1387" s="326" t="s">
        <v>828</v>
      </c>
      <c r="E1387" s="326" t="s">
        <v>831</v>
      </c>
      <c r="F1387" s="326">
        <v>104.0</v>
      </c>
      <c r="G1387" s="326">
        <v>3295.0</v>
      </c>
      <c r="H1387" s="326">
        <v>22187.48882</v>
      </c>
      <c r="I1387" s="60">
        <f t="shared" si="1"/>
        <v>2017</v>
      </c>
      <c r="J1387" s="60">
        <f t="shared" si="2"/>
        <v>1</v>
      </c>
    </row>
    <row r="1388">
      <c r="A1388" s="325">
        <v>1386.0</v>
      </c>
      <c r="B1388" s="326" t="s">
        <v>876</v>
      </c>
      <c r="C1388" s="326" t="s">
        <v>518</v>
      </c>
      <c r="D1388" s="326" t="s">
        <v>828</v>
      </c>
      <c r="E1388" s="326" t="s">
        <v>832</v>
      </c>
      <c r="F1388" s="326">
        <v>13.0</v>
      </c>
      <c r="G1388" s="326">
        <v>68.0</v>
      </c>
      <c r="H1388" s="326">
        <v>17899.02387</v>
      </c>
      <c r="I1388" s="60">
        <f t="shared" si="1"/>
        <v>2017</v>
      </c>
      <c r="J1388" s="60">
        <f t="shared" si="2"/>
        <v>1</v>
      </c>
    </row>
    <row r="1389">
      <c r="A1389" s="325">
        <v>1387.0</v>
      </c>
      <c r="B1389" s="326" t="s">
        <v>876</v>
      </c>
      <c r="C1389" s="326" t="s">
        <v>518</v>
      </c>
      <c r="D1389" s="326" t="s">
        <v>828</v>
      </c>
      <c r="E1389" s="326" t="s">
        <v>833</v>
      </c>
      <c r="F1389" s="326" t="s">
        <v>834</v>
      </c>
      <c r="G1389" s="326">
        <v>10.0</v>
      </c>
      <c r="H1389" s="326">
        <v>20944.26165</v>
      </c>
      <c r="I1389" s="60">
        <f t="shared" si="1"/>
        <v>2017</v>
      </c>
      <c r="J1389" s="60">
        <f t="shared" si="2"/>
        <v>1</v>
      </c>
    </row>
    <row r="1390">
      <c r="A1390" s="325">
        <v>1388.0</v>
      </c>
      <c r="B1390" s="326" t="s">
        <v>876</v>
      </c>
      <c r="C1390" s="326" t="s">
        <v>518</v>
      </c>
      <c r="D1390" s="326" t="s">
        <v>828</v>
      </c>
      <c r="E1390" s="326" t="s">
        <v>835</v>
      </c>
      <c r="F1390" s="326" t="s">
        <v>836</v>
      </c>
      <c r="G1390" s="326">
        <v>364.0</v>
      </c>
      <c r="H1390" s="326">
        <v>57569.36593</v>
      </c>
      <c r="I1390" s="60">
        <f t="shared" si="1"/>
        <v>2017</v>
      </c>
      <c r="J1390" s="60">
        <f t="shared" si="2"/>
        <v>1</v>
      </c>
    </row>
    <row r="1391">
      <c r="A1391" s="325">
        <v>1389.0</v>
      </c>
      <c r="B1391" s="326" t="s">
        <v>876</v>
      </c>
      <c r="C1391" s="326" t="s">
        <v>518</v>
      </c>
      <c r="D1391" s="326" t="s">
        <v>828</v>
      </c>
      <c r="E1391" s="326" t="s">
        <v>839</v>
      </c>
      <c r="F1391" s="326">
        <v>36.0</v>
      </c>
      <c r="G1391" s="326">
        <v>218.0</v>
      </c>
      <c r="H1391" s="326">
        <v>328129.1303</v>
      </c>
      <c r="I1391" s="60">
        <f t="shared" si="1"/>
        <v>2017</v>
      </c>
      <c r="J1391" s="60">
        <f t="shared" si="2"/>
        <v>1</v>
      </c>
    </row>
    <row r="1392">
      <c r="A1392" s="325">
        <v>1390.0</v>
      </c>
      <c r="B1392" s="326" t="s">
        <v>876</v>
      </c>
      <c r="C1392" s="326" t="s">
        <v>518</v>
      </c>
      <c r="D1392" s="326" t="s">
        <v>828</v>
      </c>
      <c r="E1392" s="326" t="s">
        <v>866</v>
      </c>
      <c r="F1392" s="326">
        <v>106.0</v>
      </c>
      <c r="G1392" s="326">
        <v>45.0</v>
      </c>
      <c r="H1392" s="326">
        <v>69738.33893</v>
      </c>
      <c r="I1392" s="60">
        <f t="shared" si="1"/>
        <v>2017</v>
      </c>
      <c r="J1392" s="60">
        <f t="shared" si="2"/>
        <v>1</v>
      </c>
    </row>
    <row r="1393">
      <c r="A1393" s="325">
        <v>1391.0</v>
      </c>
      <c r="B1393" s="326" t="s">
        <v>876</v>
      </c>
      <c r="C1393" s="326" t="s">
        <v>518</v>
      </c>
      <c r="D1393" s="326" t="s">
        <v>828</v>
      </c>
      <c r="E1393" s="326" t="s">
        <v>840</v>
      </c>
      <c r="F1393" s="326" t="s">
        <v>841</v>
      </c>
      <c r="G1393" s="326">
        <v>332.0</v>
      </c>
      <c r="H1393" s="326">
        <v>9670.831669</v>
      </c>
      <c r="I1393" s="60">
        <f t="shared" si="1"/>
        <v>2017</v>
      </c>
      <c r="J1393" s="60">
        <f t="shared" si="2"/>
        <v>1</v>
      </c>
    </row>
    <row r="1394">
      <c r="A1394" s="325">
        <v>1392.0</v>
      </c>
      <c r="B1394" s="326" t="s">
        <v>876</v>
      </c>
      <c r="C1394" s="326" t="s">
        <v>518</v>
      </c>
      <c r="D1394" s="326" t="s">
        <v>828</v>
      </c>
      <c r="E1394" s="326" t="s">
        <v>846</v>
      </c>
      <c r="F1394" s="326" t="s">
        <v>847</v>
      </c>
      <c r="G1394" s="326">
        <v>1082.0</v>
      </c>
      <c r="H1394" s="326">
        <v>336208.9642</v>
      </c>
      <c r="I1394" s="60">
        <f t="shared" si="1"/>
        <v>2017</v>
      </c>
      <c r="J1394" s="60">
        <f t="shared" si="2"/>
        <v>1</v>
      </c>
    </row>
    <row r="1395">
      <c r="A1395" s="325">
        <v>1393.0</v>
      </c>
      <c r="B1395" s="326" t="s">
        <v>877</v>
      </c>
      <c r="C1395" s="326" t="s">
        <v>545</v>
      </c>
      <c r="D1395" s="326" t="s">
        <v>642</v>
      </c>
      <c r="E1395" s="326" t="s">
        <v>643</v>
      </c>
      <c r="F1395" s="326" t="s">
        <v>644</v>
      </c>
      <c r="G1395" s="326">
        <v>205.0</v>
      </c>
      <c r="H1395" s="326">
        <v>184978.975</v>
      </c>
      <c r="I1395" s="60">
        <f t="shared" si="1"/>
        <v>2017</v>
      </c>
      <c r="J1395" s="60">
        <f t="shared" si="2"/>
        <v>2</v>
      </c>
    </row>
    <row r="1396">
      <c r="A1396" s="325">
        <v>1394.0</v>
      </c>
      <c r="B1396" s="326" t="s">
        <v>877</v>
      </c>
      <c r="C1396" s="326" t="s">
        <v>545</v>
      </c>
      <c r="D1396" s="326" t="s">
        <v>642</v>
      </c>
      <c r="E1396" s="326" t="s">
        <v>645</v>
      </c>
      <c r="F1396" s="326" t="s">
        <v>646</v>
      </c>
      <c r="G1396" s="326">
        <v>164.0</v>
      </c>
      <c r="H1396" s="326">
        <v>32765.6811</v>
      </c>
      <c r="I1396" s="60">
        <f t="shared" si="1"/>
        <v>2017</v>
      </c>
      <c r="J1396" s="60">
        <f t="shared" si="2"/>
        <v>2</v>
      </c>
    </row>
    <row r="1397">
      <c r="A1397" s="325">
        <v>1395.0</v>
      </c>
      <c r="B1397" s="326" t="s">
        <v>877</v>
      </c>
      <c r="C1397" s="326" t="s">
        <v>545</v>
      </c>
      <c r="D1397" s="326" t="s">
        <v>647</v>
      </c>
      <c r="E1397" s="326" t="s">
        <v>648</v>
      </c>
      <c r="F1397" s="326" t="s">
        <v>649</v>
      </c>
      <c r="G1397" s="326">
        <v>1341.0</v>
      </c>
      <c r="H1397" s="326">
        <v>12287.7613</v>
      </c>
      <c r="I1397" s="60">
        <f t="shared" si="1"/>
        <v>2017</v>
      </c>
      <c r="J1397" s="60">
        <f t="shared" si="2"/>
        <v>2</v>
      </c>
    </row>
    <row r="1398">
      <c r="A1398" s="325">
        <v>1396.0</v>
      </c>
      <c r="B1398" s="326" t="s">
        <v>877</v>
      </c>
      <c r="C1398" s="326" t="s">
        <v>545</v>
      </c>
      <c r="D1398" s="326" t="s">
        <v>647</v>
      </c>
      <c r="E1398" s="326" t="s">
        <v>650</v>
      </c>
      <c r="F1398" s="326" t="s">
        <v>651</v>
      </c>
      <c r="G1398" s="326">
        <v>2668.0</v>
      </c>
      <c r="H1398" s="326">
        <v>24447.23874</v>
      </c>
      <c r="I1398" s="60">
        <f t="shared" si="1"/>
        <v>2017</v>
      </c>
      <c r="J1398" s="60">
        <f t="shared" si="2"/>
        <v>2</v>
      </c>
    </row>
    <row r="1399">
      <c r="A1399" s="325">
        <v>1397.0</v>
      </c>
      <c r="B1399" s="326" t="s">
        <v>877</v>
      </c>
      <c r="C1399" s="326" t="s">
        <v>545</v>
      </c>
      <c r="D1399" s="326" t="s">
        <v>647</v>
      </c>
      <c r="E1399" s="326" t="s">
        <v>652</v>
      </c>
      <c r="F1399" s="326" t="s">
        <v>653</v>
      </c>
      <c r="G1399" s="326">
        <v>2510.0</v>
      </c>
      <c r="H1399" s="326">
        <v>22999.46373</v>
      </c>
      <c r="I1399" s="60">
        <f t="shared" si="1"/>
        <v>2017</v>
      </c>
      <c r="J1399" s="60">
        <f t="shared" si="2"/>
        <v>2</v>
      </c>
    </row>
    <row r="1400">
      <c r="A1400" s="325">
        <v>1398.0</v>
      </c>
      <c r="B1400" s="326" t="s">
        <v>877</v>
      </c>
      <c r="C1400" s="326" t="s">
        <v>545</v>
      </c>
      <c r="D1400" s="326" t="s">
        <v>647</v>
      </c>
      <c r="E1400" s="326" t="s">
        <v>654</v>
      </c>
      <c r="F1400" s="326" t="s">
        <v>655</v>
      </c>
      <c r="G1400" s="326">
        <v>2088.0</v>
      </c>
      <c r="H1400" s="326">
        <v>19132.62162</v>
      </c>
      <c r="I1400" s="60">
        <f t="shared" si="1"/>
        <v>2017</v>
      </c>
      <c r="J1400" s="60">
        <f t="shared" si="2"/>
        <v>2</v>
      </c>
    </row>
    <row r="1401">
      <c r="A1401" s="325">
        <v>1399.0</v>
      </c>
      <c r="B1401" s="326" t="s">
        <v>877</v>
      </c>
      <c r="C1401" s="326" t="s">
        <v>545</v>
      </c>
      <c r="D1401" s="326" t="s">
        <v>647</v>
      </c>
      <c r="E1401" s="326" t="s">
        <v>656</v>
      </c>
      <c r="F1401" s="326" t="s">
        <v>657</v>
      </c>
      <c r="G1401" s="326">
        <v>62.0</v>
      </c>
      <c r="H1401" s="326">
        <v>811.992145</v>
      </c>
      <c r="I1401" s="60">
        <f t="shared" si="1"/>
        <v>2017</v>
      </c>
      <c r="J1401" s="60">
        <f t="shared" si="2"/>
        <v>2</v>
      </c>
    </row>
    <row r="1402">
      <c r="A1402" s="325">
        <v>1400.0</v>
      </c>
      <c r="B1402" s="326" t="s">
        <v>877</v>
      </c>
      <c r="C1402" s="326" t="s">
        <v>547</v>
      </c>
      <c r="D1402" s="326" t="s">
        <v>658</v>
      </c>
      <c r="E1402" s="326" t="s">
        <v>659</v>
      </c>
      <c r="F1402" s="326" t="s">
        <v>660</v>
      </c>
      <c r="G1402" s="326">
        <v>112.0</v>
      </c>
      <c r="H1402" s="326">
        <v>1291.717861</v>
      </c>
      <c r="I1402" s="60">
        <f t="shared" si="1"/>
        <v>2017</v>
      </c>
      <c r="J1402" s="60">
        <f t="shared" si="2"/>
        <v>2</v>
      </c>
    </row>
    <row r="1403">
      <c r="A1403" s="325">
        <v>1401.0</v>
      </c>
      <c r="B1403" s="326" t="s">
        <v>877</v>
      </c>
      <c r="C1403" s="326" t="s">
        <v>547</v>
      </c>
      <c r="D1403" s="326" t="s">
        <v>658</v>
      </c>
      <c r="E1403" s="326" t="s">
        <v>661</v>
      </c>
      <c r="F1403" s="326" t="s">
        <v>662</v>
      </c>
      <c r="G1403" s="326">
        <v>5037.0</v>
      </c>
      <c r="H1403" s="326">
        <v>7638.615255</v>
      </c>
      <c r="I1403" s="60">
        <f t="shared" si="1"/>
        <v>2017</v>
      </c>
      <c r="J1403" s="60">
        <f t="shared" si="2"/>
        <v>2</v>
      </c>
    </row>
    <row r="1404">
      <c r="A1404" s="325">
        <v>1402.0</v>
      </c>
      <c r="B1404" s="326" t="s">
        <v>877</v>
      </c>
      <c r="C1404" s="326" t="s">
        <v>547</v>
      </c>
      <c r="D1404" s="326" t="s">
        <v>658</v>
      </c>
      <c r="E1404" s="326" t="s">
        <v>663</v>
      </c>
      <c r="F1404" s="326" t="s">
        <v>664</v>
      </c>
      <c r="G1404" s="326">
        <v>3171.0</v>
      </c>
      <c r="H1404" s="326">
        <v>28534.70383</v>
      </c>
      <c r="I1404" s="60">
        <f t="shared" si="1"/>
        <v>2017</v>
      </c>
      <c r="J1404" s="60">
        <f t="shared" si="2"/>
        <v>2</v>
      </c>
    </row>
    <row r="1405">
      <c r="A1405" s="325">
        <v>1403.0</v>
      </c>
      <c r="B1405" s="326" t="s">
        <v>877</v>
      </c>
      <c r="C1405" s="326" t="s">
        <v>547</v>
      </c>
      <c r="D1405" s="326" t="s">
        <v>665</v>
      </c>
      <c r="E1405" s="326" t="s">
        <v>666</v>
      </c>
      <c r="F1405" s="326" t="s">
        <v>667</v>
      </c>
      <c r="G1405" s="326">
        <v>3611.0</v>
      </c>
      <c r="H1405" s="326">
        <v>2407374.24</v>
      </c>
      <c r="I1405" s="60">
        <f t="shared" si="1"/>
        <v>2017</v>
      </c>
      <c r="J1405" s="60">
        <f t="shared" si="2"/>
        <v>2</v>
      </c>
    </row>
    <row r="1406">
      <c r="A1406" s="325">
        <v>1404.0</v>
      </c>
      <c r="B1406" s="326" t="s">
        <v>877</v>
      </c>
      <c r="C1406" s="326" t="s">
        <v>678</v>
      </c>
      <c r="D1406" s="326" t="s">
        <v>678</v>
      </c>
      <c r="E1406" s="326" t="s">
        <v>680</v>
      </c>
      <c r="F1406" s="326">
        <v>80.0</v>
      </c>
      <c r="G1406" s="326">
        <v>90.0</v>
      </c>
      <c r="H1406" s="326">
        <v>14128.92739</v>
      </c>
      <c r="I1406" s="60">
        <f t="shared" si="1"/>
        <v>2017</v>
      </c>
      <c r="J1406" s="60">
        <f t="shared" si="2"/>
        <v>2</v>
      </c>
    </row>
    <row r="1407">
      <c r="A1407" s="325">
        <v>1405.0</v>
      </c>
      <c r="B1407" s="326" t="s">
        <v>877</v>
      </c>
      <c r="C1407" s="326" t="s">
        <v>678</v>
      </c>
      <c r="D1407" s="326" t="s">
        <v>678</v>
      </c>
      <c r="E1407" s="326" t="s">
        <v>681</v>
      </c>
      <c r="F1407" s="326">
        <v>83.0</v>
      </c>
      <c r="G1407" s="326">
        <v>15.0</v>
      </c>
      <c r="H1407" s="326">
        <v>63.79450206</v>
      </c>
      <c r="I1407" s="60">
        <f t="shared" si="1"/>
        <v>2017</v>
      </c>
      <c r="J1407" s="60">
        <f t="shared" si="2"/>
        <v>2</v>
      </c>
    </row>
    <row r="1408">
      <c r="A1408" s="325">
        <v>1406.0</v>
      </c>
      <c r="B1408" s="326" t="s">
        <v>877</v>
      </c>
      <c r="C1408" s="326" t="s">
        <v>678</v>
      </c>
      <c r="D1408" s="326" t="s">
        <v>678</v>
      </c>
      <c r="E1408" s="326" t="s">
        <v>682</v>
      </c>
      <c r="F1408" s="326">
        <v>26.0</v>
      </c>
      <c r="G1408" s="326">
        <v>4.0</v>
      </c>
      <c r="H1408" s="326">
        <v>1083.629213</v>
      </c>
      <c r="I1408" s="60">
        <f t="shared" si="1"/>
        <v>2017</v>
      </c>
      <c r="J1408" s="60">
        <f t="shared" si="2"/>
        <v>2</v>
      </c>
    </row>
    <row r="1409">
      <c r="A1409" s="325">
        <v>1407.0</v>
      </c>
      <c r="B1409" s="326" t="s">
        <v>877</v>
      </c>
      <c r="C1409" s="326" t="s">
        <v>678</v>
      </c>
      <c r="D1409" s="326" t="s">
        <v>678</v>
      </c>
      <c r="E1409" s="326" t="s">
        <v>874</v>
      </c>
      <c r="F1409" s="326">
        <v>15.0</v>
      </c>
      <c r="G1409" s="326">
        <v>1.0</v>
      </c>
      <c r="H1409" s="326">
        <v>270.9073033</v>
      </c>
      <c r="I1409" s="60">
        <f t="shared" si="1"/>
        <v>2017</v>
      </c>
      <c r="J1409" s="60">
        <f t="shared" si="2"/>
        <v>2</v>
      </c>
    </row>
    <row r="1410">
      <c r="A1410" s="325">
        <v>1408.0</v>
      </c>
      <c r="B1410" s="326" t="s">
        <v>877</v>
      </c>
      <c r="C1410" s="326" t="s">
        <v>678</v>
      </c>
      <c r="D1410" s="326" t="s">
        <v>678</v>
      </c>
      <c r="E1410" s="326" t="s">
        <v>683</v>
      </c>
      <c r="F1410" s="326">
        <v>802.0</v>
      </c>
      <c r="G1410" s="326">
        <v>833.0</v>
      </c>
      <c r="H1410" s="326">
        <v>112566.1616</v>
      </c>
      <c r="I1410" s="60">
        <f t="shared" si="1"/>
        <v>2017</v>
      </c>
      <c r="J1410" s="60">
        <f t="shared" si="2"/>
        <v>2</v>
      </c>
    </row>
    <row r="1411">
      <c r="A1411" s="325">
        <v>1409.0</v>
      </c>
      <c r="B1411" s="326" t="s">
        <v>877</v>
      </c>
      <c r="C1411" s="326" t="s">
        <v>678</v>
      </c>
      <c r="D1411" s="326" t="s">
        <v>678</v>
      </c>
      <c r="E1411" s="326" t="s">
        <v>684</v>
      </c>
      <c r="F1411" s="326">
        <v>95.0</v>
      </c>
      <c r="G1411" s="326">
        <v>38.0</v>
      </c>
      <c r="H1411" s="326">
        <v>614.6634824</v>
      </c>
      <c r="I1411" s="60">
        <f t="shared" si="1"/>
        <v>2017</v>
      </c>
      <c r="J1411" s="60">
        <f t="shared" si="2"/>
        <v>2</v>
      </c>
    </row>
    <row r="1412">
      <c r="A1412" s="325">
        <v>1410.0</v>
      </c>
      <c r="B1412" s="326" t="s">
        <v>877</v>
      </c>
      <c r="C1412" s="326" t="s">
        <v>678</v>
      </c>
      <c r="D1412" s="326" t="s">
        <v>678</v>
      </c>
      <c r="E1412" s="326" t="s">
        <v>685</v>
      </c>
      <c r="F1412" s="326">
        <v>24.0</v>
      </c>
      <c r="G1412" s="326">
        <v>8.0</v>
      </c>
      <c r="H1412" s="326">
        <v>2776.106694</v>
      </c>
      <c r="I1412" s="60">
        <f t="shared" si="1"/>
        <v>2017</v>
      </c>
      <c r="J1412" s="60">
        <f t="shared" si="2"/>
        <v>2</v>
      </c>
    </row>
    <row r="1413">
      <c r="A1413" s="325">
        <v>1411.0</v>
      </c>
      <c r="B1413" s="326" t="s">
        <v>877</v>
      </c>
      <c r="C1413" s="326" t="s">
        <v>678</v>
      </c>
      <c r="D1413" s="326" t="s">
        <v>678</v>
      </c>
      <c r="E1413" s="326" t="s">
        <v>686</v>
      </c>
      <c r="F1413" s="326">
        <v>60.0</v>
      </c>
      <c r="G1413" s="326">
        <v>20.0</v>
      </c>
      <c r="H1413" s="326">
        <v>368.4575224</v>
      </c>
      <c r="I1413" s="60">
        <f t="shared" si="1"/>
        <v>2017</v>
      </c>
      <c r="J1413" s="60">
        <f t="shared" si="2"/>
        <v>2</v>
      </c>
    </row>
    <row r="1414">
      <c r="A1414" s="325">
        <v>1412.0</v>
      </c>
      <c r="B1414" s="326" t="s">
        <v>877</v>
      </c>
      <c r="C1414" s="326" t="s">
        <v>678</v>
      </c>
      <c r="D1414" s="326" t="s">
        <v>678</v>
      </c>
      <c r="E1414" s="326" t="s">
        <v>687</v>
      </c>
      <c r="F1414" s="326">
        <v>814.0</v>
      </c>
      <c r="G1414" s="326">
        <v>38.0</v>
      </c>
      <c r="H1414" s="326">
        <v>267.6136948</v>
      </c>
      <c r="I1414" s="60">
        <f t="shared" si="1"/>
        <v>2017</v>
      </c>
      <c r="J1414" s="60">
        <f t="shared" si="2"/>
        <v>2</v>
      </c>
    </row>
    <row r="1415">
      <c r="A1415" s="325">
        <v>1413.0</v>
      </c>
      <c r="B1415" s="326" t="s">
        <v>877</v>
      </c>
      <c r="C1415" s="326" t="s">
        <v>678</v>
      </c>
      <c r="D1415" s="326" t="s">
        <v>678</v>
      </c>
      <c r="E1415" s="326" t="s">
        <v>688</v>
      </c>
      <c r="F1415" s="326">
        <v>33.0</v>
      </c>
      <c r="G1415" s="326">
        <v>318.0</v>
      </c>
      <c r="H1415" s="326">
        <v>11753.90249</v>
      </c>
      <c r="I1415" s="60">
        <f t="shared" si="1"/>
        <v>2017</v>
      </c>
      <c r="J1415" s="60">
        <f t="shared" si="2"/>
        <v>2</v>
      </c>
    </row>
    <row r="1416">
      <c r="A1416" s="325">
        <v>1414.0</v>
      </c>
      <c r="B1416" s="326" t="s">
        <v>877</v>
      </c>
      <c r="C1416" s="326" t="s">
        <v>678</v>
      </c>
      <c r="D1416" s="326" t="s">
        <v>678</v>
      </c>
      <c r="E1416" s="326" t="s">
        <v>689</v>
      </c>
      <c r="F1416" s="326">
        <v>54.0</v>
      </c>
      <c r="G1416" s="326">
        <v>607.0</v>
      </c>
      <c r="H1416" s="326">
        <v>42401.85358</v>
      </c>
      <c r="I1416" s="60">
        <f t="shared" si="1"/>
        <v>2017</v>
      </c>
      <c r="J1416" s="60">
        <f t="shared" si="2"/>
        <v>2</v>
      </c>
    </row>
    <row r="1417">
      <c r="A1417" s="325">
        <v>1415.0</v>
      </c>
      <c r="B1417" s="326" t="s">
        <v>877</v>
      </c>
      <c r="C1417" s="326" t="s">
        <v>678</v>
      </c>
      <c r="D1417" s="326" t="s">
        <v>678</v>
      </c>
      <c r="E1417" s="326" t="s">
        <v>692</v>
      </c>
      <c r="F1417" s="326" t="s">
        <v>693</v>
      </c>
      <c r="G1417" s="326">
        <v>114.0</v>
      </c>
      <c r="H1417" s="326">
        <v>16441.14902</v>
      </c>
      <c r="I1417" s="60">
        <f t="shared" si="1"/>
        <v>2017</v>
      </c>
      <c r="J1417" s="60">
        <f t="shared" si="2"/>
        <v>2</v>
      </c>
    </row>
    <row r="1418">
      <c r="A1418" s="325">
        <v>1416.0</v>
      </c>
      <c r="B1418" s="326" t="s">
        <v>877</v>
      </c>
      <c r="C1418" s="326" t="s">
        <v>678</v>
      </c>
      <c r="D1418" s="326" t="s">
        <v>678</v>
      </c>
      <c r="E1418" s="326" t="s">
        <v>694</v>
      </c>
      <c r="F1418" s="326">
        <v>86.0</v>
      </c>
      <c r="G1418" s="326">
        <v>1077.0</v>
      </c>
      <c r="H1418" s="326">
        <v>131774.6724</v>
      </c>
      <c r="I1418" s="60">
        <f t="shared" si="1"/>
        <v>2017</v>
      </c>
      <c r="J1418" s="60">
        <f t="shared" si="2"/>
        <v>2</v>
      </c>
    </row>
    <row r="1419">
      <c r="A1419" s="325">
        <v>1417.0</v>
      </c>
      <c r="B1419" s="326" t="s">
        <v>877</v>
      </c>
      <c r="C1419" s="326" t="s">
        <v>678</v>
      </c>
      <c r="D1419" s="326" t="s">
        <v>678</v>
      </c>
      <c r="E1419" s="326" t="s">
        <v>695</v>
      </c>
      <c r="F1419" s="326">
        <v>69.0</v>
      </c>
      <c r="G1419" s="326">
        <v>268.0</v>
      </c>
      <c r="H1419" s="326">
        <v>72715.26994</v>
      </c>
      <c r="I1419" s="60">
        <f t="shared" si="1"/>
        <v>2017</v>
      </c>
      <c r="J1419" s="60">
        <f t="shared" si="2"/>
        <v>2</v>
      </c>
    </row>
    <row r="1420">
      <c r="A1420" s="325">
        <v>1418.0</v>
      </c>
      <c r="B1420" s="326" t="s">
        <v>877</v>
      </c>
      <c r="C1420" s="326" t="s">
        <v>678</v>
      </c>
      <c r="D1420" s="326" t="s">
        <v>678</v>
      </c>
      <c r="E1420" s="326" t="s">
        <v>696</v>
      </c>
      <c r="F1420" s="326">
        <v>61.0</v>
      </c>
      <c r="G1420" s="326">
        <v>128.0</v>
      </c>
      <c r="H1420" s="326">
        <v>18916.6129</v>
      </c>
      <c r="I1420" s="60">
        <f t="shared" si="1"/>
        <v>2017</v>
      </c>
      <c r="J1420" s="60">
        <f t="shared" si="2"/>
        <v>2</v>
      </c>
    </row>
    <row r="1421">
      <c r="A1421" s="325">
        <v>1419.0</v>
      </c>
      <c r="B1421" s="326" t="s">
        <v>877</v>
      </c>
      <c r="C1421" s="326" t="s">
        <v>678</v>
      </c>
      <c r="D1421" s="326" t="s">
        <v>678</v>
      </c>
      <c r="E1421" s="326" t="s">
        <v>697</v>
      </c>
      <c r="F1421" s="326">
        <v>99.0</v>
      </c>
      <c r="G1421" s="326">
        <v>122.0</v>
      </c>
      <c r="H1421" s="326">
        <v>22668.56384</v>
      </c>
      <c r="I1421" s="60">
        <f t="shared" si="1"/>
        <v>2017</v>
      </c>
      <c r="J1421" s="60">
        <f t="shared" si="2"/>
        <v>2</v>
      </c>
    </row>
    <row r="1422">
      <c r="A1422" s="325">
        <v>1420.0</v>
      </c>
      <c r="B1422" s="326" t="s">
        <v>877</v>
      </c>
      <c r="C1422" s="326" t="s">
        <v>678</v>
      </c>
      <c r="D1422" s="326" t="s">
        <v>678</v>
      </c>
      <c r="E1422" s="326" t="s">
        <v>698</v>
      </c>
      <c r="F1422" s="326">
        <v>67.0</v>
      </c>
      <c r="G1422" s="326">
        <v>2.0</v>
      </c>
      <c r="H1422" s="326">
        <v>232.6269688</v>
      </c>
      <c r="I1422" s="60">
        <f t="shared" si="1"/>
        <v>2017</v>
      </c>
      <c r="J1422" s="60">
        <f t="shared" si="2"/>
        <v>2</v>
      </c>
    </row>
    <row r="1423">
      <c r="A1423" s="325">
        <v>1421.0</v>
      </c>
      <c r="B1423" s="326" t="s">
        <v>877</v>
      </c>
      <c r="C1423" s="326" t="s">
        <v>678</v>
      </c>
      <c r="D1423" s="326" t="s">
        <v>678</v>
      </c>
      <c r="E1423" s="326" t="s">
        <v>699</v>
      </c>
      <c r="F1423" s="326">
        <v>79.0</v>
      </c>
      <c r="G1423" s="326">
        <v>505.0</v>
      </c>
      <c r="H1423" s="326">
        <v>93052.81667</v>
      </c>
      <c r="I1423" s="60">
        <f t="shared" si="1"/>
        <v>2017</v>
      </c>
      <c r="J1423" s="60">
        <f t="shared" si="2"/>
        <v>2</v>
      </c>
    </row>
    <row r="1424">
      <c r="A1424" s="325">
        <v>1422.0</v>
      </c>
      <c r="B1424" s="326" t="s">
        <v>877</v>
      </c>
      <c r="C1424" s="326" t="s">
        <v>678</v>
      </c>
      <c r="D1424" s="326" t="s">
        <v>678</v>
      </c>
      <c r="E1424" s="326" t="s">
        <v>702</v>
      </c>
      <c r="F1424" s="326" t="s">
        <v>703</v>
      </c>
      <c r="G1424" s="326">
        <v>114.0</v>
      </c>
      <c r="H1424" s="326">
        <v>21072.24988</v>
      </c>
      <c r="I1424" s="60">
        <f t="shared" si="1"/>
        <v>2017</v>
      </c>
      <c r="J1424" s="60">
        <f t="shared" si="2"/>
        <v>2</v>
      </c>
    </row>
    <row r="1425">
      <c r="A1425" s="325">
        <v>1423.0</v>
      </c>
      <c r="B1425" s="326" t="s">
        <v>877</v>
      </c>
      <c r="C1425" s="326" t="s">
        <v>678</v>
      </c>
      <c r="D1425" s="326" t="s">
        <v>678</v>
      </c>
      <c r="E1425" s="326" t="s">
        <v>704</v>
      </c>
      <c r="F1425" s="326">
        <v>38.0</v>
      </c>
      <c r="G1425" s="326">
        <v>251.0</v>
      </c>
      <c r="H1425" s="326">
        <v>69833.14186</v>
      </c>
      <c r="I1425" s="60">
        <f t="shared" si="1"/>
        <v>2017</v>
      </c>
      <c r="J1425" s="60">
        <f t="shared" si="2"/>
        <v>2</v>
      </c>
    </row>
    <row r="1426">
      <c r="A1426" s="325">
        <v>1424.0</v>
      </c>
      <c r="B1426" s="326" t="s">
        <v>877</v>
      </c>
      <c r="C1426" s="326" t="s">
        <v>678</v>
      </c>
      <c r="D1426" s="326" t="s">
        <v>678</v>
      </c>
      <c r="E1426" s="326" t="s">
        <v>705</v>
      </c>
      <c r="F1426" s="326">
        <v>27.0</v>
      </c>
      <c r="G1426" s="326">
        <v>27.0</v>
      </c>
      <c r="H1426" s="326">
        <v>75.20630558</v>
      </c>
      <c r="I1426" s="60">
        <f t="shared" si="1"/>
        <v>2017</v>
      </c>
      <c r="J1426" s="60">
        <f t="shared" si="2"/>
        <v>2</v>
      </c>
    </row>
    <row r="1427">
      <c r="A1427" s="325">
        <v>1425.0</v>
      </c>
      <c r="B1427" s="326" t="s">
        <v>877</v>
      </c>
      <c r="C1427" s="326" t="s">
        <v>678</v>
      </c>
      <c r="D1427" s="326" t="s">
        <v>678</v>
      </c>
      <c r="E1427" s="326" t="s">
        <v>706</v>
      </c>
      <c r="F1427" s="326">
        <v>59.0</v>
      </c>
      <c r="G1427" s="326">
        <v>393.0</v>
      </c>
      <c r="H1427" s="326">
        <v>23192.45187</v>
      </c>
      <c r="I1427" s="60">
        <f t="shared" si="1"/>
        <v>2017</v>
      </c>
      <c r="J1427" s="60">
        <f t="shared" si="2"/>
        <v>2</v>
      </c>
    </row>
    <row r="1428">
      <c r="A1428" s="325">
        <v>1426.0</v>
      </c>
      <c r="B1428" s="326" t="s">
        <v>877</v>
      </c>
      <c r="C1428" s="326" t="s">
        <v>678</v>
      </c>
      <c r="D1428" s="326" t="s">
        <v>678</v>
      </c>
      <c r="E1428" s="326" t="s">
        <v>856</v>
      </c>
      <c r="F1428" s="326">
        <v>96.0</v>
      </c>
      <c r="G1428" s="326">
        <v>1.0</v>
      </c>
      <c r="H1428" s="326">
        <v>273.8622225</v>
      </c>
      <c r="I1428" s="60">
        <f t="shared" si="1"/>
        <v>2017</v>
      </c>
      <c r="J1428" s="60">
        <f t="shared" si="2"/>
        <v>2</v>
      </c>
    </row>
    <row r="1429">
      <c r="A1429" s="325">
        <v>1427.0</v>
      </c>
      <c r="B1429" s="326" t="s">
        <v>877</v>
      </c>
      <c r="C1429" s="326" t="s">
        <v>550</v>
      </c>
      <c r="D1429" s="326" t="s">
        <v>550</v>
      </c>
      <c r="E1429" s="326" t="s">
        <v>707</v>
      </c>
      <c r="F1429" s="326">
        <v>81.0</v>
      </c>
      <c r="G1429" s="326">
        <v>17.0</v>
      </c>
      <c r="H1429" s="326">
        <v>29082.30163</v>
      </c>
      <c r="I1429" s="60">
        <f t="shared" si="1"/>
        <v>2017</v>
      </c>
      <c r="J1429" s="60">
        <f t="shared" si="2"/>
        <v>2</v>
      </c>
    </row>
    <row r="1430">
      <c r="A1430" s="325">
        <v>1428.0</v>
      </c>
      <c r="B1430" s="326" t="s">
        <v>877</v>
      </c>
      <c r="C1430" s="326" t="s">
        <v>550</v>
      </c>
      <c r="D1430" s="326" t="s">
        <v>550</v>
      </c>
      <c r="E1430" s="326" t="s">
        <v>708</v>
      </c>
      <c r="F1430" s="326" t="s">
        <v>709</v>
      </c>
      <c r="G1430" s="326">
        <v>2129.0</v>
      </c>
      <c r="H1430" s="326">
        <v>151383.2603</v>
      </c>
      <c r="I1430" s="60">
        <f t="shared" si="1"/>
        <v>2017</v>
      </c>
      <c r="J1430" s="60">
        <f t="shared" si="2"/>
        <v>2</v>
      </c>
    </row>
    <row r="1431">
      <c r="A1431" s="325">
        <v>1429.0</v>
      </c>
      <c r="B1431" s="326" t="s">
        <v>877</v>
      </c>
      <c r="C1431" s="326" t="s">
        <v>550</v>
      </c>
      <c r="D1431" s="326" t="s">
        <v>550</v>
      </c>
      <c r="E1431" s="326" t="s">
        <v>710</v>
      </c>
      <c r="F1431" s="326" t="s">
        <v>711</v>
      </c>
      <c r="G1431" s="326">
        <v>356.0</v>
      </c>
      <c r="H1431" s="326">
        <v>197415.4496</v>
      </c>
      <c r="I1431" s="60">
        <f t="shared" si="1"/>
        <v>2017</v>
      </c>
      <c r="J1431" s="60">
        <f t="shared" si="2"/>
        <v>2</v>
      </c>
    </row>
    <row r="1432">
      <c r="A1432" s="325">
        <v>1430.0</v>
      </c>
      <c r="B1432" s="326" t="s">
        <v>877</v>
      </c>
      <c r="C1432" s="326" t="s">
        <v>550</v>
      </c>
      <c r="D1432" s="326" t="s">
        <v>550</v>
      </c>
      <c r="E1432" s="326" t="s">
        <v>712</v>
      </c>
      <c r="F1432" s="326" t="s">
        <v>713</v>
      </c>
      <c r="G1432" s="326">
        <v>138.0</v>
      </c>
      <c r="H1432" s="326">
        <v>97014.16832</v>
      </c>
      <c r="I1432" s="60">
        <f t="shared" si="1"/>
        <v>2017</v>
      </c>
      <c r="J1432" s="60">
        <f t="shared" si="2"/>
        <v>2</v>
      </c>
    </row>
    <row r="1433">
      <c r="A1433" s="325">
        <v>1431.0</v>
      </c>
      <c r="B1433" s="326" t="s">
        <v>877</v>
      </c>
      <c r="C1433" s="326" t="s">
        <v>550</v>
      </c>
      <c r="D1433" s="326" t="s">
        <v>550</v>
      </c>
      <c r="E1433" s="326" t="s">
        <v>714</v>
      </c>
      <c r="F1433" s="326" t="s">
        <v>715</v>
      </c>
      <c r="G1433" s="326">
        <v>1405.0</v>
      </c>
      <c r="H1433" s="326">
        <v>86275.19265</v>
      </c>
      <c r="I1433" s="60">
        <f t="shared" si="1"/>
        <v>2017</v>
      </c>
      <c r="J1433" s="60">
        <f t="shared" si="2"/>
        <v>2</v>
      </c>
    </row>
    <row r="1434">
      <c r="A1434" s="325">
        <v>1432.0</v>
      </c>
      <c r="B1434" s="326" t="s">
        <v>877</v>
      </c>
      <c r="C1434" s="326" t="s">
        <v>551</v>
      </c>
      <c r="D1434" s="326" t="s">
        <v>551</v>
      </c>
      <c r="E1434" s="326" t="s">
        <v>716</v>
      </c>
      <c r="F1434" s="326">
        <v>66.0</v>
      </c>
      <c r="G1434" s="326">
        <v>4735.0</v>
      </c>
      <c r="H1434" s="326">
        <v>328092.4109</v>
      </c>
      <c r="I1434" s="60">
        <f t="shared" si="1"/>
        <v>2017</v>
      </c>
      <c r="J1434" s="60">
        <f t="shared" si="2"/>
        <v>2</v>
      </c>
    </row>
    <row r="1435">
      <c r="A1435" s="325">
        <v>1433.0</v>
      </c>
      <c r="B1435" s="326" t="s">
        <v>877</v>
      </c>
      <c r="C1435" s="326" t="s">
        <v>551</v>
      </c>
      <c r="D1435" s="326" t="s">
        <v>551</v>
      </c>
      <c r="E1435" s="326" t="s">
        <v>717</v>
      </c>
      <c r="F1435" s="326" t="s">
        <v>718</v>
      </c>
      <c r="G1435" s="326">
        <v>4780.0</v>
      </c>
      <c r="H1435" s="326">
        <v>36214.04193</v>
      </c>
      <c r="I1435" s="60">
        <f t="shared" si="1"/>
        <v>2017</v>
      </c>
      <c r="J1435" s="60">
        <f t="shared" si="2"/>
        <v>2</v>
      </c>
    </row>
    <row r="1436">
      <c r="A1436" s="325">
        <v>1434.0</v>
      </c>
      <c r="B1436" s="326" t="s">
        <v>877</v>
      </c>
      <c r="C1436" s="326" t="s">
        <v>551</v>
      </c>
      <c r="D1436" s="326" t="s">
        <v>551</v>
      </c>
      <c r="E1436" s="326" t="s">
        <v>719</v>
      </c>
      <c r="F1436" s="326" t="s">
        <v>720</v>
      </c>
      <c r="G1436" s="326">
        <v>1756.0</v>
      </c>
      <c r="H1436" s="326">
        <v>24102.20085</v>
      </c>
      <c r="I1436" s="60">
        <f t="shared" si="1"/>
        <v>2017</v>
      </c>
      <c r="J1436" s="60">
        <f t="shared" si="2"/>
        <v>2</v>
      </c>
    </row>
    <row r="1437">
      <c r="A1437" s="325">
        <v>1435.0</v>
      </c>
      <c r="B1437" s="326" t="s">
        <v>877</v>
      </c>
      <c r="C1437" s="326" t="s">
        <v>551</v>
      </c>
      <c r="D1437" s="326" t="s">
        <v>551</v>
      </c>
      <c r="E1437" s="326" t="s">
        <v>721</v>
      </c>
      <c r="F1437" s="326" t="s">
        <v>722</v>
      </c>
      <c r="G1437" s="326">
        <v>51.0</v>
      </c>
      <c r="H1437" s="326">
        <v>19044.07397</v>
      </c>
      <c r="I1437" s="60">
        <f t="shared" si="1"/>
        <v>2017</v>
      </c>
      <c r="J1437" s="60">
        <f t="shared" si="2"/>
        <v>2</v>
      </c>
    </row>
    <row r="1438">
      <c r="A1438" s="325">
        <v>1436.0</v>
      </c>
      <c r="B1438" s="326" t="s">
        <v>877</v>
      </c>
      <c r="C1438" s="326" t="s">
        <v>723</v>
      </c>
      <c r="D1438" s="326" t="s">
        <v>723</v>
      </c>
      <c r="E1438" s="326" t="s">
        <v>724</v>
      </c>
      <c r="F1438" s="326" t="s">
        <v>725</v>
      </c>
      <c r="G1438" s="326">
        <v>419.0</v>
      </c>
      <c r="H1438" s="326">
        <v>416298.1082</v>
      </c>
      <c r="I1438" s="60">
        <f t="shared" si="1"/>
        <v>2017</v>
      </c>
      <c r="J1438" s="60">
        <f t="shared" si="2"/>
        <v>2</v>
      </c>
    </row>
    <row r="1439">
      <c r="A1439" s="325">
        <v>1437.0</v>
      </c>
      <c r="B1439" s="326" t="s">
        <v>877</v>
      </c>
      <c r="C1439" s="326" t="s">
        <v>723</v>
      </c>
      <c r="D1439" s="326" t="s">
        <v>723</v>
      </c>
      <c r="E1439" s="326" t="s">
        <v>726</v>
      </c>
      <c r="F1439" s="326" t="s">
        <v>727</v>
      </c>
      <c r="G1439" s="326">
        <v>1549.0</v>
      </c>
      <c r="H1439" s="326">
        <v>1539011.383</v>
      </c>
      <c r="I1439" s="60">
        <f t="shared" si="1"/>
        <v>2017</v>
      </c>
      <c r="J1439" s="60">
        <f t="shared" si="2"/>
        <v>2</v>
      </c>
    </row>
    <row r="1440">
      <c r="A1440" s="325">
        <v>1438.0</v>
      </c>
      <c r="B1440" s="326" t="s">
        <v>877</v>
      </c>
      <c r="C1440" s="326" t="s">
        <v>524</v>
      </c>
      <c r="D1440" s="326" t="s">
        <v>728</v>
      </c>
      <c r="E1440" s="326" t="s">
        <v>729</v>
      </c>
      <c r="F1440" s="326">
        <v>71.0</v>
      </c>
      <c r="G1440" s="326">
        <v>62.0</v>
      </c>
      <c r="H1440" s="326">
        <v>59480.95793</v>
      </c>
      <c r="I1440" s="60">
        <f t="shared" si="1"/>
        <v>2017</v>
      </c>
      <c r="J1440" s="60">
        <f t="shared" si="2"/>
        <v>2</v>
      </c>
    </row>
    <row r="1441">
      <c r="A1441" s="325">
        <v>1439.0</v>
      </c>
      <c r="B1441" s="326" t="s">
        <v>877</v>
      </c>
      <c r="C1441" s="326" t="s">
        <v>524</v>
      </c>
      <c r="D1441" s="326" t="s">
        <v>728</v>
      </c>
      <c r="E1441" s="326" t="s">
        <v>730</v>
      </c>
      <c r="F1441" s="326">
        <v>73.0</v>
      </c>
      <c r="G1441" s="326">
        <v>6.0</v>
      </c>
      <c r="H1441" s="326">
        <v>1477.466959</v>
      </c>
      <c r="I1441" s="60">
        <f t="shared" si="1"/>
        <v>2017</v>
      </c>
      <c r="J1441" s="60">
        <f t="shared" si="2"/>
        <v>2</v>
      </c>
    </row>
    <row r="1442">
      <c r="A1442" s="325">
        <v>1440.0</v>
      </c>
      <c r="B1442" s="326" t="s">
        <v>877</v>
      </c>
      <c r="C1442" s="326" t="s">
        <v>524</v>
      </c>
      <c r="D1442" s="326" t="s">
        <v>728</v>
      </c>
      <c r="E1442" s="326" t="s">
        <v>731</v>
      </c>
      <c r="F1442" s="326" t="s">
        <v>732</v>
      </c>
      <c r="G1442" s="326">
        <v>15.0</v>
      </c>
      <c r="H1442" s="326">
        <v>13624.52734</v>
      </c>
      <c r="I1442" s="60">
        <f t="shared" si="1"/>
        <v>2017</v>
      </c>
      <c r="J1442" s="60">
        <f t="shared" si="2"/>
        <v>2</v>
      </c>
    </row>
    <row r="1443">
      <c r="A1443" s="325">
        <v>1441.0</v>
      </c>
      <c r="B1443" s="326" t="s">
        <v>877</v>
      </c>
      <c r="C1443" s="326" t="s">
        <v>524</v>
      </c>
      <c r="D1443" s="326" t="s">
        <v>728</v>
      </c>
      <c r="E1443" s="326" t="s">
        <v>733</v>
      </c>
      <c r="F1443" s="326" t="s">
        <v>734</v>
      </c>
      <c r="G1443" s="326">
        <v>300.0</v>
      </c>
      <c r="H1443" s="326">
        <v>13960.41702</v>
      </c>
      <c r="I1443" s="60">
        <f t="shared" si="1"/>
        <v>2017</v>
      </c>
      <c r="J1443" s="60">
        <f t="shared" si="2"/>
        <v>2</v>
      </c>
    </row>
    <row r="1444">
      <c r="A1444" s="325">
        <v>1442.0</v>
      </c>
      <c r="B1444" s="326" t="s">
        <v>877</v>
      </c>
      <c r="C1444" s="326" t="s">
        <v>524</v>
      </c>
      <c r="D1444" s="326" t="s">
        <v>728</v>
      </c>
      <c r="E1444" s="326" t="s">
        <v>735</v>
      </c>
      <c r="F1444" s="326">
        <v>23.0</v>
      </c>
      <c r="G1444" s="326">
        <v>27.0</v>
      </c>
      <c r="H1444" s="326">
        <v>35320.87312</v>
      </c>
      <c r="I1444" s="60">
        <f t="shared" si="1"/>
        <v>2017</v>
      </c>
      <c r="J1444" s="60">
        <f t="shared" si="2"/>
        <v>2</v>
      </c>
    </row>
    <row r="1445">
      <c r="A1445" s="325">
        <v>1443.0</v>
      </c>
      <c r="B1445" s="326" t="s">
        <v>877</v>
      </c>
      <c r="C1445" s="326" t="s">
        <v>524</v>
      </c>
      <c r="D1445" s="326" t="s">
        <v>728</v>
      </c>
      <c r="E1445" s="326" t="s">
        <v>736</v>
      </c>
      <c r="F1445" s="326" t="s">
        <v>737</v>
      </c>
      <c r="G1445" s="326">
        <v>10.0</v>
      </c>
      <c r="H1445" s="326">
        <v>13609.81844</v>
      </c>
      <c r="I1445" s="60">
        <f t="shared" si="1"/>
        <v>2017</v>
      </c>
      <c r="J1445" s="60">
        <f t="shared" si="2"/>
        <v>2</v>
      </c>
    </row>
    <row r="1446">
      <c r="A1446" s="325">
        <v>1444.0</v>
      </c>
      <c r="B1446" s="326" t="s">
        <v>877</v>
      </c>
      <c r="C1446" s="326" t="s">
        <v>524</v>
      </c>
      <c r="D1446" s="326" t="s">
        <v>728</v>
      </c>
      <c r="E1446" s="326" t="s">
        <v>738</v>
      </c>
      <c r="F1446" s="326">
        <v>70.0</v>
      </c>
      <c r="G1446" s="326">
        <v>5.0</v>
      </c>
      <c r="H1446" s="326">
        <v>6517.219955</v>
      </c>
      <c r="I1446" s="60">
        <f t="shared" si="1"/>
        <v>2017</v>
      </c>
      <c r="J1446" s="60">
        <f t="shared" si="2"/>
        <v>2</v>
      </c>
    </row>
    <row r="1447">
      <c r="A1447" s="325">
        <v>1445.0</v>
      </c>
      <c r="B1447" s="326" t="s">
        <v>877</v>
      </c>
      <c r="C1447" s="326" t="s">
        <v>524</v>
      </c>
      <c r="D1447" s="326" t="s">
        <v>728</v>
      </c>
      <c r="E1447" s="326" t="s">
        <v>739</v>
      </c>
      <c r="F1447" s="326">
        <v>21.0</v>
      </c>
      <c r="G1447" s="326">
        <v>366.0</v>
      </c>
      <c r="H1447" s="326">
        <v>387431.444</v>
      </c>
      <c r="I1447" s="60">
        <f t="shared" si="1"/>
        <v>2017</v>
      </c>
      <c r="J1447" s="60">
        <f t="shared" si="2"/>
        <v>2</v>
      </c>
    </row>
    <row r="1448">
      <c r="A1448" s="325">
        <v>1446.0</v>
      </c>
      <c r="B1448" s="326" t="s">
        <v>877</v>
      </c>
      <c r="C1448" s="326" t="s">
        <v>524</v>
      </c>
      <c r="D1448" s="326" t="s">
        <v>728</v>
      </c>
      <c r="E1448" s="326" t="s">
        <v>740</v>
      </c>
      <c r="F1448" s="326" t="s">
        <v>741</v>
      </c>
      <c r="G1448" s="326">
        <v>351.0</v>
      </c>
      <c r="H1448" s="326">
        <v>270089.8164</v>
      </c>
      <c r="I1448" s="60">
        <f t="shared" si="1"/>
        <v>2017</v>
      </c>
      <c r="J1448" s="60">
        <f t="shared" si="2"/>
        <v>2</v>
      </c>
    </row>
    <row r="1449">
      <c r="A1449" s="325">
        <v>1447.0</v>
      </c>
      <c r="B1449" s="326" t="s">
        <v>877</v>
      </c>
      <c r="C1449" s="326" t="s">
        <v>524</v>
      </c>
      <c r="D1449" s="326" t="s">
        <v>728</v>
      </c>
      <c r="E1449" s="326" t="s">
        <v>742</v>
      </c>
      <c r="F1449" s="326" t="s">
        <v>743</v>
      </c>
      <c r="G1449" s="326">
        <v>975.0</v>
      </c>
      <c r="H1449" s="326">
        <v>485379.2829</v>
      </c>
      <c r="I1449" s="60">
        <f t="shared" si="1"/>
        <v>2017</v>
      </c>
      <c r="J1449" s="60">
        <f t="shared" si="2"/>
        <v>2</v>
      </c>
    </row>
    <row r="1450">
      <c r="A1450" s="325">
        <v>1448.0</v>
      </c>
      <c r="B1450" s="326" t="s">
        <v>877</v>
      </c>
      <c r="C1450" s="326" t="s">
        <v>524</v>
      </c>
      <c r="D1450" s="326" t="s">
        <v>728</v>
      </c>
      <c r="E1450" s="326" t="s">
        <v>744</v>
      </c>
      <c r="F1450" s="326" t="s">
        <v>745</v>
      </c>
      <c r="G1450" s="326">
        <v>339.0</v>
      </c>
      <c r="H1450" s="326">
        <v>438937.0325</v>
      </c>
      <c r="I1450" s="60">
        <f t="shared" si="1"/>
        <v>2017</v>
      </c>
      <c r="J1450" s="60">
        <f t="shared" si="2"/>
        <v>2</v>
      </c>
    </row>
    <row r="1451">
      <c r="A1451" s="325">
        <v>1449.0</v>
      </c>
      <c r="B1451" s="326" t="s">
        <v>877</v>
      </c>
      <c r="C1451" s="326" t="s">
        <v>524</v>
      </c>
      <c r="D1451" s="326" t="s">
        <v>728</v>
      </c>
      <c r="E1451" s="326" t="s">
        <v>746</v>
      </c>
      <c r="F1451" s="326" t="s">
        <v>747</v>
      </c>
      <c r="G1451" s="326">
        <v>105.0</v>
      </c>
      <c r="H1451" s="326">
        <v>95408.5919</v>
      </c>
      <c r="I1451" s="60">
        <f t="shared" si="1"/>
        <v>2017</v>
      </c>
      <c r="J1451" s="60">
        <f t="shared" si="2"/>
        <v>2</v>
      </c>
    </row>
    <row r="1452">
      <c r="A1452" s="325">
        <v>1450.0</v>
      </c>
      <c r="B1452" s="326" t="s">
        <v>877</v>
      </c>
      <c r="C1452" s="326" t="s">
        <v>524</v>
      </c>
      <c r="D1452" s="326" t="s">
        <v>728</v>
      </c>
      <c r="E1452" s="326" t="s">
        <v>748</v>
      </c>
      <c r="F1452" s="326" t="s">
        <v>749</v>
      </c>
      <c r="G1452" s="326">
        <v>96.0</v>
      </c>
      <c r="H1452" s="326">
        <v>93882.76067</v>
      </c>
      <c r="I1452" s="60">
        <f t="shared" si="1"/>
        <v>2017</v>
      </c>
      <c r="J1452" s="60">
        <f t="shared" si="2"/>
        <v>2</v>
      </c>
    </row>
    <row r="1453">
      <c r="A1453" s="325">
        <v>1451.0</v>
      </c>
      <c r="B1453" s="326" t="s">
        <v>877</v>
      </c>
      <c r="C1453" s="326" t="s">
        <v>524</v>
      </c>
      <c r="D1453" s="326" t="s">
        <v>728</v>
      </c>
      <c r="E1453" s="326" t="s">
        <v>750</v>
      </c>
      <c r="F1453" s="326" t="s">
        <v>751</v>
      </c>
      <c r="G1453" s="326">
        <v>98.0</v>
      </c>
      <c r="H1453" s="326">
        <v>30984.26414</v>
      </c>
      <c r="I1453" s="60">
        <f t="shared" si="1"/>
        <v>2017</v>
      </c>
      <c r="J1453" s="60">
        <f t="shared" si="2"/>
        <v>2</v>
      </c>
    </row>
    <row r="1454">
      <c r="A1454" s="325">
        <v>1452.0</v>
      </c>
      <c r="B1454" s="326" t="s">
        <v>877</v>
      </c>
      <c r="C1454" s="326" t="s">
        <v>524</v>
      </c>
      <c r="D1454" s="326" t="s">
        <v>728</v>
      </c>
      <c r="E1454" s="326" t="s">
        <v>850</v>
      </c>
      <c r="F1454" s="326" t="s">
        <v>851</v>
      </c>
      <c r="G1454" s="326">
        <v>1.0</v>
      </c>
      <c r="H1454" s="326">
        <v>163.5666667</v>
      </c>
      <c r="I1454" s="60">
        <f t="shared" si="1"/>
        <v>2017</v>
      </c>
      <c r="J1454" s="60">
        <f t="shared" si="2"/>
        <v>2</v>
      </c>
    </row>
    <row r="1455">
      <c r="A1455" s="325">
        <v>1453.0</v>
      </c>
      <c r="B1455" s="326" t="s">
        <v>877</v>
      </c>
      <c r="C1455" s="326" t="s">
        <v>524</v>
      </c>
      <c r="D1455" s="326" t="s">
        <v>872</v>
      </c>
      <c r="E1455" s="326" t="s">
        <v>754</v>
      </c>
      <c r="F1455" s="326" t="s">
        <v>755</v>
      </c>
      <c r="G1455" s="326">
        <v>516.0</v>
      </c>
      <c r="H1455" s="326">
        <v>1632337.964</v>
      </c>
      <c r="I1455" s="60">
        <f t="shared" si="1"/>
        <v>2017</v>
      </c>
      <c r="J1455" s="60">
        <f t="shared" si="2"/>
        <v>2</v>
      </c>
    </row>
    <row r="1456">
      <c r="A1456" s="325">
        <v>1454.0</v>
      </c>
      <c r="B1456" s="326" t="s">
        <v>877</v>
      </c>
      <c r="C1456" s="326" t="s">
        <v>524</v>
      </c>
      <c r="D1456" s="326" t="s">
        <v>872</v>
      </c>
      <c r="E1456" s="326" t="s">
        <v>756</v>
      </c>
      <c r="F1456" s="326" t="s">
        <v>757</v>
      </c>
      <c r="G1456" s="326">
        <v>214.0</v>
      </c>
      <c r="H1456" s="326">
        <v>651284.2297</v>
      </c>
      <c r="I1456" s="60">
        <f t="shared" si="1"/>
        <v>2017</v>
      </c>
      <c r="J1456" s="60">
        <f t="shared" si="2"/>
        <v>2</v>
      </c>
    </row>
    <row r="1457">
      <c r="A1457" s="325">
        <v>1455.0</v>
      </c>
      <c r="B1457" s="326" t="s">
        <v>877</v>
      </c>
      <c r="C1457" s="326" t="s">
        <v>524</v>
      </c>
      <c r="D1457" s="326" t="s">
        <v>872</v>
      </c>
      <c r="E1457" s="326" t="s">
        <v>758</v>
      </c>
      <c r="F1457" s="326" t="s">
        <v>759</v>
      </c>
      <c r="G1457" s="326">
        <v>176.0</v>
      </c>
      <c r="H1457" s="326">
        <v>673347.7268</v>
      </c>
      <c r="I1457" s="60">
        <f t="shared" si="1"/>
        <v>2017</v>
      </c>
      <c r="J1457" s="60">
        <f t="shared" si="2"/>
        <v>2</v>
      </c>
    </row>
    <row r="1458">
      <c r="A1458" s="325">
        <v>1456.0</v>
      </c>
      <c r="B1458" s="326" t="s">
        <v>877</v>
      </c>
      <c r="C1458" s="326" t="s">
        <v>524</v>
      </c>
      <c r="D1458" s="326" t="s">
        <v>872</v>
      </c>
      <c r="E1458" s="326" t="s">
        <v>760</v>
      </c>
      <c r="F1458" s="326" t="s">
        <v>761</v>
      </c>
      <c r="G1458" s="326">
        <v>14.0</v>
      </c>
      <c r="H1458" s="326">
        <v>47526.24285</v>
      </c>
      <c r="I1458" s="60">
        <f t="shared" si="1"/>
        <v>2017</v>
      </c>
      <c r="J1458" s="60">
        <f t="shared" si="2"/>
        <v>2</v>
      </c>
    </row>
    <row r="1459">
      <c r="A1459" s="325">
        <v>1457.0</v>
      </c>
      <c r="B1459" s="326" t="s">
        <v>877</v>
      </c>
      <c r="C1459" s="326" t="s">
        <v>524</v>
      </c>
      <c r="D1459" s="326" t="s">
        <v>872</v>
      </c>
      <c r="E1459" s="326" t="s">
        <v>762</v>
      </c>
      <c r="F1459" s="326" t="s">
        <v>763</v>
      </c>
      <c r="G1459" s="326">
        <v>77.0</v>
      </c>
      <c r="H1459" s="326">
        <v>166746.493</v>
      </c>
      <c r="I1459" s="60">
        <f t="shared" si="1"/>
        <v>2017</v>
      </c>
      <c r="J1459" s="60">
        <f t="shared" si="2"/>
        <v>2</v>
      </c>
    </row>
    <row r="1460">
      <c r="A1460" s="325">
        <v>1458.0</v>
      </c>
      <c r="B1460" s="326" t="s">
        <v>877</v>
      </c>
      <c r="C1460" s="326" t="s">
        <v>524</v>
      </c>
      <c r="D1460" s="326" t="s">
        <v>872</v>
      </c>
      <c r="E1460" s="326" t="s">
        <v>764</v>
      </c>
      <c r="F1460" s="326" t="s">
        <v>765</v>
      </c>
      <c r="G1460" s="326">
        <v>29.0</v>
      </c>
      <c r="H1460" s="326">
        <v>112014.5699</v>
      </c>
      <c r="I1460" s="60">
        <f t="shared" si="1"/>
        <v>2017</v>
      </c>
      <c r="J1460" s="60">
        <f t="shared" si="2"/>
        <v>2</v>
      </c>
    </row>
    <row r="1461">
      <c r="A1461" s="325">
        <v>1459.0</v>
      </c>
      <c r="B1461" s="326" t="s">
        <v>877</v>
      </c>
      <c r="C1461" s="326" t="s">
        <v>530</v>
      </c>
      <c r="D1461" s="326" t="s">
        <v>766</v>
      </c>
      <c r="E1461" s="326" t="s">
        <v>767</v>
      </c>
      <c r="F1461" s="326">
        <v>44.0</v>
      </c>
      <c r="G1461" s="326">
        <v>598.0</v>
      </c>
      <c r="H1461" s="326">
        <v>11093.0601</v>
      </c>
      <c r="I1461" s="60">
        <f t="shared" si="1"/>
        <v>2017</v>
      </c>
      <c r="J1461" s="60">
        <f t="shared" si="2"/>
        <v>2</v>
      </c>
    </row>
    <row r="1462">
      <c r="A1462" s="325">
        <v>1460.0</v>
      </c>
      <c r="B1462" s="326" t="s">
        <v>877</v>
      </c>
      <c r="C1462" s="326" t="s">
        <v>530</v>
      </c>
      <c r="D1462" s="326" t="s">
        <v>768</v>
      </c>
      <c r="E1462" s="326" t="s">
        <v>878</v>
      </c>
      <c r="F1462" s="326" t="s">
        <v>879</v>
      </c>
      <c r="G1462" s="326">
        <v>95.0</v>
      </c>
      <c r="H1462" s="326">
        <v>233609.0954</v>
      </c>
      <c r="I1462" s="60">
        <f t="shared" si="1"/>
        <v>2017</v>
      </c>
      <c r="J1462" s="60">
        <f t="shared" si="2"/>
        <v>2</v>
      </c>
    </row>
    <row r="1463">
      <c r="A1463" s="325">
        <v>1461.0</v>
      </c>
      <c r="B1463" s="326" t="s">
        <v>877</v>
      </c>
      <c r="C1463" s="326" t="s">
        <v>530</v>
      </c>
      <c r="D1463" s="326" t="s">
        <v>768</v>
      </c>
      <c r="E1463" s="326" t="s">
        <v>769</v>
      </c>
      <c r="F1463" s="326">
        <v>29.0</v>
      </c>
      <c r="G1463" s="326">
        <v>43.0</v>
      </c>
      <c r="H1463" s="326">
        <v>105738.8537</v>
      </c>
      <c r="I1463" s="60">
        <f t="shared" si="1"/>
        <v>2017</v>
      </c>
      <c r="J1463" s="60">
        <f t="shared" si="2"/>
        <v>2</v>
      </c>
    </row>
    <row r="1464">
      <c r="A1464" s="325">
        <v>1462.0</v>
      </c>
      <c r="B1464" s="326" t="s">
        <v>877</v>
      </c>
      <c r="C1464" s="326" t="s">
        <v>530</v>
      </c>
      <c r="D1464" s="326" t="s">
        <v>768</v>
      </c>
      <c r="E1464" s="326" t="s">
        <v>880</v>
      </c>
      <c r="F1464" s="326" t="s">
        <v>881</v>
      </c>
      <c r="G1464" s="326">
        <v>182.0</v>
      </c>
      <c r="H1464" s="326">
        <v>102650.9592</v>
      </c>
      <c r="I1464" s="60">
        <f t="shared" si="1"/>
        <v>2017</v>
      </c>
      <c r="J1464" s="60">
        <f t="shared" si="2"/>
        <v>2</v>
      </c>
    </row>
    <row r="1465">
      <c r="A1465" s="325">
        <v>1463.0</v>
      </c>
      <c r="B1465" s="326" t="s">
        <v>877</v>
      </c>
      <c r="C1465" s="326" t="s">
        <v>530</v>
      </c>
      <c r="D1465" s="326" t="s">
        <v>768</v>
      </c>
      <c r="E1465" s="326" t="s">
        <v>882</v>
      </c>
      <c r="F1465" s="326" t="s">
        <v>883</v>
      </c>
      <c r="G1465" s="326">
        <v>4.0</v>
      </c>
      <c r="H1465" s="326">
        <v>2256.065036</v>
      </c>
      <c r="I1465" s="60">
        <f t="shared" si="1"/>
        <v>2017</v>
      </c>
      <c r="J1465" s="60">
        <f t="shared" si="2"/>
        <v>2</v>
      </c>
    </row>
    <row r="1466">
      <c r="A1466" s="325">
        <v>1464.0</v>
      </c>
      <c r="B1466" s="326" t="s">
        <v>877</v>
      </c>
      <c r="C1466" s="326" t="s">
        <v>530</v>
      </c>
      <c r="D1466" s="326" t="s">
        <v>768</v>
      </c>
      <c r="E1466" s="326" t="s">
        <v>770</v>
      </c>
      <c r="F1466" s="326" t="s">
        <v>771</v>
      </c>
      <c r="G1466" s="326">
        <v>108.0</v>
      </c>
      <c r="H1466" s="326">
        <v>60913.75598</v>
      </c>
      <c r="I1466" s="60">
        <f t="shared" si="1"/>
        <v>2017</v>
      </c>
      <c r="J1466" s="60">
        <f t="shared" si="2"/>
        <v>2</v>
      </c>
    </row>
    <row r="1467">
      <c r="A1467" s="325">
        <v>1465.0</v>
      </c>
      <c r="B1467" s="326" t="s">
        <v>877</v>
      </c>
      <c r="C1467" s="326" t="s">
        <v>530</v>
      </c>
      <c r="D1467" s="326" t="s">
        <v>768</v>
      </c>
      <c r="E1467" s="326" t="s">
        <v>772</v>
      </c>
      <c r="F1467" s="326" t="s">
        <v>773</v>
      </c>
      <c r="G1467" s="326">
        <v>3.0</v>
      </c>
      <c r="H1467" s="326">
        <v>1692.048777</v>
      </c>
      <c r="I1467" s="60">
        <f t="shared" si="1"/>
        <v>2017</v>
      </c>
      <c r="J1467" s="60">
        <f t="shared" si="2"/>
        <v>2</v>
      </c>
    </row>
    <row r="1468">
      <c r="A1468" s="325">
        <v>1466.0</v>
      </c>
      <c r="B1468" s="326" t="s">
        <v>877</v>
      </c>
      <c r="C1468" s="326" t="s">
        <v>530</v>
      </c>
      <c r="D1468" s="326" t="s">
        <v>768</v>
      </c>
      <c r="E1468" s="326" t="s">
        <v>884</v>
      </c>
      <c r="F1468" s="326" t="s">
        <v>885</v>
      </c>
      <c r="G1468" s="326">
        <v>1729.0</v>
      </c>
      <c r="H1468" s="326">
        <v>975184.112</v>
      </c>
      <c r="I1468" s="60">
        <f t="shared" si="1"/>
        <v>2017</v>
      </c>
      <c r="J1468" s="60">
        <f t="shared" si="2"/>
        <v>2</v>
      </c>
    </row>
    <row r="1469">
      <c r="A1469" s="325">
        <v>1467.0</v>
      </c>
      <c r="B1469" s="326" t="s">
        <v>877</v>
      </c>
      <c r="C1469" s="326" t="s">
        <v>530</v>
      </c>
      <c r="D1469" s="326" t="s">
        <v>768</v>
      </c>
      <c r="E1469" s="326" t="s">
        <v>774</v>
      </c>
      <c r="F1469" s="326" t="s">
        <v>775</v>
      </c>
      <c r="G1469" s="326">
        <v>2502.0</v>
      </c>
      <c r="H1469" s="326">
        <v>1411168.68</v>
      </c>
      <c r="I1469" s="60">
        <f t="shared" si="1"/>
        <v>2017</v>
      </c>
      <c r="J1469" s="60">
        <f t="shared" si="2"/>
        <v>2</v>
      </c>
    </row>
    <row r="1470">
      <c r="A1470" s="325">
        <v>1468.0</v>
      </c>
      <c r="B1470" s="326" t="s">
        <v>877</v>
      </c>
      <c r="C1470" s="326" t="s">
        <v>530</v>
      </c>
      <c r="D1470" s="326" t="s">
        <v>768</v>
      </c>
      <c r="E1470" s="326" t="s">
        <v>886</v>
      </c>
      <c r="F1470" s="326" t="s">
        <v>887</v>
      </c>
      <c r="G1470" s="326">
        <v>37.0</v>
      </c>
      <c r="H1470" s="326">
        <v>20868.60159</v>
      </c>
      <c r="I1470" s="60">
        <f t="shared" si="1"/>
        <v>2017</v>
      </c>
      <c r="J1470" s="60">
        <f t="shared" si="2"/>
        <v>2</v>
      </c>
    </row>
    <row r="1471">
      <c r="A1471" s="325">
        <v>1469.0</v>
      </c>
      <c r="B1471" s="326" t="s">
        <v>877</v>
      </c>
      <c r="C1471" s="326" t="s">
        <v>530</v>
      </c>
      <c r="D1471" s="326" t="s">
        <v>768</v>
      </c>
      <c r="E1471" s="326" t="s">
        <v>776</v>
      </c>
      <c r="F1471" s="326" t="s">
        <v>777</v>
      </c>
      <c r="G1471" s="326">
        <v>30.0</v>
      </c>
      <c r="H1471" s="326">
        <v>16920.48777</v>
      </c>
      <c r="I1471" s="60">
        <f t="shared" si="1"/>
        <v>2017</v>
      </c>
      <c r="J1471" s="60">
        <f t="shared" si="2"/>
        <v>2</v>
      </c>
    </row>
    <row r="1472">
      <c r="A1472" s="325">
        <v>1470.0</v>
      </c>
      <c r="B1472" s="326" t="s">
        <v>877</v>
      </c>
      <c r="C1472" s="326" t="s">
        <v>530</v>
      </c>
      <c r="D1472" s="326" t="s">
        <v>778</v>
      </c>
      <c r="E1472" s="326" t="s">
        <v>888</v>
      </c>
      <c r="F1472" s="326" t="s">
        <v>889</v>
      </c>
      <c r="G1472" s="326">
        <v>4.0</v>
      </c>
      <c r="H1472" s="326">
        <v>7425.910716</v>
      </c>
      <c r="I1472" s="60">
        <f t="shared" si="1"/>
        <v>2017</v>
      </c>
      <c r="J1472" s="60">
        <f t="shared" si="2"/>
        <v>2</v>
      </c>
    </row>
    <row r="1473">
      <c r="A1473" s="325">
        <v>1471.0</v>
      </c>
      <c r="B1473" s="326" t="s">
        <v>877</v>
      </c>
      <c r="C1473" s="326" t="s">
        <v>530</v>
      </c>
      <c r="D1473" s="326" t="s">
        <v>778</v>
      </c>
      <c r="E1473" s="326" t="s">
        <v>779</v>
      </c>
      <c r="F1473" s="326">
        <v>31.0</v>
      </c>
      <c r="G1473" s="326">
        <v>9.0</v>
      </c>
      <c r="H1473" s="326">
        <v>16708.29911</v>
      </c>
      <c r="I1473" s="60">
        <f t="shared" si="1"/>
        <v>2017</v>
      </c>
      <c r="J1473" s="60">
        <f t="shared" si="2"/>
        <v>2</v>
      </c>
    </row>
    <row r="1474">
      <c r="A1474" s="325">
        <v>1472.0</v>
      </c>
      <c r="B1474" s="326" t="s">
        <v>877</v>
      </c>
      <c r="C1474" s="326" t="s">
        <v>530</v>
      </c>
      <c r="D1474" s="326" t="s">
        <v>778</v>
      </c>
      <c r="E1474" s="326" t="s">
        <v>890</v>
      </c>
      <c r="F1474" s="326" t="s">
        <v>891</v>
      </c>
      <c r="G1474" s="326">
        <v>96.0</v>
      </c>
      <c r="H1474" s="326">
        <v>14445.42072</v>
      </c>
      <c r="I1474" s="60">
        <f t="shared" si="1"/>
        <v>2017</v>
      </c>
      <c r="J1474" s="60">
        <f t="shared" si="2"/>
        <v>2</v>
      </c>
    </row>
    <row r="1475">
      <c r="A1475" s="325">
        <v>1473.0</v>
      </c>
      <c r="B1475" s="326" t="s">
        <v>877</v>
      </c>
      <c r="C1475" s="326" t="s">
        <v>530</v>
      </c>
      <c r="D1475" s="326" t="s">
        <v>778</v>
      </c>
      <c r="E1475" s="326" t="s">
        <v>780</v>
      </c>
      <c r="F1475" s="326" t="s">
        <v>781</v>
      </c>
      <c r="G1475" s="326">
        <v>84.0</v>
      </c>
      <c r="H1475" s="326">
        <v>12639.74313</v>
      </c>
      <c r="I1475" s="60">
        <f t="shared" si="1"/>
        <v>2017</v>
      </c>
      <c r="J1475" s="60">
        <f t="shared" si="2"/>
        <v>2</v>
      </c>
    </row>
    <row r="1476">
      <c r="A1476" s="325">
        <v>1474.0</v>
      </c>
      <c r="B1476" s="326" t="s">
        <v>877</v>
      </c>
      <c r="C1476" s="326" t="s">
        <v>530</v>
      </c>
      <c r="D1476" s="326" t="s">
        <v>778</v>
      </c>
      <c r="E1476" s="326" t="s">
        <v>892</v>
      </c>
      <c r="F1476" s="326" t="s">
        <v>893</v>
      </c>
      <c r="G1476" s="326">
        <v>1157.0</v>
      </c>
      <c r="H1476" s="326">
        <v>174097.4143</v>
      </c>
      <c r="I1476" s="60">
        <f t="shared" si="1"/>
        <v>2017</v>
      </c>
      <c r="J1476" s="60">
        <f t="shared" si="2"/>
        <v>2</v>
      </c>
    </row>
    <row r="1477">
      <c r="A1477" s="325">
        <v>1475.0</v>
      </c>
      <c r="B1477" s="326" t="s">
        <v>877</v>
      </c>
      <c r="C1477" s="326" t="s">
        <v>530</v>
      </c>
      <c r="D1477" s="326" t="s">
        <v>778</v>
      </c>
      <c r="E1477" s="326" t="s">
        <v>782</v>
      </c>
      <c r="F1477" s="326" t="s">
        <v>783</v>
      </c>
      <c r="G1477" s="326">
        <v>2258.0</v>
      </c>
      <c r="H1477" s="326">
        <v>339768.3332</v>
      </c>
      <c r="I1477" s="60">
        <f t="shared" si="1"/>
        <v>2017</v>
      </c>
      <c r="J1477" s="60">
        <f t="shared" si="2"/>
        <v>2</v>
      </c>
    </row>
    <row r="1478">
      <c r="A1478" s="325">
        <v>1476.0</v>
      </c>
      <c r="B1478" s="326" t="s">
        <v>877</v>
      </c>
      <c r="C1478" s="326" t="s">
        <v>530</v>
      </c>
      <c r="D1478" s="326" t="s">
        <v>784</v>
      </c>
      <c r="E1478" s="326" t="s">
        <v>785</v>
      </c>
      <c r="F1478" s="326">
        <v>35.0</v>
      </c>
      <c r="G1478" s="326">
        <v>89.0</v>
      </c>
      <c r="H1478" s="326">
        <v>68910.85107</v>
      </c>
      <c r="I1478" s="60">
        <f t="shared" si="1"/>
        <v>2017</v>
      </c>
      <c r="J1478" s="60">
        <f t="shared" si="2"/>
        <v>2</v>
      </c>
    </row>
    <row r="1479">
      <c r="A1479" s="325">
        <v>1477.0</v>
      </c>
      <c r="B1479" s="326" t="s">
        <v>877</v>
      </c>
      <c r="C1479" s="326" t="s">
        <v>530</v>
      </c>
      <c r="D1479" s="326" t="s">
        <v>784</v>
      </c>
      <c r="E1479" s="326" t="s">
        <v>786</v>
      </c>
      <c r="F1479" s="326">
        <v>43.0</v>
      </c>
      <c r="G1479" s="326">
        <v>93.0</v>
      </c>
      <c r="H1479" s="326">
        <v>612.5919307</v>
      </c>
      <c r="I1479" s="60">
        <f t="shared" si="1"/>
        <v>2017</v>
      </c>
      <c r="J1479" s="60">
        <f t="shared" si="2"/>
        <v>2</v>
      </c>
    </row>
    <row r="1480">
      <c r="A1480" s="325">
        <v>1478.0</v>
      </c>
      <c r="B1480" s="326" t="s">
        <v>877</v>
      </c>
      <c r="C1480" s="326" t="s">
        <v>530</v>
      </c>
      <c r="D1480" s="326" t="s">
        <v>784</v>
      </c>
      <c r="E1480" s="326" t="s">
        <v>787</v>
      </c>
      <c r="F1480" s="326" t="s">
        <v>788</v>
      </c>
      <c r="G1480" s="326">
        <v>568.0</v>
      </c>
      <c r="H1480" s="326">
        <v>4238.597969</v>
      </c>
      <c r="I1480" s="60">
        <f t="shared" si="1"/>
        <v>2017</v>
      </c>
      <c r="J1480" s="60">
        <f t="shared" si="2"/>
        <v>2</v>
      </c>
    </row>
    <row r="1481">
      <c r="A1481" s="325">
        <v>1479.0</v>
      </c>
      <c r="B1481" s="326" t="s">
        <v>877</v>
      </c>
      <c r="C1481" s="326" t="s">
        <v>530</v>
      </c>
      <c r="D1481" s="326" t="s">
        <v>784</v>
      </c>
      <c r="E1481" s="326" t="s">
        <v>789</v>
      </c>
      <c r="F1481" s="326">
        <v>49.0</v>
      </c>
      <c r="G1481" s="326">
        <v>2135.0</v>
      </c>
      <c r="H1481" s="326">
        <v>90897.9811</v>
      </c>
      <c r="I1481" s="60">
        <f t="shared" si="1"/>
        <v>2017</v>
      </c>
      <c r="J1481" s="60">
        <f t="shared" si="2"/>
        <v>2</v>
      </c>
    </row>
    <row r="1482">
      <c r="A1482" s="325">
        <v>1480.0</v>
      </c>
      <c r="B1482" s="326" t="s">
        <v>877</v>
      </c>
      <c r="C1482" s="326" t="s">
        <v>530</v>
      </c>
      <c r="D1482" s="326" t="s">
        <v>784</v>
      </c>
      <c r="E1482" s="326" t="s">
        <v>790</v>
      </c>
      <c r="F1482" s="326">
        <v>41.0</v>
      </c>
      <c r="G1482" s="326">
        <v>438.0</v>
      </c>
      <c r="H1482" s="326">
        <v>20551.11219</v>
      </c>
      <c r="I1482" s="60">
        <f t="shared" si="1"/>
        <v>2017</v>
      </c>
      <c r="J1482" s="60">
        <f t="shared" si="2"/>
        <v>2</v>
      </c>
    </row>
    <row r="1483">
      <c r="A1483" s="325">
        <v>1481.0</v>
      </c>
      <c r="B1483" s="326" t="s">
        <v>877</v>
      </c>
      <c r="C1483" s="326" t="s">
        <v>530</v>
      </c>
      <c r="D1483" s="326" t="s">
        <v>784</v>
      </c>
      <c r="E1483" s="326" t="s">
        <v>791</v>
      </c>
      <c r="F1483" s="326">
        <v>47.0</v>
      </c>
      <c r="G1483" s="326">
        <v>67.0</v>
      </c>
      <c r="H1483" s="326">
        <v>6407.512647</v>
      </c>
      <c r="I1483" s="60">
        <f t="shared" si="1"/>
        <v>2017</v>
      </c>
      <c r="J1483" s="60">
        <f t="shared" si="2"/>
        <v>2</v>
      </c>
    </row>
    <row r="1484">
      <c r="A1484" s="325">
        <v>1482.0</v>
      </c>
      <c r="B1484" s="326" t="s">
        <v>877</v>
      </c>
      <c r="C1484" s="326" t="s">
        <v>530</v>
      </c>
      <c r="D1484" s="326" t="s">
        <v>784</v>
      </c>
      <c r="E1484" s="326" t="s">
        <v>792</v>
      </c>
      <c r="F1484" s="326">
        <v>40.0</v>
      </c>
      <c r="G1484" s="326">
        <v>559.0</v>
      </c>
      <c r="H1484" s="326">
        <v>29088.38197</v>
      </c>
      <c r="I1484" s="60">
        <f t="shared" si="1"/>
        <v>2017</v>
      </c>
      <c r="J1484" s="60">
        <f t="shared" si="2"/>
        <v>2</v>
      </c>
    </row>
    <row r="1485">
      <c r="A1485" s="325">
        <v>1483.0</v>
      </c>
      <c r="B1485" s="326" t="s">
        <v>877</v>
      </c>
      <c r="C1485" s="326" t="s">
        <v>530</v>
      </c>
      <c r="D1485" s="326" t="s">
        <v>784</v>
      </c>
      <c r="E1485" s="326" t="s">
        <v>793</v>
      </c>
      <c r="F1485" s="326">
        <v>42.0</v>
      </c>
      <c r="G1485" s="326">
        <v>11.0</v>
      </c>
      <c r="H1485" s="326">
        <v>864.7713812</v>
      </c>
      <c r="I1485" s="60">
        <f t="shared" si="1"/>
        <v>2017</v>
      </c>
      <c r="J1485" s="60">
        <f t="shared" si="2"/>
        <v>2</v>
      </c>
    </row>
    <row r="1486">
      <c r="A1486" s="325">
        <v>1484.0</v>
      </c>
      <c r="B1486" s="326" t="s">
        <v>877</v>
      </c>
      <c r="C1486" s="326" t="s">
        <v>530</v>
      </c>
      <c r="D1486" s="326" t="s">
        <v>794</v>
      </c>
      <c r="E1486" s="326" t="s">
        <v>794</v>
      </c>
      <c r="F1486" s="326">
        <v>46.0</v>
      </c>
      <c r="G1486" s="326">
        <v>22757.0</v>
      </c>
      <c r="H1486" s="326">
        <v>297798.99</v>
      </c>
      <c r="I1486" s="60">
        <f t="shared" si="1"/>
        <v>2017</v>
      </c>
      <c r="J1486" s="60">
        <f t="shared" si="2"/>
        <v>2</v>
      </c>
    </row>
    <row r="1487">
      <c r="A1487" s="325">
        <v>1485.0</v>
      </c>
      <c r="B1487" s="326" t="s">
        <v>877</v>
      </c>
      <c r="C1487" s="326" t="s">
        <v>530</v>
      </c>
      <c r="D1487" s="326" t="s">
        <v>795</v>
      </c>
      <c r="E1487" s="326" t="s">
        <v>796</v>
      </c>
      <c r="F1487" s="326">
        <v>45.0</v>
      </c>
      <c r="G1487" s="326">
        <v>1199.0</v>
      </c>
      <c r="H1487" s="326">
        <v>41489.20312</v>
      </c>
      <c r="I1487" s="60">
        <f t="shared" si="1"/>
        <v>2017</v>
      </c>
      <c r="J1487" s="60">
        <f t="shared" si="2"/>
        <v>2</v>
      </c>
    </row>
    <row r="1488">
      <c r="A1488" s="325">
        <v>1486.0</v>
      </c>
      <c r="B1488" s="326" t="s">
        <v>877</v>
      </c>
      <c r="C1488" s="326" t="s">
        <v>530</v>
      </c>
      <c r="D1488" s="326" t="s">
        <v>797</v>
      </c>
      <c r="E1488" s="326" t="s">
        <v>797</v>
      </c>
      <c r="F1488" s="326">
        <v>39.0</v>
      </c>
      <c r="G1488" s="326">
        <v>423.0</v>
      </c>
      <c r="H1488" s="326">
        <v>36805.69646</v>
      </c>
      <c r="I1488" s="60">
        <f t="shared" si="1"/>
        <v>2017</v>
      </c>
      <c r="J1488" s="60">
        <f t="shared" si="2"/>
        <v>2</v>
      </c>
    </row>
    <row r="1489">
      <c r="A1489" s="325">
        <v>1487.0</v>
      </c>
      <c r="B1489" s="326" t="s">
        <v>877</v>
      </c>
      <c r="C1489" s="326" t="s">
        <v>530</v>
      </c>
      <c r="D1489" s="326" t="s">
        <v>798</v>
      </c>
      <c r="E1489" s="326" t="s">
        <v>799</v>
      </c>
      <c r="F1489" s="326">
        <v>37.2</v>
      </c>
      <c r="G1489" s="326">
        <v>504.0</v>
      </c>
      <c r="H1489" s="326">
        <v>27759.67185</v>
      </c>
      <c r="I1489" s="60">
        <f t="shared" si="1"/>
        <v>2017</v>
      </c>
      <c r="J1489" s="60">
        <f t="shared" si="2"/>
        <v>2</v>
      </c>
    </row>
    <row r="1490">
      <c r="A1490" s="325">
        <v>1488.0</v>
      </c>
      <c r="B1490" s="326" t="s">
        <v>877</v>
      </c>
      <c r="C1490" s="326" t="s">
        <v>530</v>
      </c>
      <c r="D1490" s="326" t="s">
        <v>798</v>
      </c>
      <c r="E1490" s="326" t="s">
        <v>800</v>
      </c>
      <c r="F1490" s="326">
        <v>48.0</v>
      </c>
      <c r="G1490" s="326">
        <v>1194.0</v>
      </c>
      <c r="H1490" s="326">
        <v>170298.2423</v>
      </c>
      <c r="I1490" s="60">
        <f t="shared" si="1"/>
        <v>2017</v>
      </c>
      <c r="J1490" s="60">
        <f t="shared" si="2"/>
        <v>2</v>
      </c>
    </row>
    <row r="1491">
      <c r="A1491" s="325">
        <v>1489.0</v>
      </c>
      <c r="B1491" s="326" t="s">
        <v>877</v>
      </c>
      <c r="C1491" s="326" t="s">
        <v>530</v>
      </c>
      <c r="D1491" s="326" t="s">
        <v>801</v>
      </c>
      <c r="E1491" s="326" t="s">
        <v>802</v>
      </c>
      <c r="F1491" s="326">
        <v>126.0</v>
      </c>
      <c r="G1491" s="326">
        <v>420.0</v>
      </c>
      <c r="H1491" s="326">
        <v>3858.084402</v>
      </c>
      <c r="I1491" s="60">
        <f t="shared" si="1"/>
        <v>2017</v>
      </c>
      <c r="J1491" s="60">
        <f t="shared" si="2"/>
        <v>2</v>
      </c>
    </row>
    <row r="1492">
      <c r="A1492" s="325">
        <v>1490.0</v>
      </c>
      <c r="B1492" s="326" t="s">
        <v>877</v>
      </c>
      <c r="C1492" s="326" t="s">
        <v>518</v>
      </c>
      <c r="D1492" s="326" t="s">
        <v>864</v>
      </c>
      <c r="E1492" s="326" t="s">
        <v>857</v>
      </c>
      <c r="F1492" s="326">
        <v>37.1</v>
      </c>
      <c r="G1492" s="326">
        <v>1.0</v>
      </c>
      <c r="H1492" s="326">
        <v>853.7773438</v>
      </c>
      <c r="I1492" s="60">
        <f t="shared" si="1"/>
        <v>2017</v>
      </c>
      <c r="J1492" s="60">
        <f t="shared" si="2"/>
        <v>2</v>
      </c>
    </row>
    <row r="1493">
      <c r="A1493" s="325">
        <v>1491.0</v>
      </c>
      <c r="B1493" s="326" t="s">
        <v>877</v>
      </c>
      <c r="C1493" s="326" t="s">
        <v>518</v>
      </c>
      <c r="D1493" s="326" t="s">
        <v>864</v>
      </c>
      <c r="E1493" s="326" t="s">
        <v>813</v>
      </c>
      <c r="F1493" s="326">
        <v>4.6</v>
      </c>
      <c r="G1493" s="326">
        <v>7.0</v>
      </c>
      <c r="H1493" s="326">
        <v>11130.41848</v>
      </c>
      <c r="I1493" s="60">
        <f t="shared" si="1"/>
        <v>2017</v>
      </c>
      <c r="J1493" s="60">
        <f t="shared" si="2"/>
        <v>2</v>
      </c>
    </row>
    <row r="1494">
      <c r="A1494" s="325">
        <v>1492.0</v>
      </c>
      <c r="B1494" s="326" t="s">
        <v>877</v>
      </c>
      <c r="C1494" s="326" t="s">
        <v>518</v>
      </c>
      <c r="D1494" s="326" t="s">
        <v>864</v>
      </c>
      <c r="E1494" s="326" t="s">
        <v>814</v>
      </c>
      <c r="F1494" s="326">
        <v>4.8</v>
      </c>
      <c r="G1494" s="326">
        <v>27.0</v>
      </c>
      <c r="H1494" s="326">
        <v>3098.681125</v>
      </c>
      <c r="I1494" s="60">
        <f t="shared" si="1"/>
        <v>2017</v>
      </c>
      <c r="J1494" s="60">
        <f t="shared" si="2"/>
        <v>2</v>
      </c>
    </row>
    <row r="1495">
      <c r="A1495" s="325">
        <v>1493.0</v>
      </c>
      <c r="B1495" s="326" t="s">
        <v>877</v>
      </c>
      <c r="C1495" s="326" t="s">
        <v>518</v>
      </c>
      <c r="D1495" s="326" t="s">
        <v>864</v>
      </c>
      <c r="E1495" s="326" t="s">
        <v>815</v>
      </c>
      <c r="F1495" s="326">
        <v>4.4</v>
      </c>
      <c r="G1495" s="326">
        <v>110.0</v>
      </c>
      <c r="H1495" s="326">
        <v>104608.0413</v>
      </c>
      <c r="I1495" s="60">
        <f t="shared" si="1"/>
        <v>2017</v>
      </c>
      <c r="J1495" s="60">
        <f t="shared" si="2"/>
        <v>2</v>
      </c>
    </row>
    <row r="1496">
      <c r="A1496" s="325">
        <v>1494.0</v>
      </c>
      <c r="B1496" s="326" t="s">
        <v>877</v>
      </c>
      <c r="C1496" s="326" t="s">
        <v>518</v>
      </c>
      <c r="D1496" s="326" t="s">
        <v>864</v>
      </c>
      <c r="E1496" s="326" t="s">
        <v>852</v>
      </c>
      <c r="F1496" s="326">
        <v>4.9</v>
      </c>
      <c r="G1496" s="326">
        <v>1.0</v>
      </c>
      <c r="H1496" s="326">
        <v>447.4474206</v>
      </c>
      <c r="I1496" s="60">
        <f t="shared" si="1"/>
        <v>2017</v>
      </c>
      <c r="J1496" s="60">
        <f t="shared" si="2"/>
        <v>2</v>
      </c>
    </row>
    <row r="1497">
      <c r="A1497" s="325">
        <v>1495.0</v>
      </c>
      <c r="B1497" s="326" t="s">
        <v>877</v>
      </c>
      <c r="C1497" s="326" t="s">
        <v>518</v>
      </c>
      <c r="D1497" s="326" t="s">
        <v>803</v>
      </c>
      <c r="E1497" s="326" t="s">
        <v>803</v>
      </c>
      <c r="F1497" s="326" t="s">
        <v>804</v>
      </c>
      <c r="G1497" s="326">
        <v>104.0</v>
      </c>
      <c r="H1497" s="326">
        <v>814505.4902</v>
      </c>
      <c r="I1497" s="60">
        <f t="shared" si="1"/>
        <v>2017</v>
      </c>
      <c r="J1497" s="60">
        <f t="shared" si="2"/>
        <v>2</v>
      </c>
    </row>
    <row r="1498">
      <c r="A1498" s="325">
        <v>1496.0</v>
      </c>
      <c r="B1498" s="326" t="s">
        <v>877</v>
      </c>
      <c r="C1498" s="326" t="s">
        <v>518</v>
      </c>
      <c r="D1498" s="326" t="s">
        <v>865</v>
      </c>
      <c r="E1498" s="326" t="s">
        <v>837</v>
      </c>
      <c r="F1498" s="326" t="s">
        <v>838</v>
      </c>
      <c r="G1498" s="326">
        <v>4903.0</v>
      </c>
      <c r="H1498" s="326">
        <v>194332.2559</v>
      </c>
      <c r="I1498" s="60">
        <f t="shared" si="1"/>
        <v>2017</v>
      </c>
      <c r="J1498" s="60">
        <f t="shared" si="2"/>
        <v>2</v>
      </c>
    </row>
    <row r="1499">
      <c r="A1499" s="325">
        <v>1497.0</v>
      </c>
      <c r="B1499" s="326" t="s">
        <v>877</v>
      </c>
      <c r="C1499" s="326" t="s">
        <v>518</v>
      </c>
      <c r="D1499" s="326" t="s">
        <v>865</v>
      </c>
      <c r="E1499" s="326" t="s">
        <v>894</v>
      </c>
      <c r="F1499" s="326" t="s">
        <v>895</v>
      </c>
      <c r="G1499" s="326">
        <v>592.0</v>
      </c>
      <c r="H1499" s="326">
        <v>11245.37524</v>
      </c>
      <c r="I1499" s="60">
        <f t="shared" si="1"/>
        <v>2017</v>
      </c>
      <c r="J1499" s="60">
        <f t="shared" si="2"/>
        <v>2</v>
      </c>
    </row>
    <row r="1500">
      <c r="A1500" s="325">
        <v>1498.0</v>
      </c>
      <c r="B1500" s="326" t="s">
        <v>877</v>
      </c>
      <c r="C1500" s="326" t="s">
        <v>518</v>
      </c>
      <c r="D1500" s="326" t="s">
        <v>865</v>
      </c>
      <c r="E1500" s="326" t="s">
        <v>842</v>
      </c>
      <c r="F1500" s="326" t="s">
        <v>843</v>
      </c>
      <c r="G1500" s="326">
        <v>64.0</v>
      </c>
      <c r="H1500" s="326">
        <v>2252.871888</v>
      </c>
      <c r="I1500" s="60">
        <f t="shared" si="1"/>
        <v>2017</v>
      </c>
      <c r="J1500" s="60">
        <f t="shared" si="2"/>
        <v>2</v>
      </c>
    </row>
    <row r="1501">
      <c r="A1501" s="325">
        <v>1499.0</v>
      </c>
      <c r="B1501" s="326" t="s">
        <v>877</v>
      </c>
      <c r="C1501" s="326" t="s">
        <v>518</v>
      </c>
      <c r="D1501" s="326" t="s">
        <v>865</v>
      </c>
      <c r="E1501" s="326" t="s">
        <v>844</v>
      </c>
      <c r="F1501" s="326" t="s">
        <v>845</v>
      </c>
      <c r="G1501" s="326">
        <v>381.0</v>
      </c>
      <c r="H1501" s="326">
        <v>37630.43751</v>
      </c>
      <c r="I1501" s="60">
        <f t="shared" si="1"/>
        <v>2017</v>
      </c>
      <c r="J1501" s="60">
        <f t="shared" si="2"/>
        <v>2</v>
      </c>
    </row>
    <row r="1502">
      <c r="A1502" s="325">
        <v>1500.0</v>
      </c>
      <c r="B1502" s="326" t="s">
        <v>877</v>
      </c>
      <c r="C1502" s="326" t="s">
        <v>518</v>
      </c>
      <c r="D1502" s="326" t="s">
        <v>805</v>
      </c>
      <c r="E1502" s="326" t="s">
        <v>808</v>
      </c>
      <c r="F1502" s="326" t="s">
        <v>809</v>
      </c>
      <c r="G1502" s="326">
        <v>15009.0</v>
      </c>
      <c r="H1502" s="326">
        <v>3047850.961</v>
      </c>
      <c r="I1502" s="60">
        <f t="shared" si="1"/>
        <v>2017</v>
      </c>
      <c r="J1502" s="60">
        <f t="shared" si="2"/>
        <v>2</v>
      </c>
    </row>
    <row r="1503">
      <c r="A1503" s="325">
        <v>1501.0</v>
      </c>
      <c r="B1503" s="326" t="s">
        <v>877</v>
      </c>
      <c r="C1503" s="326" t="s">
        <v>518</v>
      </c>
      <c r="D1503" s="326" t="s">
        <v>805</v>
      </c>
      <c r="E1503" s="326" t="s">
        <v>896</v>
      </c>
      <c r="F1503" s="326" t="s">
        <v>897</v>
      </c>
      <c r="G1503" s="326">
        <v>763.0</v>
      </c>
      <c r="H1503" s="326">
        <v>338170.6706</v>
      </c>
      <c r="I1503" s="60">
        <f t="shared" si="1"/>
        <v>2017</v>
      </c>
      <c r="J1503" s="60">
        <f t="shared" si="2"/>
        <v>2</v>
      </c>
    </row>
    <row r="1504">
      <c r="A1504" s="325">
        <v>1502.0</v>
      </c>
      <c r="B1504" s="326" t="s">
        <v>877</v>
      </c>
      <c r="C1504" s="326" t="s">
        <v>518</v>
      </c>
      <c r="D1504" s="326" t="s">
        <v>805</v>
      </c>
      <c r="E1504" s="326" t="s">
        <v>810</v>
      </c>
      <c r="F1504" s="326" t="s">
        <v>811</v>
      </c>
      <c r="G1504" s="326">
        <v>1743.0</v>
      </c>
      <c r="H1504" s="326">
        <v>3639129.018</v>
      </c>
      <c r="I1504" s="60">
        <f t="shared" si="1"/>
        <v>2017</v>
      </c>
      <c r="J1504" s="60">
        <f t="shared" si="2"/>
        <v>2</v>
      </c>
    </row>
    <row r="1505">
      <c r="A1505" s="325">
        <v>1503.0</v>
      </c>
      <c r="B1505" s="326" t="s">
        <v>877</v>
      </c>
      <c r="C1505" s="326" t="s">
        <v>518</v>
      </c>
      <c r="D1505" s="326" t="s">
        <v>805</v>
      </c>
      <c r="E1505" s="326" t="s">
        <v>812</v>
      </c>
      <c r="F1505" s="326">
        <v>2.0</v>
      </c>
      <c r="G1505" s="326">
        <v>108.0</v>
      </c>
      <c r="H1505" s="326">
        <v>508398.366</v>
      </c>
      <c r="I1505" s="60">
        <f t="shared" si="1"/>
        <v>2017</v>
      </c>
      <c r="J1505" s="60">
        <f t="shared" si="2"/>
        <v>2</v>
      </c>
    </row>
    <row r="1506">
      <c r="A1506" s="325">
        <v>1504.0</v>
      </c>
      <c r="B1506" s="326" t="s">
        <v>877</v>
      </c>
      <c r="C1506" s="326" t="s">
        <v>518</v>
      </c>
      <c r="D1506" s="326" t="s">
        <v>805</v>
      </c>
      <c r="E1506" s="326" t="s">
        <v>816</v>
      </c>
      <c r="F1506" s="326">
        <v>4.7</v>
      </c>
      <c r="G1506" s="326">
        <v>4.0</v>
      </c>
      <c r="H1506" s="326">
        <v>4785.323128</v>
      </c>
      <c r="I1506" s="60">
        <f t="shared" si="1"/>
        <v>2017</v>
      </c>
      <c r="J1506" s="60">
        <f t="shared" si="2"/>
        <v>2</v>
      </c>
    </row>
    <row r="1507">
      <c r="A1507" s="325">
        <v>1505.0</v>
      </c>
      <c r="B1507" s="326" t="s">
        <v>877</v>
      </c>
      <c r="C1507" s="326" t="s">
        <v>518</v>
      </c>
      <c r="D1507" s="326" t="s">
        <v>805</v>
      </c>
      <c r="E1507" s="326" t="s">
        <v>817</v>
      </c>
      <c r="F1507" s="326" t="s">
        <v>818</v>
      </c>
      <c r="G1507" s="326">
        <v>79.0</v>
      </c>
      <c r="H1507" s="326">
        <v>151938.9238</v>
      </c>
      <c r="I1507" s="60">
        <f t="shared" si="1"/>
        <v>2017</v>
      </c>
      <c r="J1507" s="60">
        <f t="shared" si="2"/>
        <v>2</v>
      </c>
    </row>
    <row r="1508">
      <c r="A1508" s="325">
        <v>1506.0</v>
      </c>
      <c r="B1508" s="326" t="s">
        <v>877</v>
      </c>
      <c r="C1508" s="326" t="s">
        <v>518</v>
      </c>
      <c r="D1508" s="326" t="s">
        <v>805</v>
      </c>
      <c r="E1508" s="326" t="s">
        <v>822</v>
      </c>
      <c r="F1508" s="326" t="s">
        <v>823</v>
      </c>
      <c r="G1508" s="326">
        <v>155.0</v>
      </c>
      <c r="H1508" s="326">
        <v>46042.12191</v>
      </c>
      <c r="I1508" s="60">
        <f t="shared" si="1"/>
        <v>2017</v>
      </c>
      <c r="J1508" s="60">
        <f t="shared" si="2"/>
        <v>2</v>
      </c>
    </row>
    <row r="1509">
      <c r="A1509" s="325">
        <v>1507.0</v>
      </c>
      <c r="B1509" s="326" t="s">
        <v>877</v>
      </c>
      <c r="C1509" s="326" t="s">
        <v>518</v>
      </c>
      <c r="D1509" s="326" t="s">
        <v>828</v>
      </c>
      <c r="E1509" s="326" t="s">
        <v>829</v>
      </c>
      <c r="F1509" s="326" t="s">
        <v>830</v>
      </c>
      <c r="G1509" s="326">
        <v>9135.0</v>
      </c>
      <c r="H1509" s="326">
        <v>118707.2068</v>
      </c>
      <c r="I1509" s="60">
        <f t="shared" si="1"/>
        <v>2017</v>
      </c>
      <c r="J1509" s="60">
        <f t="shared" si="2"/>
        <v>2</v>
      </c>
    </row>
    <row r="1510">
      <c r="A1510" s="325">
        <v>1508.0</v>
      </c>
      <c r="B1510" s="326" t="s">
        <v>877</v>
      </c>
      <c r="C1510" s="326" t="s">
        <v>518</v>
      </c>
      <c r="D1510" s="326" t="s">
        <v>828</v>
      </c>
      <c r="E1510" s="326" t="s">
        <v>831</v>
      </c>
      <c r="F1510" s="326">
        <v>104.0</v>
      </c>
      <c r="G1510" s="326">
        <v>2970.0</v>
      </c>
      <c r="H1510" s="326">
        <v>19999.04152</v>
      </c>
      <c r="I1510" s="60">
        <f t="shared" si="1"/>
        <v>2017</v>
      </c>
      <c r="J1510" s="60">
        <f t="shared" si="2"/>
        <v>2</v>
      </c>
    </row>
    <row r="1511">
      <c r="A1511" s="325">
        <v>1509.0</v>
      </c>
      <c r="B1511" s="326" t="s">
        <v>877</v>
      </c>
      <c r="C1511" s="326" t="s">
        <v>518</v>
      </c>
      <c r="D1511" s="326" t="s">
        <v>828</v>
      </c>
      <c r="E1511" s="326" t="s">
        <v>832</v>
      </c>
      <c r="F1511" s="326">
        <v>13.0</v>
      </c>
      <c r="G1511" s="326">
        <v>56.0</v>
      </c>
      <c r="H1511" s="326">
        <v>14740.3726</v>
      </c>
      <c r="I1511" s="60">
        <f t="shared" si="1"/>
        <v>2017</v>
      </c>
      <c r="J1511" s="60">
        <f t="shared" si="2"/>
        <v>2</v>
      </c>
    </row>
    <row r="1512">
      <c r="A1512" s="325">
        <v>1510.0</v>
      </c>
      <c r="B1512" s="326" t="s">
        <v>877</v>
      </c>
      <c r="C1512" s="326" t="s">
        <v>518</v>
      </c>
      <c r="D1512" s="326" t="s">
        <v>828</v>
      </c>
      <c r="E1512" s="326" t="s">
        <v>833</v>
      </c>
      <c r="F1512" s="326" t="s">
        <v>834</v>
      </c>
      <c r="G1512" s="326">
        <v>8.0</v>
      </c>
      <c r="H1512" s="326">
        <v>16755.40932</v>
      </c>
      <c r="I1512" s="60">
        <f t="shared" si="1"/>
        <v>2017</v>
      </c>
      <c r="J1512" s="60">
        <f t="shared" si="2"/>
        <v>2</v>
      </c>
    </row>
    <row r="1513">
      <c r="A1513" s="325">
        <v>1511.0</v>
      </c>
      <c r="B1513" s="326" t="s">
        <v>877</v>
      </c>
      <c r="C1513" s="326" t="s">
        <v>518</v>
      </c>
      <c r="D1513" s="326" t="s">
        <v>828</v>
      </c>
      <c r="E1513" s="326" t="s">
        <v>835</v>
      </c>
      <c r="F1513" s="326" t="s">
        <v>836</v>
      </c>
      <c r="G1513" s="326">
        <v>281.0</v>
      </c>
      <c r="H1513" s="326">
        <v>44442.28523</v>
      </c>
      <c r="I1513" s="60">
        <f t="shared" si="1"/>
        <v>2017</v>
      </c>
      <c r="J1513" s="60">
        <f t="shared" si="2"/>
        <v>2</v>
      </c>
    </row>
    <row r="1514">
      <c r="A1514" s="325">
        <v>1512.0</v>
      </c>
      <c r="B1514" s="326" t="s">
        <v>877</v>
      </c>
      <c r="C1514" s="326" t="s">
        <v>518</v>
      </c>
      <c r="D1514" s="326" t="s">
        <v>828</v>
      </c>
      <c r="E1514" s="326" t="s">
        <v>839</v>
      </c>
      <c r="F1514" s="326">
        <v>36.0</v>
      </c>
      <c r="G1514" s="326">
        <v>213.0</v>
      </c>
      <c r="H1514" s="326">
        <v>320603.2329</v>
      </c>
      <c r="I1514" s="60">
        <f t="shared" si="1"/>
        <v>2017</v>
      </c>
      <c r="J1514" s="60">
        <f t="shared" si="2"/>
        <v>2</v>
      </c>
    </row>
    <row r="1515">
      <c r="A1515" s="325">
        <v>1513.0</v>
      </c>
      <c r="B1515" s="326" t="s">
        <v>877</v>
      </c>
      <c r="C1515" s="326" t="s">
        <v>518</v>
      </c>
      <c r="D1515" s="326" t="s">
        <v>828</v>
      </c>
      <c r="E1515" s="326" t="s">
        <v>866</v>
      </c>
      <c r="F1515" s="326">
        <v>106.0</v>
      </c>
      <c r="G1515" s="326">
        <v>50.0</v>
      </c>
      <c r="H1515" s="326">
        <v>77487.04325</v>
      </c>
      <c r="I1515" s="60">
        <f t="shared" si="1"/>
        <v>2017</v>
      </c>
      <c r="J1515" s="60">
        <f t="shared" si="2"/>
        <v>2</v>
      </c>
    </row>
    <row r="1516">
      <c r="A1516" s="325">
        <v>1514.0</v>
      </c>
      <c r="B1516" s="326" t="s">
        <v>877</v>
      </c>
      <c r="C1516" s="326" t="s">
        <v>518</v>
      </c>
      <c r="D1516" s="326" t="s">
        <v>828</v>
      </c>
      <c r="E1516" s="326" t="s">
        <v>840</v>
      </c>
      <c r="F1516" s="326" t="s">
        <v>841</v>
      </c>
      <c r="G1516" s="326">
        <v>332.0</v>
      </c>
      <c r="H1516" s="326">
        <v>9670.831669</v>
      </c>
      <c r="I1516" s="60">
        <f t="shared" si="1"/>
        <v>2017</v>
      </c>
      <c r="J1516" s="60">
        <f t="shared" si="2"/>
        <v>2</v>
      </c>
    </row>
    <row r="1517">
      <c r="A1517" s="325">
        <v>1515.0</v>
      </c>
      <c r="B1517" s="326" t="s">
        <v>877</v>
      </c>
      <c r="C1517" s="326" t="s">
        <v>518</v>
      </c>
      <c r="D1517" s="326" t="s">
        <v>828</v>
      </c>
      <c r="E1517" s="326" t="s">
        <v>846</v>
      </c>
      <c r="F1517" s="326" t="s">
        <v>847</v>
      </c>
      <c r="G1517" s="326">
        <v>941.0</v>
      </c>
      <c r="H1517" s="326">
        <v>292396.1509</v>
      </c>
      <c r="I1517" s="60">
        <f t="shared" si="1"/>
        <v>2017</v>
      </c>
      <c r="J1517" s="60">
        <f t="shared" si="2"/>
        <v>2</v>
      </c>
    </row>
    <row r="1518">
      <c r="A1518" s="325">
        <v>1516.0</v>
      </c>
      <c r="B1518" s="326" t="s">
        <v>898</v>
      </c>
      <c r="C1518" s="326" t="s">
        <v>545</v>
      </c>
      <c r="D1518" s="326" t="s">
        <v>642</v>
      </c>
      <c r="E1518" s="326" t="s">
        <v>643</v>
      </c>
      <c r="F1518" s="326" t="s">
        <v>644</v>
      </c>
      <c r="G1518" s="326">
        <v>206.0</v>
      </c>
      <c r="H1518" s="326">
        <v>185881.3114</v>
      </c>
      <c r="I1518" s="60">
        <f t="shared" si="1"/>
        <v>2017</v>
      </c>
      <c r="J1518" s="60">
        <f t="shared" si="2"/>
        <v>3</v>
      </c>
    </row>
    <row r="1519">
      <c r="A1519" s="325">
        <v>1517.0</v>
      </c>
      <c r="B1519" s="326" t="s">
        <v>898</v>
      </c>
      <c r="C1519" s="326" t="s">
        <v>545</v>
      </c>
      <c r="D1519" s="326" t="s">
        <v>642</v>
      </c>
      <c r="E1519" s="326" t="s">
        <v>645</v>
      </c>
      <c r="F1519" s="326" t="s">
        <v>646</v>
      </c>
      <c r="G1519" s="326">
        <v>153.0</v>
      </c>
      <c r="H1519" s="326">
        <v>30567.98298</v>
      </c>
      <c r="I1519" s="60">
        <f t="shared" si="1"/>
        <v>2017</v>
      </c>
      <c r="J1519" s="60">
        <f t="shared" si="2"/>
        <v>3</v>
      </c>
    </row>
    <row r="1520">
      <c r="A1520" s="325">
        <v>1518.0</v>
      </c>
      <c r="B1520" s="326" t="s">
        <v>898</v>
      </c>
      <c r="C1520" s="326" t="s">
        <v>545</v>
      </c>
      <c r="D1520" s="326" t="s">
        <v>647</v>
      </c>
      <c r="E1520" s="326" t="s">
        <v>648</v>
      </c>
      <c r="F1520" s="326" t="s">
        <v>649</v>
      </c>
      <c r="G1520" s="326">
        <v>1165.0</v>
      </c>
      <c r="H1520" s="326">
        <v>10675.0499</v>
      </c>
      <c r="I1520" s="60">
        <f t="shared" si="1"/>
        <v>2017</v>
      </c>
      <c r="J1520" s="60">
        <f t="shared" si="2"/>
        <v>3</v>
      </c>
    </row>
    <row r="1521">
      <c r="A1521" s="325">
        <v>1519.0</v>
      </c>
      <c r="B1521" s="326" t="s">
        <v>898</v>
      </c>
      <c r="C1521" s="326" t="s">
        <v>545</v>
      </c>
      <c r="D1521" s="326" t="s">
        <v>647</v>
      </c>
      <c r="E1521" s="326" t="s">
        <v>650</v>
      </c>
      <c r="F1521" s="326" t="s">
        <v>651</v>
      </c>
      <c r="G1521" s="326">
        <v>2652.0</v>
      </c>
      <c r="H1521" s="326">
        <v>24300.62861</v>
      </c>
      <c r="I1521" s="60">
        <f t="shared" si="1"/>
        <v>2017</v>
      </c>
      <c r="J1521" s="60">
        <f t="shared" si="2"/>
        <v>3</v>
      </c>
    </row>
    <row r="1522">
      <c r="A1522" s="325">
        <v>1520.0</v>
      </c>
      <c r="B1522" s="326" t="s">
        <v>898</v>
      </c>
      <c r="C1522" s="326" t="s">
        <v>545</v>
      </c>
      <c r="D1522" s="326" t="s">
        <v>647</v>
      </c>
      <c r="E1522" s="326" t="s">
        <v>652</v>
      </c>
      <c r="F1522" s="326" t="s">
        <v>653</v>
      </c>
      <c r="G1522" s="326">
        <v>2783.0</v>
      </c>
      <c r="H1522" s="326">
        <v>25500.99903</v>
      </c>
      <c r="I1522" s="60">
        <f t="shared" si="1"/>
        <v>2017</v>
      </c>
      <c r="J1522" s="60">
        <f t="shared" si="2"/>
        <v>3</v>
      </c>
    </row>
    <row r="1523">
      <c r="A1523" s="325">
        <v>1521.0</v>
      </c>
      <c r="B1523" s="326" t="s">
        <v>898</v>
      </c>
      <c r="C1523" s="326" t="s">
        <v>545</v>
      </c>
      <c r="D1523" s="326" t="s">
        <v>647</v>
      </c>
      <c r="E1523" s="326" t="s">
        <v>654</v>
      </c>
      <c r="F1523" s="326" t="s">
        <v>655</v>
      </c>
      <c r="G1523" s="326">
        <v>2049.0</v>
      </c>
      <c r="H1523" s="326">
        <v>18775.25944</v>
      </c>
      <c r="I1523" s="60">
        <f t="shared" si="1"/>
        <v>2017</v>
      </c>
      <c r="J1523" s="60">
        <f t="shared" si="2"/>
        <v>3</v>
      </c>
    </row>
    <row r="1524">
      <c r="A1524" s="325">
        <v>1522.0</v>
      </c>
      <c r="B1524" s="326" t="s">
        <v>898</v>
      </c>
      <c r="C1524" s="326" t="s">
        <v>545</v>
      </c>
      <c r="D1524" s="326" t="s">
        <v>647</v>
      </c>
      <c r="E1524" s="326" t="s">
        <v>656</v>
      </c>
      <c r="F1524" s="326" t="s">
        <v>657</v>
      </c>
      <c r="G1524" s="326">
        <v>69.0</v>
      </c>
      <c r="H1524" s="326">
        <v>903.6686775</v>
      </c>
      <c r="I1524" s="60">
        <f t="shared" si="1"/>
        <v>2017</v>
      </c>
      <c r="J1524" s="60">
        <f t="shared" si="2"/>
        <v>3</v>
      </c>
    </row>
    <row r="1525">
      <c r="A1525" s="325">
        <v>1523.0</v>
      </c>
      <c r="B1525" s="326" t="s">
        <v>898</v>
      </c>
      <c r="C1525" s="326" t="s">
        <v>547</v>
      </c>
      <c r="D1525" s="326" t="s">
        <v>658</v>
      </c>
      <c r="E1525" s="326" t="s">
        <v>659</v>
      </c>
      <c r="F1525" s="326" t="s">
        <v>660</v>
      </c>
      <c r="G1525" s="326">
        <v>124.0</v>
      </c>
      <c r="H1525" s="326">
        <v>1430.116204</v>
      </c>
      <c r="I1525" s="60">
        <f t="shared" si="1"/>
        <v>2017</v>
      </c>
      <c r="J1525" s="60">
        <f t="shared" si="2"/>
        <v>3</v>
      </c>
    </row>
    <row r="1526">
      <c r="A1526" s="325">
        <v>1524.0</v>
      </c>
      <c r="B1526" s="326" t="s">
        <v>898</v>
      </c>
      <c r="C1526" s="326" t="s">
        <v>547</v>
      </c>
      <c r="D1526" s="326" t="s">
        <v>658</v>
      </c>
      <c r="E1526" s="326" t="s">
        <v>661</v>
      </c>
      <c r="F1526" s="326" t="s">
        <v>662</v>
      </c>
      <c r="G1526" s="326">
        <v>4963.0</v>
      </c>
      <c r="H1526" s="326">
        <v>7526.394185</v>
      </c>
      <c r="I1526" s="60">
        <f t="shared" si="1"/>
        <v>2017</v>
      </c>
      <c r="J1526" s="60">
        <f t="shared" si="2"/>
        <v>3</v>
      </c>
    </row>
    <row r="1527">
      <c r="A1527" s="325">
        <v>1525.0</v>
      </c>
      <c r="B1527" s="326" t="s">
        <v>898</v>
      </c>
      <c r="C1527" s="326" t="s">
        <v>547</v>
      </c>
      <c r="D1527" s="326" t="s">
        <v>658</v>
      </c>
      <c r="E1527" s="326" t="s">
        <v>663</v>
      </c>
      <c r="F1527" s="326" t="s">
        <v>664</v>
      </c>
      <c r="G1527" s="326">
        <v>3169.0</v>
      </c>
      <c r="H1527" s="326">
        <v>28516.70654</v>
      </c>
      <c r="I1527" s="60">
        <f t="shared" si="1"/>
        <v>2017</v>
      </c>
      <c r="J1527" s="60">
        <f t="shared" si="2"/>
        <v>3</v>
      </c>
    </row>
    <row r="1528">
      <c r="A1528" s="325">
        <v>1526.0</v>
      </c>
      <c r="B1528" s="326" t="s">
        <v>898</v>
      </c>
      <c r="C1528" s="326" t="s">
        <v>547</v>
      </c>
      <c r="D1528" s="326" t="s">
        <v>665</v>
      </c>
      <c r="E1528" s="326" t="s">
        <v>666</v>
      </c>
      <c r="F1528" s="326" t="s">
        <v>667</v>
      </c>
      <c r="G1528" s="326">
        <v>3477.0</v>
      </c>
      <c r="H1528" s="326">
        <v>2318039.388</v>
      </c>
      <c r="I1528" s="60">
        <f t="shared" si="1"/>
        <v>2017</v>
      </c>
      <c r="J1528" s="60">
        <f t="shared" si="2"/>
        <v>3</v>
      </c>
    </row>
    <row r="1529">
      <c r="A1529" s="325">
        <v>1527.0</v>
      </c>
      <c r="B1529" s="326" t="s">
        <v>898</v>
      </c>
      <c r="C1529" s="326" t="s">
        <v>678</v>
      </c>
      <c r="D1529" s="326" t="s">
        <v>678</v>
      </c>
      <c r="E1529" s="326" t="s">
        <v>680</v>
      </c>
      <c r="F1529" s="326">
        <v>80.0</v>
      </c>
      <c r="G1529" s="326">
        <v>124.0</v>
      </c>
      <c r="H1529" s="326">
        <v>19466.52218</v>
      </c>
      <c r="I1529" s="60">
        <f t="shared" si="1"/>
        <v>2017</v>
      </c>
      <c r="J1529" s="60">
        <f t="shared" si="2"/>
        <v>3</v>
      </c>
    </row>
    <row r="1530">
      <c r="A1530" s="325">
        <v>1528.0</v>
      </c>
      <c r="B1530" s="326" t="s">
        <v>898</v>
      </c>
      <c r="C1530" s="326" t="s">
        <v>678</v>
      </c>
      <c r="D1530" s="326" t="s">
        <v>678</v>
      </c>
      <c r="E1530" s="326" t="s">
        <v>681</v>
      </c>
      <c r="F1530" s="326">
        <v>83.0</v>
      </c>
      <c r="G1530" s="326">
        <v>27.0</v>
      </c>
      <c r="H1530" s="326">
        <v>114.8301037</v>
      </c>
      <c r="I1530" s="60">
        <f t="shared" si="1"/>
        <v>2017</v>
      </c>
      <c r="J1530" s="60">
        <f t="shared" si="2"/>
        <v>3</v>
      </c>
    </row>
    <row r="1531">
      <c r="A1531" s="325">
        <v>1529.0</v>
      </c>
      <c r="B1531" s="326" t="s">
        <v>898</v>
      </c>
      <c r="C1531" s="326" t="s">
        <v>678</v>
      </c>
      <c r="D1531" s="326" t="s">
        <v>678</v>
      </c>
      <c r="E1531" s="326" t="s">
        <v>683</v>
      </c>
      <c r="F1531" s="326">
        <v>802.0</v>
      </c>
      <c r="G1531" s="326">
        <v>840.0</v>
      </c>
      <c r="H1531" s="326">
        <v>113512.0957</v>
      </c>
      <c r="I1531" s="60">
        <f t="shared" si="1"/>
        <v>2017</v>
      </c>
      <c r="J1531" s="60">
        <f t="shared" si="2"/>
        <v>3</v>
      </c>
    </row>
    <row r="1532">
      <c r="A1532" s="325">
        <v>1530.0</v>
      </c>
      <c r="B1532" s="326" t="s">
        <v>898</v>
      </c>
      <c r="C1532" s="326" t="s">
        <v>678</v>
      </c>
      <c r="D1532" s="326" t="s">
        <v>678</v>
      </c>
      <c r="E1532" s="326" t="s">
        <v>684</v>
      </c>
      <c r="F1532" s="326">
        <v>95.0</v>
      </c>
      <c r="G1532" s="326">
        <v>41.0</v>
      </c>
      <c r="H1532" s="326">
        <v>663.1895468</v>
      </c>
      <c r="I1532" s="60">
        <f t="shared" si="1"/>
        <v>2017</v>
      </c>
      <c r="J1532" s="60">
        <f t="shared" si="2"/>
        <v>3</v>
      </c>
    </row>
    <row r="1533">
      <c r="A1533" s="325">
        <v>1531.0</v>
      </c>
      <c r="B1533" s="326" t="s">
        <v>898</v>
      </c>
      <c r="C1533" s="326" t="s">
        <v>678</v>
      </c>
      <c r="D1533" s="326" t="s">
        <v>678</v>
      </c>
      <c r="E1533" s="326" t="s">
        <v>685</v>
      </c>
      <c r="F1533" s="326">
        <v>24.0</v>
      </c>
      <c r="G1533" s="326">
        <v>19.0</v>
      </c>
      <c r="H1533" s="326">
        <v>6593.253397</v>
      </c>
      <c r="I1533" s="60">
        <f t="shared" si="1"/>
        <v>2017</v>
      </c>
      <c r="J1533" s="60">
        <f t="shared" si="2"/>
        <v>3</v>
      </c>
    </row>
    <row r="1534">
      <c r="A1534" s="325">
        <v>1532.0</v>
      </c>
      <c r="B1534" s="326" t="s">
        <v>898</v>
      </c>
      <c r="C1534" s="326" t="s">
        <v>678</v>
      </c>
      <c r="D1534" s="326" t="s">
        <v>678</v>
      </c>
      <c r="E1534" s="326" t="s">
        <v>686</v>
      </c>
      <c r="F1534" s="326">
        <v>60.0</v>
      </c>
      <c r="G1534" s="326">
        <v>8.0</v>
      </c>
      <c r="H1534" s="326">
        <v>147.383009</v>
      </c>
      <c r="I1534" s="60">
        <f t="shared" si="1"/>
        <v>2017</v>
      </c>
      <c r="J1534" s="60">
        <f t="shared" si="2"/>
        <v>3</v>
      </c>
    </row>
    <row r="1535">
      <c r="A1535" s="325">
        <v>1533.0</v>
      </c>
      <c r="B1535" s="326" t="s">
        <v>898</v>
      </c>
      <c r="C1535" s="326" t="s">
        <v>678</v>
      </c>
      <c r="D1535" s="326" t="s">
        <v>678</v>
      </c>
      <c r="E1535" s="326" t="s">
        <v>687</v>
      </c>
      <c r="F1535" s="326">
        <v>814.0</v>
      </c>
      <c r="G1535" s="326">
        <v>42.0</v>
      </c>
      <c r="H1535" s="326">
        <v>295.7835574</v>
      </c>
      <c r="I1535" s="60">
        <f t="shared" si="1"/>
        <v>2017</v>
      </c>
      <c r="J1535" s="60">
        <f t="shared" si="2"/>
        <v>3</v>
      </c>
    </row>
    <row r="1536">
      <c r="A1536" s="325">
        <v>1534.0</v>
      </c>
      <c r="B1536" s="326" t="s">
        <v>898</v>
      </c>
      <c r="C1536" s="326" t="s">
        <v>678</v>
      </c>
      <c r="D1536" s="326" t="s">
        <v>678</v>
      </c>
      <c r="E1536" s="326" t="s">
        <v>688</v>
      </c>
      <c r="F1536" s="326">
        <v>33.0</v>
      </c>
      <c r="G1536" s="326">
        <v>318.0</v>
      </c>
      <c r="H1536" s="326">
        <v>11753.90249</v>
      </c>
      <c r="I1536" s="60">
        <f t="shared" si="1"/>
        <v>2017</v>
      </c>
      <c r="J1536" s="60">
        <f t="shared" si="2"/>
        <v>3</v>
      </c>
    </row>
    <row r="1537">
      <c r="A1537" s="325">
        <v>1535.0</v>
      </c>
      <c r="B1537" s="326" t="s">
        <v>898</v>
      </c>
      <c r="C1537" s="326" t="s">
        <v>678</v>
      </c>
      <c r="D1537" s="326" t="s">
        <v>678</v>
      </c>
      <c r="E1537" s="326" t="s">
        <v>689</v>
      </c>
      <c r="F1537" s="326">
        <v>54.0</v>
      </c>
      <c r="G1537" s="326">
        <v>575.0</v>
      </c>
      <c r="H1537" s="326">
        <v>40166.50051</v>
      </c>
      <c r="I1537" s="60">
        <f t="shared" si="1"/>
        <v>2017</v>
      </c>
      <c r="J1537" s="60">
        <f t="shared" si="2"/>
        <v>3</v>
      </c>
    </row>
    <row r="1538">
      <c r="A1538" s="325">
        <v>1536.0</v>
      </c>
      <c r="B1538" s="326" t="s">
        <v>898</v>
      </c>
      <c r="C1538" s="326" t="s">
        <v>678</v>
      </c>
      <c r="D1538" s="326" t="s">
        <v>678</v>
      </c>
      <c r="E1538" s="326" t="s">
        <v>692</v>
      </c>
      <c r="F1538" s="326" t="s">
        <v>693</v>
      </c>
      <c r="G1538" s="326">
        <v>105.0</v>
      </c>
      <c r="H1538" s="326">
        <v>15143.16357</v>
      </c>
      <c r="I1538" s="60">
        <f t="shared" si="1"/>
        <v>2017</v>
      </c>
      <c r="J1538" s="60">
        <f t="shared" si="2"/>
        <v>3</v>
      </c>
    </row>
    <row r="1539">
      <c r="A1539" s="325">
        <v>1537.0</v>
      </c>
      <c r="B1539" s="326" t="s">
        <v>898</v>
      </c>
      <c r="C1539" s="326" t="s">
        <v>678</v>
      </c>
      <c r="D1539" s="326" t="s">
        <v>678</v>
      </c>
      <c r="E1539" s="326" t="s">
        <v>694</v>
      </c>
      <c r="F1539" s="326">
        <v>86.0</v>
      </c>
      <c r="G1539" s="326">
        <v>995.0</v>
      </c>
      <c r="H1539" s="326">
        <v>121741.689</v>
      </c>
      <c r="I1539" s="60">
        <f t="shared" si="1"/>
        <v>2017</v>
      </c>
      <c r="J1539" s="60">
        <f t="shared" si="2"/>
        <v>3</v>
      </c>
    </row>
    <row r="1540">
      <c r="A1540" s="325">
        <v>1538.0</v>
      </c>
      <c r="B1540" s="326" t="s">
        <v>898</v>
      </c>
      <c r="C1540" s="326" t="s">
        <v>678</v>
      </c>
      <c r="D1540" s="326" t="s">
        <v>678</v>
      </c>
      <c r="E1540" s="326" t="s">
        <v>695</v>
      </c>
      <c r="F1540" s="326">
        <v>69.0</v>
      </c>
      <c r="G1540" s="326">
        <v>314.0</v>
      </c>
      <c r="H1540" s="326">
        <v>85196.24911</v>
      </c>
      <c r="I1540" s="60">
        <f t="shared" si="1"/>
        <v>2017</v>
      </c>
      <c r="J1540" s="60">
        <f t="shared" si="2"/>
        <v>3</v>
      </c>
    </row>
    <row r="1541">
      <c r="A1541" s="325">
        <v>1539.0</v>
      </c>
      <c r="B1541" s="326" t="s">
        <v>898</v>
      </c>
      <c r="C1541" s="326" t="s">
        <v>678</v>
      </c>
      <c r="D1541" s="326" t="s">
        <v>678</v>
      </c>
      <c r="E1541" s="326" t="s">
        <v>696</v>
      </c>
      <c r="F1541" s="326">
        <v>61.0</v>
      </c>
      <c r="G1541" s="326">
        <v>90.0</v>
      </c>
      <c r="H1541" s="326">
        <v>13300.74345</v>
      </c>
      <c r="I1541" s="60">
        <f t="shared" si="1"/>
        <v>2017</v>
      </c>
      <c r="J1541" s="60">
        <f t="shared" si="2"/>
        <v>3</v>
      </c>
    </row>
    <row r="1542">
      <c r="A1542" s="325">
        <v>1540.0</v>
      </c>
      <c r="B1542" s="326" t="s">
        <v>898</v>
      </c>
      <c r="C1542" s="326" t="s">
        <v>678</v>
      </c>
      <c r="D1542" s="326" t="s">
        <v>678</v>
      </c>
      <c r="E1542" s="326" t="s">
        <v>697</v>
      </c>
      <c r="F1542" s="326">
        <v>99.0</v>
      </c>
      <c r="G1542" s="326">
        <v>143.0</v>
      </c>
      <c r="H1542" s="326">
        <v>26570.52974</v>
      </c>
      <c r="I1542" s="60">
        <f t="shared" si="1"/>
        <v>2017</v>
      </c>
      <c r="J1542" s="60">
        <f t="shared" si="2"/>
        <v>3</v>
      </c>
    </row>
    <row r="1543">
      <c r="A1543" s="325">
        <v>1541.0</v>
      </c>
      <c r="B1543" s="326" t="s">
        <v>898</v>
      </c>
      <c r="C1543" s="326" t="s">
        <v>678</v>
      </c>
      <c r="D1543" s="326" t="s">
        <v>678</v>
      </c>
      <c r="E1543" s="326" t="s">
        <v>698</v>
      </c>
      <c r="F1543" s="326">
        <v>67.0</v>
      </c>
      <c r="G1543" s="326">
        <v>5.0</v>
      </c>
      <c r="H1543" s="326">
        <v>581.567422</v>
      </c>
      <c r="I1543" s="60">
        <f t="shared" si="1"/>
        <v>2017</v>
      </c>
      <c r="J1543" s="60">
        <f t="shared" si="2"/>
        <v>3</v>
      </c>
    </row>
    <row r="1544">
      <c r="A1544" s="325">
        <v>1542.0</v>
      </c>
      <c r="B1544" s="326" t="s">
        <v>898</v>
      </c>
      <c r="C1544" s="326" t="s">
        <v>678</v>
      </c>
      <c r="D1544" s="326" t="s">
        <v>678</v>
      </c>
      <c r="E1544" s="326" t="s">
        <v>699</v>
      </c>
      <c r="F1544" s="326">
        <v>79.0</v>
      </c>
      <c r="G1544" s="326">
        <v>534.0</v>
      </c>
      <c r="H1544" s="326">
        <v>98396.44376</v>
      </c>
      <c r="I1544" s="60">
        <f t="shared" si="1"/>
        <v>2017</v>
      </c>
      <c r="J1544" s="60">
        <f t="shared" si="2"/>
        <v>3</v>
      </c>
    </row>
    <row r="1545">
      <c r="A1545" s="325">
        <v>1543.0</v>
      </c>
      <c r="B1545" s="326" t="s">
        <v>898</v>
      </c>
      <c r="C1545" s="326" t="s">
        <v>678</v>
      </c>
      <c r="D1545" s="326" t="s">
        <v>678</v>
      </c>
      <c r="E1545" s="326" t="s">
        <v>702</v>
      </c>
      <c r="F1545" s="326" t="s">
        <v>703</v>
      </c>
      <c r="G1545" s="326">
        <v>125.0</v>
      </c>
      <c r="H1545" s="326">
        <v>23105.53715</v>
      </c>
      <c r="I1545" s="60">
        <f t="shared" si="1"/>
        <v>2017</v>
      </c>
      <c r="J1545" s="60">
        <f t="shared" si="2"/>
        <v>3</v>
      </c>
    </row>
    <row r="1546">
      <c r="A1546" s="325">
        <v>1544.0</v>
      </c>
      <c r="B1546" s="326" t="s">
        <v>898</v>
      </c>
      <c r="C1546" s="326" t="s">
        <v>678</v>
      </c>
      <c r="D1546" s="326" t="s">
        <v>678</v>
      </c>
      <c r="E1546" s="326" t="s">
        <v>704</v>
      </c>
      <c r="F1546" s="326">
        <v>38.0</v>
      </c>
      <c r="G1546" s="326">
        <v>303.0</v>
      </c>
      <c r="H1546" s="326">
        <v>84300.56568</v>
      </c>
      <c r="I1546" s="60">
        <f t="shared" si="1"/>
        <v>2017</v>
      </c>
      <c r="J1546" s="60">
        <f t="shared" si="2"/>
        <v>3</v>
      </c>
    </row>
    <row r="1547">
      <c r="A1547" s="325">
        <v>1545.0</v>
      </c>
      <c r="B1547" s="326" t="s">
        <v>898</v>
      </c>
      <c r="C1547" s="326" t="s">
        <v>678</v>
      </c>
      <c r="D1547" s="326" t="s">
        <v>678</v>
      </c>
      <c r="E1547" s="326" t="s">
        <v>705</v>
      </c>
      <c r="F1547" s="326">
        <v>27.0</v>
      </c>
      <c r="G1547" s="326">
        <v>20.0</v>
      </c>
      <c r="H1547" s="326">
        <v>55.7083745</v>
      </c>
      <c r="I1547" s="60">
        <f t="shared" si="1"/>
        <v>2017</v>
      </c>
      <c r="J1547" s="60">
        <f t="shared" si="2"/>
        <v>3</v>
      </c>
    </row>
    <row r="1548">
      <c r="A1548" s="325">
        <v>1546.0</v>
      </c>
      <c r="B1548" s="326" t="s">
        <v>898</v>
      </c>
      <c r="C1548" s="326" t="s">
        <v>678</v>
      </c>
      <c r="D1548" s="326" t="s">
        <v>678</v>
      </c>
      <c r="E1548" s="326" t="s">
        <v>706</v>
      </c>
      <c r="F1548" s="326">
        <v>59.0</v>
      </c>
      <c r="G1548" s="326">
        <v>413.0</v>
      </c>
      <c r="H1548" s="326">
        <v>24372.72932</v>
      </c>
      <c r="I1548" s="60">
        <f t="shared" si="1"/>
        <v>2017</v>
      </c>
      <c r="J1548" s="60">
        <f t="shared" si="2"/>
        <v>3</v>
      </c>
    </row>
    <row r="1549">
      <c r="A1549" s="325">
        <v>1547.0</v>
      </c>
      <c r="B1549" s="326" t="s">
        <v>898</v>
      </c>
      <c r="C1549" s="326" t="s">
        <v>550</v>
      </c>
      <c r="D1549" s="326" t="s">
        <v>550</v>
      </c>
      <c r="E1549" s="326" t="s">
        <v>707</v>
      </c>
      <c r="F1549" s="326">
        <v>81.0</v>
      </c>
      <c r="G1549" s="326">
        <v>21.0</v>
      </c>
      <c r="H1549" s="326">
        <v>35925.19613</v>
      </c>
      <c r="I1549" s="60">
        <f t="shared" si="1"/>
        <v>2017</v>
      </c>
      <c r="J1549" s="60">
        <f t="shared" si="2"/>
        <v>3</v>
      </c>
    </row>
    <row r="1550">
      <c r="A1550" s="325">
        <v>1548.0</v>
      </c>
      <c r="B1550" s="326" t="s">
        <v>898</v>
      </c>
      <c r="C1550" s="326" t="s">
        <v>550</v>
      </c>
      <c r="D1550" s="326" t="s">
        <v>550</v>
      </c>
      <c r="E1550" s="326" t="s">
        <v>708</v>
      </c>
      <c r="F1550" s="326" t="s">
        <v>709</v>
      </c>
      <c r="G1550" s="326">
        <v>2175.0</v>
      </c>
      <c r="H1550" s="326">
        <v>154654.1057</v>
      </c>
      <c r="I1550" s="60">
        <f t="shared" si="1"/>
        <v>2017</v>
      </c>
      <c r="J1550" s="60">
        <f t="shared" si="2"/>
        <v>3</v>
      </c>
    </row>
    <row r="1551">
      <c r="A1551" s="325">
        <v>1549.0</v>
      </c>
      <c r="B1551" s="326" t="s">
        <v>898</v>
      </c>
      <c r="C1551" s="326" t="s">
        <v>550</v>
      </c>
      <c r="D1551" s="326" t="s">
        <v>550</v>
      </c>
      <c r="E1551" s="326" t="s">
        <v>710</v>
      </c>
      <c r="F1551" s="326" t="s">
        <v>711</v>
      </c>
      <c r="G1551" s="326">
        <v>339.0</v>
      </c>
      <c r="H1551" s="326">
        <v>187988.3074</v>
      </c>
      <c r="I1551" s="60">
        <f t="shared" si="1"/>
        <v>2017</v>
      </c>
      <c r="J1551" s="60">
        <f t="shared" si="2"/>
        <v>3</v>
      </c>
    </row>
    <row r="1552">
      <c r="A1552" s="325">
        <v>1550.0</v>
      </c>
      <c r="B1552" s="326" t="s">
        <v>898</v>
      </c>
      <c r="C1552" s="326" t="s">
        <v>550</v>
      </c>
      <c r="D1552" s="326" t="s">
        <v>550</v>
      </c>
      <c r="E1552" s="326" t="s">
        <v>712</v>
      </c>
      <c r="F1552" s="326" t="s">
        <v>713</v>
      </c>
      <c r="G1552" s="326">
        <v>172.0</v>
      </c>
      <c r="H1552" s="326">
        <v>120916.2098</v>
      </c>
      <c r="I1552" s="60">
        <f t="shared" si="1"/>
        <v>2017</v>
      </c>
      <c r="J1552" s="60">
        <f t="shared" si="2"/>
        <v>3</v>
      </c>
    </row>
    <row r="1553">
      <c r="A1553" s="325">
        <v>1551.0</v>
      </c>
      <c r="B1553" s="326" t="s">
        <v>898</v>
      </c>
      <c r="C1553" s="326" t="s">
        <v>550</v>
      </c>
      <c r="D1553" s="326" t="s">
        <v>550</v>
      </c>
      <c r="E1553" s="326" t="s">
        <v>714</v>
      </c>
      <c r="F1553" s="326" t="s">
        <v>715</v>
      </c>
      <c r="G1553" s="326">
        <v>1488.0</v>
      </c>
      <c r="H1553" s="326">
        <v>91371.87663</v>
      </c>
      <c r="I1553" s="60">
        <f t="shared" si="1"/>
        <v>2017</v>
      </c>
      <c r="J1553" s="60">
        <f t="shared" si="2"/>
        <v>3</v>
      </c>
    </row>
    <row r="1554">
      <c r="A1554" s="325">
        <v>1552.0</v>
      </c>
      <c r="B1554" s="326" t="s">
        <v>898</v>
      </c>
      <c r="C1554" s="326" t="s">
        <v>551</v>
      </c>
      <c r="D1554" s="326" t="s">
        <v>551</v>
      </c>
      <c r="E1554" s="326" t="s">
        <v>716</v>
      </c>
      <c r="F1554" s="326">
        <v>66.0</v>
      </c>
      <c r="G1554" s="326">
        <v>4740.0</v>
      </c>
      <c r="H1554" s="326">
        <v>328438.8654</v>
      </c>
      <c r="I1554" s="60">
        <f t="shared" si="1"/>
        <v>2017</v>
      </c>
      <c r="J1554" s="60">
        <f t="shared" si="2"/>
        <v>3</v>
      </c>
    </row>
    <row r="1555">
      <c r="A1555" s="325">
        <v>1553.0</v>
      </c>
      <c r="B1555" s="326" t="s">
        <v>898</v>
      </c>
      <c r="C1555" s="326" t="s">
        <v>551</v>
      </c>
      <c r="D1555" s="326" t="s">
        <v>551</v>
      </c>
      <c r="E1555" s="326" t="s">
        <v>717</v>
      </c>
      <c r="F1555" s="326" t="s">
        <v>718</v>
      </c>
      <c r="G1555" s="326">
        <v>5057.0</v>
      </c>
      <c r="H1555" s="326">
        <v>38312.63809</v>
      </c>
      <c r="I1555" s="60">
        <f t="shared" si="1"/>
        <v>2017</v>
      </c>
      <c r="J1555" s="60">
        <f t="shared" si="2"/>
        <v>3</v>
      </c>
    </row>
    <row r="1556">
      <c r="A1556" s="325">
        <v>1554.0</v>
      </c>
      <c r="B1556" s="326" t="s">
        <v>898</v>
      </c>
      <c r="C1556" s="326" t="s">
        <v>551</v>
      </c>
      <c r="D1556" s="326" t="s">
        <v>551</v>
      </c>
      <c r="E1556" s="326" t="s">
        <v>719</v>
      </c>
      <c r="F1556" s="326" t="s">
        <v>720</v>
      </c>
      <c r="G1556" s="326">
        <v>1715.0</v>
      </c>
      <c r="H1556" s="326">
        <v>23539.45015</v>
      </c>
      <c r="I1556" s="60">
        <f t="shared" si="1"/>
        <v>2017</v>
      </c>
      <c r="J1556" s="60">
        <f t="shared" si="2"/>
        <v>3</v>
      </c>
    </row>
    <row r="1557">
      <c r="A1557" s="325">
        <v>1555.0</v>
      </c>
      <c r="B1557" s="326" t="s">
        <v>898</v>
      </c>
      <c r="C1557" s="326" t="s">
        <v>551</v>
      </c>
      <c r="D1557" s="326" t="s">
        <v>551</v>
      </c>
      <c r="E1557" s="326" t="s">
        <v>721</v>
      </c>
      <c r="F1557" s="326" t="s">
        <v>722</v>
      </c>
      <c r="G1557" s="326">
        <v>61.0</v>
      </c>
      <c r="H1557" s="326">
        <v>22778.20612</v>
      </c>
      <c r="I1557" s="60">
        <f t="shared" si="1"/>
        <v>2017</v>
      </c>
      <c r="J1557" s="60">
        <f t="shared" si="2"/>
        <v>3</v>
      </c>
    </row>
    <row r="1558">
      <c r="A1558" s="325">
        <v>1556.0</v>
      </c>
      <c r="B1558" s="326" t="s">
        <v>898</v>
      </c>
      <c r="C1558" s="326" t="s">
        <v>723</v>
      </c>
      <c r="D1558" s="326" t="s">
        <v>723</v>
      </c>
      <c r="E1558" s="326" t="s">
        <v>724</v>
      </c>
      <c r="F1558" s="326" t="s">
        <v>725</v>
      </c>
      <c r="G1558" s="326">
        <v>430.0</v>
      </c>
      <c r="H1558" s="326">
        <v>427227.1755</v>
      </c>
      <c r="I1558" s="60">
        <f t="shared" si="1"/>
        <v>2017</v>
      </c>
      <c r="J1558" s="60">
        <f t="shared" si="2"/>
        <v>3</v>
      </c>
    </row>
    <row r="1559">
      <c r="A1559" s="325">
        <v>1557.0</v>
      </c>
      <c r="B1559" s="326" t="s">
        <v>898</v>
      </c>
      <c r="C1559" s="326" t="s">
        <v>723</v>
      </c>
      <c r="D1559" s="326" t="s">
        <v>723</v>
      </c>
      <c r="E1559" s="326" t="s">
        <v>726</v>
      </c>
      <c r="F1559" s="326" t="s">
        <v>727</v>
      </c>
      <c r="G1559" s="326">
        <v>1502.0</v>
      </c>
      <c r="H1559" s="326">
        <v>1492314.459</v>
      </c>
      <c r="I1559" s="60">
        <f t="shared" si="1"/>
        <v>2017</v>
      </c>
      <c r="J1559" s="60">
        <f t="shared" si="2"/>
        <v>3</v>
      </c>
    </row>
    <row r="1560">
      <c r="A1560" s="325">
        <v>1558.0</v>
      </c>
      <c r="B1560" s="326" t="s">
        <v>898</v>
      </c>
      <c r="C1560" s="326" t="s">
        <v>524</v>
      </c>
      <c r="D1560" s="326" t="s">
        <v>728</v>
      </c>
      <c r="E1560" s="326" t="s">
        <v>729</v>
      </c>
      <c r="F1560" s="326">
        <v>71.0</v>
      </c>
      <c r="G1560" s="326">
        <v>50.0</v>
      </c>
      <c r="H1560" s="326">
        <v>47968.51446</v>
      </c>
      <c r="I1560" s="60">
        <f t="shared" si="1"/>
        <v>2017</v>
      </c>
      <c r="J1560" s="60">
        <f t="shared" si="2"/>
        <v>3</v>
      </c>
    </row>
    <row r="1561">
      <c r="A1561" s="325">
        <v>1559.0</v>
      </c>
      <c r="B1561" s="326" t="s">
        <v>898</v>
      </c>
      <c r="C1561" s="326" t="s">
        <v>524</v>
      </c>
      <c r="D1561" s="326" t="s">
        <v>728</v>
      </c>
      <c r="E1561" s="326" t="s">
        <v>730</v>
      </c>
      <c r="F1561" s="326">
        <v>73.0</v>
      </c>
      <c r="G1561" s="326">
        <v>19.0</v>
      </c>
      <c r="H1561" s="326">
        <v>4678.645371</v>
      </c>
      <c r="I1561" s="60">
        <f t="shared" si="1"/>
        <v>2017</v>
      </c>
      <c r="J1561" s="60">
        <f t="shared" si="2"/>
        <v>3</v>
      </c>
    </row>
    <row r="1562">
      <c r="A1562" s="325">
        <v>1560.0</v>
      </c>
      <c r="B1562" s="326" t="s">
        <v>898</v>
      </c>
      <c r="C1562" s="326" t="s">
        <v>524</v>
      </c>
      <c r="D1562" s="326" t="s">
        <v>728</v>
      </c>
      <c r="E1562" s="326" t="s">
        <v>731</v>
      </c>
      <c r="F1562" s="326" t="s">
        <v>732</v>
      </c>
      <c r="G1562" s="326">
        <v>16.0</v>
      </c>
      <c r="H1562" s="326">
        <v>14532.82917</v>
      </c>
      <c r="I1562" s="60">
        <f t="shared" si="1"/>
        <v>2017</v>
      </c>
      <c r="J1562" s="60">
        <f t="shared" si="2"/>
        <v>3</v>
      </c>
    </row>
    <row r="1563">
      <c r="A1563" s="325">
        <v>1561.0</v>
      </c>
      <c r="B1563" s="326" t="s">
        <v>898</v>
      </c>
      <c r="C1563" s="326" t="s">
        <v>524</v>
      </c>
      <c r="D1563" s="326" t="s">
        <v>728</v>
      </c>
      <c r="E1563" s="326" t="s">
        <v>733</v>
      </c>
      <c r="F1563" s="326" t="s">
        <v>734</v>
      </c>
      <c r="G1563" s="326">
        <v>303.0</v>
      </c>
      <c r="H1563" s="326">
        <v>14100.02119</v>
      </c>
      <c r="I1563" s="60">
        <f t="shared" si="1"/>
        <v>2017</v>
      </c>
      <c r="J1563" s="60">
        <f t="shared" si="2"/>
        <v>3</v>
      </c>
    </row>
    <row r="1564">
      <c r="A1564" s="325">
        <v>1562.0</v>
      </c>
      <c r="B1564" s="326" t="s">
        <v>898</v>
      </c>
      <c r="C1564" s="326" t="s">
        <v>524</v>
      </c>
      <c r="D1564" s="326" t="s">
        <v>728</v>
      </c>
      <c r="E1564" s="326" t="s">
        <v>735</v>
      </c>
      <c r="F1564" s="326">
        <v>23.0</v>
      </c>
      <c r="G1564" s="326">
        <v>30.0</v>
      </c>
      <c r="H1564" s="326">
        <v>39245.41458</v>
      </c>
      <c r="I1564" s="60">
        <f t="shared" si="1"/>
        <v>2017</v>
      </c>
      <c r="J1564" s="60">
        <f t="shared" si="2"/>
        <v>3</v>
      </c>
    </row>
    <row r="1565">
      <c r="A1565" s="325">
        <v>1563.0</v>
      </c>
      <c r="B1565" s="326" t="s">
        <v>898</v>
      </c>
      <c r="C1565" s="326" t="s">
        <v>524</v>
      </c>
      <c r="D1565" s="326" t="s">
        <v>728</v>
      </c>
      <c r="E1565" s="326" t="s">
        <v>736</v>
      </c>
      <c r="F1565" s="326" t="s">
        <v>737</v>
      </c>
      <c r="G1565" s="326">
        <v>16.0</v>
      </c>
      <c r="H1565" s="326">
        <v>21775.7095</v>
      </c>
      <c r="I1565" s="60">
        <f t="shared" si="1"/>
        <v>2017</v>
      </c>
      <c r="J1565" s="60">
        <f t="shared" si="2"/>
        <v>3</v>
      </c>
    </row>
    <row r="1566">
      <c r="A1566" s="325">
        <v>1564.0</v>
      </c>
      <c r="B1566" s="326" t="s">
        <v>898</v>
      </c>
      <c r="C1566" s="326" t="s">
        <v>524</v>
      </c>
      <c r="D1566" s="326" t="s">
        <v>728</v>
      </c>
      <c r="E1566" s="326" t="s">
        <v>738</v>
      </c>
      <c r="F1566" s="326">
        <v>70.0</v>
      </c>
      <c r="G1566" s="326">
        <v>5.0</v>
      </c>
      <c r="H1566" s="326">
        <v>6517.219955</v>
      </c>
      <c r="I1566" s="60">
        <f t="shared" si="1"/>
        <v>2017</v>
      </c>
      <c r="J1566" s="60">
        <f t="shared" si="2"/>
        <v>3</v>
      </c>
    </row>
    <row r="1567">
      <c r="A1567" s="325">
        <v>1565.0</v>
      </c>
      <c r="B1567" s="326" t="s">
        <v>898</v>
      </c>
      <c r="C1567" s="326" t="s">
        <v>524</v>
      </c>
      <c r="D1567" s="326" t="s">
        <v>728</v>
      </c>
      <c r="E1567" s="326" t="s">
        <v>739</v>
      </c>
      <c r="F1567" s="326">
        <v>21.0</v>
      </c>
      <c r="G1567" s="326">
        <v>352.0</v>
      </c>
      <c r="H1567" s="326">
        <v>372611.662</v>
      </c>
      <c r="I1567" s="60">
        <f t="shared" si="1"/>
        <v>2017</v>
      </c>
      <c r="J1567" s="60">
        <f t="shared" si="2"/>
        <v>3</v>
      </c>
    </row>
    <row r="1568">
      <c r="A1568" s="325">
        <v>1566.0</v>
      </c>
      <c r="B1568" s="326" t="s">
        <v>898</v>
      </c>
      <c r="C1568" s="326" t="s">
        <v>524</v>
      </c>
      <c r="D1568" s="326" t="s">
        <v>728</v>
      </c>
      <c r="E1568" s="326" t="s">
        <v>740</v>
      </c>
      <c r="F1568" s="326" t="s">
        <v>741</v>
      </c>
      <c r="G1568" s="326">
        <v>369.0</v>
      </c>
      <c r="H1568" s="326">
        <v>283940.5762</v>
      </c>
      <c r="I1568" s="60">
        <f t="shared" si="1"/>
        <v>2017</v>
      </c>
      <c r="J1568" s="60">
        <f t="shared" si="2"/>
        <v>3</v>
      </c>
    </row>
    <row r="1569">
      <c r="A1569" s="325">
        <v>1567.0</v>
      </c>
      <c r="B1569" s="326" t="s">
        <v>898</v>
      </c>
      <c r="C1569" s="326" t="s">
        <v>524</v>
      </c>
      <c r="D1569" s="326" t="s">
        <v>728</v>
      </c>
      <c r="E1569" s="326" t="s">
        <v>742</v>
      </c>
      <c r="F1569" s="326" t="s">
        <v>743</v>
      </c>
      <c r="G1569" s="326">
        <v>989.0</v>
      </c>
      <c r="H1569" s="326">
        <v>492348.8315</v>
      </c>
      <c r="I1569" s="60">
        <f t="shared" si="1"/>
        <v>2017</v>
      </c>
      <c r="J1569" s="60">
        <f t="shared" si="2"/>
        <v>3</v>
      </c>
    </row>
    <row r="1570">
      <c r="A1570" s="325">
        <v>1568.0</v>
      </c>
      <c r="B1570" s="326" t="s">
        <v>898</v>
      </c>
      <c r="C1570" s="326" t="s">
        <v>524</v>
      </c>
      <c r="D1570" s="326" t="s">
        <v>728</v>
      </c>
      <c r="E1570" s="326" t="s">
        <v>744</v>
      </c>
      <c r="F1570" s="326" t="s">
        <v>745</v>
      </c>
      <c r="G1570" s="326">
        <v>367.0</v>
      </c>
      <c r="H1570" s="326">
        <v>475191.4187</v>
      </c>
      <c r="I1570" s="60">
        <f t="shared" si="1"/>
        <v>2017</v>
      </c>
      <c r="J1570" s="60">
        <f t="shared" si="2"/>
        <v>3</v>
      </c>
    </row>
    <row r="1571">
      <c r="A1571" s="325">
        <v>1569.0</v>
      </c>
      <c r="B1571" s="326" t="s">
        <v>898</v>
      </c>
      <c r="C1571" s="326" t="s">
        <v>524</v>
      </c>
      <c r="D1571" s="326" t="s">
        <v>728</v>
      </c>
      <c r="E1571" s="326" t="s">
        <v>746</v>
      </c>
      <c r="F1571" s="326" t="s">
        <v>747</v>
      </c>
      <c r="G1571" s="326">
        <v>93.0</v>
      </c>
      <c r="H1571" s="326">
        <v>84504.75283</v>
      </c>
      <c r="I1571" s="60">
        <f t="shared" si="1"/>
        <v>2017</v>
      </c>
      <c r="J1571" s="60">
        <f t="shared" si="2"/>
        <v>3</v>
      </c>
    </row>
    <row r="1572">
      <c r="A1572" s="325">
        <v>1570.0</v>
      </c>
      <c r="B1572" s="326" t="s">
        <v>898</v>
      </c>
      <c r="C1572" s="326" t="s">
        <v>524</v>
      </c>
      <c r="D1572" s="326" t="s">
        <v>728</v>
      </c>
      <c r="E1572" s="326" t="s">
        <v>748</v>
      </c>
      <c r="F1572" s="326" t="s">
        <v>749</v>
      </c>
      <c r="G1572" s="326">
        <v>114.0</v>
      </c>
      <c r="H1572" s="326">
        <v>111485.7783</v>
      </c>
      <c r="I1572" s="60">
        <f t="shared" si="1"/>
        <v>2017</v>
      </c>
      <c r="J1572" s="60">
        <f t="shared" si="2"/>
        <v>3</v>
      </c>
    </row>
    <row r="1573">
      <c r="A1573" s="325">
        <v>1571.0</v>
      </c>
      <c r="B1573" s="326" t="s">
        <v>898</v>
      </c>
      <c r="C1573" s="326" t="s">
        <v>524</v>
      </c>
      <c r="D1573" s="326" t="s">
        <v>728</v>
      </c>
      <c r="E1573" s="326" t="s">
        <v>750</v>
      </c>
      <c r="F1573" s="326" t="s">
        <v>751</v>
      </c>
      <c r="G1573" s="326">
        <v>126.0</v>
      </c>
      <c r="H1573" s="326">
        <v>39836.91104</v>
      </c>
      <c r="I1573" s="60">
        <f t="shared" si="1"/>
        <v>2017</v>
      </c>
      <c r="J1573" s="60">
        <f t="shared" si="2"/>
        <v>3</v>
      </c>
    </row>
    <row r="1574">
      <c r="A1574" s="325">
        <v>1572.0</v>
      </c>
      <c r="B1574" s="326" t="s">
        <v>898</v>
      </c>
      <c r="C1574" s="326" t="s">
        <v>524</v>
      </c>
      <c r="D1574" s="326" t="s">
        <v>728</v>
      </c>
      <c r="E1574" s="326" t="s">
        <v>850</v>
      </c>
      <c r="F1574" s="326" t="s">
        <v>851</v>
      </c>
      <c r="G1574" s="326">
        <v>2.0</v>
      </c>
      <c r="H1574" s="326">
        <v>327.1333334</v>
      </c>
      <c r="I1574" s="60">
        <f t="shared" si="1"/>
        <v>2017</v>
      </c>
      <c r="J1574" s="60">
        <f t="shared" si="2"/>
        <v>3</v>
      </c>
    </row>
    <row r="1575">
      <c r="A1575" s="325">
        <v>1573.0</v>
      </c>
      <c r="B1575" s="326" t="s">
        <v>898</v>
      </c>
      <c r="C1575" s="326" t="s">
        <v>524</v>
      </c>
      <c r="D1575" s="326" t="s">
        <v>872</v>
      </c>
      <c r="E1575" s="326" t="s">
        <v>754</v>
      </c>
      <c r="F1575" s="326" t="s">
        <v>755</v>
      </c>
      <c r="G1575" s="326">
        <v>515.0</v>
      </c>
      <c r="H1575" s="326">
        <v>1629174.519</v>
      </c>
      <c r="I1575" s="60">
        <f t="shared" si="1"/>
        <v>2017</v>
      </c>
      <c r="J1575" s="60">
        <f t="shared" si="2"/>
        <v>3</v>
      </c>
    </row>
    <row r="1576">
      <c r="A1576" s="325">
        <v>1574.0</v>
      </c>
      <c r="B1576" s="326" t="s">
        <v>898</v>
      </c>
      <c r="C1576" s="326" t="s">
        <v>524</v>
      </c>
      <c r="D1576" s="326" t="s">
        <v>872</v>
      </c>
      <c r="E1576" s="326" t="s">
        <v>756</v>
      </c>
      <c r="F1576" s="326" t="s">
        <v>757</v>
      </c>
      <c r="G1576" s="326">
        <v>225.0</v>
      </c>
      <c r="H1576" s="326">
        <v>684761.4565</v>
      </c>
      <c r="I1576" s="60">
        <f t="shared" si="1"/>
        <v>2017</v>
      </c>
      <c r="J1576" s="60">
        <f t="shared" si="2"/>
        <v>3</v>
      </c>
    </row>
    <row r="1577">
      <c r="A1577" s="325">
        <v>1575.0</v>
      </c>
      <c r="B1577" s="326" t="s">
        <v>898</v>
      </c>
      <c r="C1577" s="326" t="s">
        <v>524</v>
      </c>
      <c r="D1577" s="326" t="s">
        <v>872</v>
      </c>
      <c r="E1577" s="326" t="s">
        <v>758</v>
      </c>
      <c r="F1577" s="326" t="s">
        <v>759</v>
      </c>
      <c r="G1577" s="326">
        <v>179.0</v>
      </c>
      <c r="H1577" s="326">
        <v>684825.2449</v>
      </c>
      <c r="I1577" s="60">
        <f t="shared" si="1"/>
        <v>2017</v>
      </c>
      <c r="J1577" s="60">
        <f t="shared" si="2"/>
        <v>3</v>
      </c>
    </row>
    <row r="1578">
      <c r="A1578" s="325">
        <v>1576.0</v>
      </c>
      <c r="B1578" s="326" t="s">
        <v>898</v>
      </c>
      <c r="C1578" s="326" t="s">
        <v>524</v>
      </c>
      <c r="D1578" s="326" t="s">
        <v>872</v>
      </c>
      <c r="E1578" s="326" t="s">
        <v>760</v>
      </c>
      <c r="F1578" s="326" t="s">
        <v>761</v>
      </c>
      <c r="G1578" s="326">
        <v>20.0</v>
      </c>
      <c r="H1578" s="326">
        <v>67894.63264</v>
      </c>
      <c r="I1578" s="60">
        <f t="shared" si="1"/>
        <v>2017</v>
      </c>
      <c r="J1578" s="60">
        <f t="shared" si="2"/>
        <v>3</v>
      </c>
    </row>
    <row r="1579">
      <c r="A1579" s="325">
        <v>1577.0</v>
      </c>
      <c r="B1579" s="326" t="s">
        <v>898</v>
      </c>
      <c r="C1579" s="326" t="s">
        <v>524</v>
      </c>
      <c r="D1579" s="326" t="s">
        <v>872</v>
      </c>
      <c r="E1579" s="326" t="s">
        <v>762</v>
      </c>
      <c r="F1579" s="326" t="s">
        <v>763</v>
      </c>
      <c r="G1579" s="326">
        <v>81.0</v>
      </c>
      <c r="H1579" s="326">
        <v>175408.6485</v>
      </c>
      <c r="I1579" s="60">
        <f t="shared" si="1"/>
        <v>2017</v>
      </c>
      <c r="J1579" s="60">
        <f t="shared" si="2"/>
        <v>3</v>
      </c>
    </row>
    <row r="1580">
      <c r="A1580" s="325">
        <v>1578.0</v>
      </c>
      <c r="B1580" s="326" t="s">
        <v>898</v>
      </c>
      <c r="C1580" s="326" t="s">
        <v>524</v>
      </c>
      <c r="D1580" s="326" t="s">
        <v>872</v>
      </c>
      <c r="E1580" s="326" t="s">
        <v>764</v>
      </c>
      <c r="F1580" s="326" t="s">
        <v>765</v>
      </c>
      <c r="G1580" s="326">
        <v>29.0</v>
      </c>
      <c r="H1580" s="326">
        <v>112014.5699</v>
      </c>
      <c r="I1580" s="60">
        <f t="shared" si="1"/>
        <v>2017</v>
      </c>
      <c r="J1580" s="60">
        <f t="shared" si="2"/>
        <v>3</v>
      </c>
    </row>
    <row r="1581">
      <c r="A1581" s="325">
        <v>1579.0</v>
      </c>
      <c r="B1581" s="326" t="s">
        <v>898</v>
      </c>
      <c r="C1581" s="326" t="s">
        <v>530</v>
      </c>
      <c r="D1581" s="326" t="s">
        <v>766</v>
      </c>
      <c r="E1581" s="326" t="s">
        <v>767</v>
      </c>
      <c r="F1581" s="326">
        <v>44.0</v>
      </c>
      <c r="G1581" s="326">
        <v>744.0</v>
      </c>
      <c r="H1581" s="326">
        <v>13801.39919</v>
      </c>
      <c r="I1581" s="60">
        <f t="shared" si="1"/>
        <v>2017</v>
      </c>
      <c r="J1581" s="60">
        <f t="shared" si="2"/>
        <v>3</v>
      </c>
    </row>
    <row r="1582">
      <c r="A1582" s="325">
        <v>1580.0</v>
      </c>
      <c r="B1582" s="326" t="s">
        <v>898</v>
      </c>
      <c r="C1582" s="326" t="s">
        <v>530</v>
      </c>
      <c r="D1582" s="326" t="s">
        <v>768</v>
      </c>
      <c r="E1582" s="326" t="s">
        <v>878</v>
      </c>
      <c r="F1582" s="326" t="s">
        <v>879</v>
      </c>
      <c r="G1582" s="326">
        <v>127.0</v>
      </c>
      <c r="H1582" s="326">
        <v>312298.4748</v>
      </c>
      <c r="I1582" s="60">
        <f t="shared" si="1"/>
        <v>2017</v>
      </c>
      <c r="J1582" s="60">
        <f t="shared" si="2"/>
        <v>3</v>
      </c>
    </row>
    <row r="1583">
      <c r="A1583" s="325">
        <v>1581.0</v>
      </c>
      <c r="B1583" s="326" t="s">
        <v>898</v>
      </c>
      <c r="C1583" s="326" t="s">
        <v>530</v>
      </c>
      <c r="D1583" s="326" t="s">
        <v>768</v>
      </c>
      <c r="E1583" s="326" t="s">
        <v>769</v>
      </c>
      <c r="F1583" s="326">
        <v>29.0</v>
      </c>
      <c r="G1583" s="326">
        <v>22.0</v>
      </c>
      <c r="H1583" s="326">
        <v>54098.9484</v>
      </c>
      <c r="I1583" s="60">
        <f t="shared" si="1"/>
        <v>2017</v>
      </c>
      <c r="J1583" s="60">
        <f t="shared" si="2"/>
        <v>3</v>
      </c>
    </row>
    <row r="1584">
      <c r="A1584" s="325">
        <v>1582.0</v>
      </c>
      <c r="B1584" s="326" t="s">
        <v>898</v>
      </c>
      <c r="C1584" s="326" t="s">
        <v>530</v>
      </c>
      <c r="D1584" s="326" t="s">
        <v>768</v>
      </c>
      <c r="E1584" s="326" t="s">
        <v>880</v>
      </c>
      <c r="F1584" s="326" t="s">
        <v>881</v>
      </c>
      <c r="G1584" s="326">
        <v>279.0</v>
      </c>
      <c r="H1584" s="326">
        <v>157360.5363</v>
      </c>
      <c r="I1584" s="60">
        <f t="shared" si="1"/>
        <v>2017</v>
      </c>
      <c r="J1584" s="60">
        <f t="shared" si="2"/>
        <v>3</v>
      </c>
    </row>
    <row r="1585">
      <c r="A1585" s="325">
        <v>1583.0</v>
      </c>
      <c r="B1585" s="326" t="s">
        <v>898</v>
      </c>
      <c r="C1585" s="326" t="s">
        <v>530</v>
      </c>
      <c r="D1585" s="326" t="s">
        <v>768</v>
      </c>
      <c r="E1585" s="326" t="s">
        <v>882</v>
      </c>
      <c r="F1585" s="326" t="s">
        <v>883</v>
      </c>
      <c r="G1585" s="326">
        <v>2.0</v>
      </c>
      <c r="H1585" s="326">
        <v>1128.032518</v>
      </c>
      <c r="I1585" s="60">
        <f t="shared" si="1"/>
        <v>2017</v>
      </c>
      <c r="J1585" s="60">
        <f t="shared" si="2"/>
        <v>3</v>
      </c>
    </row>
    <row r="1586">
      <c r="A1586" s="325">
        <v>1584.0</v>
      </c>
      <c r="B1586" s="326" t="s">
        <v>898</v>
      </c>
      <c r="C1586" s="326" t="s">
        <v>530</v>
      </c>
      <c r="D1586" s="326" t="s">
        <v>768</v>
      </c>
      <c r="E1586" s="326" t="s">
        <v>770</v>
      </c>
      <c r="F1586" s="326" t="s">
        <v>771</v>
      </c>
      <c r="G1586" s="326">
        <v>36.0</v>
      </c>
      <c r="H1586" s="326">
        <v>20304.58533</v>
      </c>
      <c r="I1586" s="60">
        <f t="shared" si="1"/>
        <v>2017</v>
      </c>
      <c r="J1586" s="60">
        <f t="shared" si="2"/>
        <v>3</v>
      </c>
    </row>
    <row r="1587">
      <c r="A1587" s="325">
        <v>1585.0</v>
      </c>
      <c r="B1587" s="326" t="s">
        <v>898</v>
      </c>
      <c r="C1587" s="326" t="s">
        <v>530</v>
      </c>
      <c r="D1587" s="326" t="s">
        <v>768</v>
      </c>
      <c r="E1587" s="326" t="s">
        <v>884</v>
      </c>
      <c r="F1587" s="326" t="s">
        <v>885</v>
      </c>
      <c r="G1587" s="326">
        <v>2903.0</v>
      </c>
      <c r="H1587" s="326">
        <v>1637339.2</v>
      </c>
      <c r="I1587" s="60">
        <f t="shared" si="1"/>
        <v>2017</v>
      </c>
      <c r="J1587" s="60">
        <f t="shared" si="2"/>
        <v>3</v>
      </c>
    </row>
    <row r="1588">
      <c r="A1588" s="325">
        <v>1586.0</v>
      </c>
      <c r="B1588" s="326" t="s">
        <v>898</v>
      </c>
      <c r="C1588" s="326" t="s">
        <v>530</v>
      </c>
      <c r="D1588" s="326" t="s">
        <v>768</v>
      </c>
      <c r="E1588" s="326" t="s">
        <v>774</v>
      </c>
      <c r="F1588" s="326" t="s">
        <v>775</v>
      </c>
      <c r="G1588" s="326">
        <v>836.0</v>
      </c>
      <c r="H1588" s="326">
        <v>471517.5926</v>
      </c>
      <c r="I1588" s="60">
        <f t="shared" si="1"/>
        <v>2017</v>
      </c>
      <c r="J1588" s="60">
        <f t="shared" si="2"/>
        <v>3</v>
      </c>
    </row>
    <row r="1589">
      <c r="A1589" s="325">
        <v>1587.0</v>
      </c>
      <c r="B1589" s="326" t="s">
        <v>898</v>
      </c>
      <c r="C1589" s="326" t="s">
        <v>530</v>
      </c>
      <c r="D1589" s="326" t="s">
        <v>768</v>
      </c>
      <c r="E1589" s="326" t="s">
        <v>886</v>
      </c>
      <c r="F1589" s="326" t="s">
        <v>887</v>
      </c>
      <c r="G1589" s="326">
        <v>65.0</v>
      </c>
      <c r="H1589" s="326">
        <v>36661.05684</v>
      </c>
      <c r="I1589" s="60">
        <f t="shared" si="1"/>
        <v>2017</v>
      </c>
      <c r="J1589" s="60">
        <f t="shared" si="2"/>
        <v>3</v>
      </c>
    </row>
    <row r="1590">
      <c r="A1590" s="325">
        <v>1588.0</v>
      </c>
      <c r="B1590" s="326" t="s">
        <v>898</v>
      </c>
      <c r="C1590" s="326" t="s">
        <v>530</v>
      </c>
      <c r="D1590" s="326" t="s">
        <v>768</v>
      </c>
      <c r="E1590" s="326" t="s">
        <v>776</v>
      </c>
      <c r="F1590" s="326" t="s">
        <v>777</v>
      </c>
      <c r="G1590" s="326">
        <v>21.0</v>
      </c>
      <c r="H1590" s="326">
        <v>11844.34144</v>
      </c>
      <c r="I1590" s="60">
        <f t="shared" si="1"/>
        <v>2017</v>
      </c>
      <c r="J1590" s="60">
        <f t="shared" si="2"/>
        <v>3</v>
      </c>
    </row>
    <row r="1591">
      <c r="A1591" s="325">
        <v>1589.0</v>
      </c>
      <c r="B1591" s="326" t="s">
        <v>898</v>
      </c>
      <c r="C1591" s="326" t="s">
        <v>530</v>
      </c>
      <c r="D1591" s="326" t="s">
        <v>778</v>
      </c>
      <c r="E1591" s="326" t="s">
        <v>888</v>
      </c>
      <c r="F1591" s="326" t="s">
        <v>889</v>
      </c>
      <c r="G1591" s="326">
        <v>23.0</v>
      </c>
      <c r="H1591" s="326">
        <v>42698.98662</v>
      </c>
      <c r="I1591" s="60">
        <f t="shared" si="1"/>
        <v>2017</v>
      </c>
      <c r="J1591" s="60">
        <f t="shared" si="2"/>
        <v>3</v>
      </c>
    </row>
    <row r="1592">
      <c r="A1592" s="325">
        <v>1590.0</v>
      </c>
      <c r="B1592" s="326" t="s">
        <v>898</v>
      </c>
      <c r="C1592" s="326" t="s">
        <v>530</v>
      </c>
      <c r="D1592" s="326" t="s">
        <v>778</v>
      </c>
      <c r="E1592" s="326" t="s">
        <v>779</v>
      </c>
      <c r="F1592" s="326">
        <v>31.0</v>
      </c>
      <c r="G1592" s="326">
        <v>2.0</v>
      </c>
      <c r="H1592" s="326">
        <v>3712.955358</v>
      </c>
      <c r="I1592" s="60">
        <f t="shared" si="1"/>
        <v>2017</v>
      </c>
      <c r="J1592" s="60">
        <f t="shared" si="2"/>
        <v>3</v>
      </c>
    </row>
    <row r="1593">
      <c r="A1593" s="325">
        <v>1591.0</v>
      </c>
      <c r="B1593" s="326" t="s">
        <v>898</v>
      </c>
      <c r="C1593" s="326" t="s">
        <v>530</v>
      </c>
      <c r="D1593" s="326" t="s">
        <v>778</v>
      </c>
      <c r="E1593" s="326" t="s">
        <v>890</v>
      </c>
      <c r="F1593" s="326" t="s">
        <v>891</v>
      </c>
      <c r="G1593" s="326">
        <v>131.0</v>
      </c>
      <c r="H1593" s="326">
        <v>19711.98036</v>
      </c>
      <c r="I1593" s="60">
        <f t="shared" si="1"/>
        <v>2017</v>
      </c>
      <c r="J1593" s="60">
        <f t="shared" si="2"/>
        <v>3</v>
      </c>
    </row>
    <row r="1594">
      <c r="A1594" s="325">
        <v>1592.0</v>
      </c>
      <c r="B1594" s="326" t="s">
        <v>898</v>
      </c>
      <c r="C1594" s="326" t="s">
        <v>530</v>
      </c>
      <c r="D1594" s="326" t="s">
        <v>778</v>
      </c>
      <c r="E1594" s="326" t="s">
        <v>780</v>
      </c>
      <c r="F1594" s="326" t="s">
        <v>781</v>
      </c>
      <c r="G1594" s="326">
        <v>37.0</v>
      </c>
      <c r="H1594" s="326">
        <v>5567.505903</v>
      </c>
      <c r="I1594" s="60">
        <f t="shared" si="1"/>
        <v>2017</v>
      </c>
      <c r="J1594" s="60">
        <f t="shared" si="2"/>
        <v>3</v>
      </c>
    </row>
    <row r="1595">
      <c r="A1595" s="325">
        <v>1593.0</v>
      </c>
      <c r="B1595" s="326" t="s">
        <v>898</v>
      </c>
      <c r="C1595" s="326" t="s">
        <v>530</v>
      </c>
      <c r="D1595" s="326" t="s">
        <v>778</v>
      </c>
      <c r="E1595" s="326" t="s">
        <v>892</v>
      </c>
      <c r="F1595" s="326" t="s">
        <v>893</v>
      </c>
      <c r="G1595" s="326">
        <v>2009.0</v>
      </c>
      <c r="H1595" s="326">
        <v>302300.5232</v>
      </c>
      <c r="I1595" s="60">
        <f t="shared" si="1"/>
        <v>2017</v>
      </c>
      <c r="J1595" s="60">
        <f t="shared" si="2"/>
        <v>3</v>
      </c>
    </row>
    <row r="1596">
      <c r="A1596" s="325">
        <v>1594.0</v>
      </c>
      <c r="B1596" s="326" t="s">
        <v>898</v>
      </c>
      <c r="C1596" s="326" t="s">
        <v>530</v>
      </c>
      <c r="D1596" s="326" t="s">
        <v>778</v>
      </c>
      <c r="E1596" s="326" t="s">
        <v>782</v>
      </c>
      <c r="F1596" s="326" t="s">
        <v>783</v>
      </c>
      <c r="G1596" s="326">
        <v>912.0</v>
      </c>
      <c r="H1596" s="326">
        <v>137231.4968</v>
      </c>
      <c r="I1596" s="60">
        <f t="shared" si="1"/>
        <v>2017</v>
      </c>
      <c r="J1596" s="60">
        <f t="shared" si="2"/>
        <v>3</v>
      </c>
    </row>
    <row r="1597">
      <c r="A1597" s="325">
        <v>1595.0</v>
      </c>
      <c r="B1597" s="326" t="s">
        <v>898</v>
      </c>
      <c r="C1597" s="326" t="s">
        <v>530</v>
      </c>
      <c r="D1597" s="326" t="s">
        <v>784</v>
      </c>
      <c r="E1597" s="326" t="s">
        <v>785</v>
      </c>
      <c r="F1597" s="326">
        <v>35.0</v>
      </c>
      <c r="G1597" s="326">
        <v>117.0</v>
      </c>
      <c r="H1597" s="326">
        <v>90590.66938</v>
      </c>
      <c r="I1597" s="60">
        <f t="shared" si="1"/>
        <v>2017</v>
      </c>
      <c r="J1597" s="60">
        <f t="shared" si="2"/>
        <v>3</v>
      </c>
    </row>
    <row r="1598">
      <c r="A1598" s="325">
        <v>1596.0</v>
      </c>
      <c r="B1598" s="326" t="s">
        <v>898</v>
      </c>
      <c r="C1598" s="326" t="s">
        <v>530</v>
      </c>
      <c r="D1598" s="326" t="s">
        <v>784</v>
      </c>
      <c r="E1598" s="326" t="s">
        <v>786</v>
      </c>
      <c r="F1598" s="326">
        <v>43.0</v>
      </c>
      <c r="G1598" s="326">
        <v>90.0</v>
      </c>
      <c r="H1598" s="326">
        <v>592.8309006</v>
      </c>
      <c r="I1598" s="60">
        <f t="shared" si="1"/>
        <v>2017</v>
      </c>
      <c r="J1598" s="60">
        <f t="shared" si="2"/>
        <v>3</v>
      </c>
    </row>
    <row r="1599">
      <c r="A1599" s="325">
        <v>1597.0</v>
      </c>
      <c r="B1599" s="326" t="s">
        <v>898</v>
      </c>
      <c r="C1599" s="326" t="s">
        <v>530</v>
      </c>
      <c r="D1599" s="326" t="s">
        <v>784</v>
      </c>
      <c r="E1599" s="326" t="s">
        <v>787</v>
      </c>
      <c r="F1599" s="326" t="s">
        <v>788</v>
      </c>
      <c r="G1599" s="326">
        <v>591.0</v>
      </c>
      <c r="H1599" s="326">
        <v>4410.231337</v>
      </c>
      <c r="I1599" s="60">
        <f t="shared" si="1"/>
        <v>2017</v>
      </c>
      <c r="J1599" s="60">
        <f t="shared" si="2"/>
        <v>3</v>
      </c>
    </row>
    <row r="1600">
      <c r="A1600" s="325">
        <v>1598.0</v>
      </c>
      <c r="B1600" s="326" t="s">
        <v>898</v>
      </c>
      <c r="C1600" s="326" t="s">
        <v>530</v>
      </c>
      <c r="D1600" s="326" t="s">
        <v>784</v>
      </c>
      <c r="E1600" s="326" t="s">
        <v>789</v>
      </c>
      <c r="F1600" s="326">
        <v>49.0</v>
      </c>
      <c r="G1600" s="326">
        <v>2213.0</v>
      </c>
      <c r="H1600" s="326">
        <v>94218.84411</v>
      </c>
      <c r="I1600" s="60">
        <f t="shared" si="1"/>
        <v>2017</v>
      </c>
      <c r="J1600" s="60">
        <f t="shared" si="2"/>
        <v>3</v>
      </c>
    </row>
    <row r="1601">
      <c r="A1601" s="325">
        <v>1599.0</v>
      </c>
      <c r="B1601" s="326" t="s">
        <v>898</v>
      </c>
      <c r="C1601" s="326" t="s">
        <v>530</v>
      </c>
      <c r="D1601" s="326" t="s">
        <v>784</v>
      </c>
      <c r="E1601" s="326" t="s">
        <v>790</v>
      </c>
      <c r="F1601" s="326">
        <v>41.0</v>
      </c>
      <c r="G1601" s="326">
        <v>421.0</v>
      </c>
      <c r="H1601" s="326">
        <v>19753.46628</v>
      </c>
      <c r="I1601" s="60">
        <f t="shared" si="1"/>
        <v>2017</v>
      </c>
      <c r="J1601" s="60">
        <f t="shared" si="2"/>
        <v>3</v>
      </c>
    </row>
    <row r="1602">
      <c r="A1602" s="325">
        <v>1600.0</v>
      </c>
      <c r="B1602" s="326" t="s">
        <v>898</v>
      </c>
      <c r="C1602" s="326" t="s">
        <v>530</v>
      </c>
      <c r="D1602" s="326" t="s">
        <v>784</v>
      </c>
      <c r="E1602" s="326" t="s">
        <v>791</v>
      </c>
      <c r="F1602" s="326">
        <v>47.0</v>
      </c>
      <c r="G1602" s="326">
        <v>59.0</v>
      </c>
      <c r="H1602" s="326">
        <v>5642.43651</v>
      </c>
      <c r="I1602" s="60">
        <f t="shared" si="1"/>
        <v>2017</v>
      </c>
      <c r="J1602" s="60">
        <f t="shared" si="2"/>
        <v>3</v>
      </c>
    </row>
    <row r="1603">
      <c r="A1603" s="325">
        <v>1601.0</v>
      </c>
      <c r="B1603" s="326" t="s">
        <v>898</v>
      </c>
      <c r="C1603" s="326" t="s">
        <v>530</v>
      </c>
      <c r="D1603" s="326" t="s">
        <v>784</v>
      </c>
      <c r="E1603" s="326" t="s">
        <v>792</v>
      </c>
      <c r="F1603" s="326">
        <v>40.0</v>
      </c>
      <c r="G1603" s="326">
        <v>556.0</v>
      </c>
      <c r="H1603" s="326">
        <v>28932.27259</v>
      </c>
      <c r="I1603" s="60">
        <f t="shared" si="1"/>
        <v>2017</v>
      </c>
      <c r="J1603" s="60">
        <f t="shared" si="2"/>
        <v>3</v>
      </c>
    </row>
    <row r="1604">
      <c r="A1604" s="325">
        <v>1602.0</v>
      </c>
      <c r="B1604" s="326" t="s">
        <v>898</v>
      </c>
      <c r="C1604" s="326" t="s">
        <v>530</v>
      </c>
      <c r="D1604" s="326" t="s">
        <v>784</v>
      </c>
      <c r="E1604" s="326" t="s">
        <v>793</v>
      </c>
      <c r="F1604" s="326">
        <v>42.0</v>
      </c>
      <c r="G1604" s="326">
        <v>7.0</v>
      </c>
      <c r="H1604" s="326">
        <v>550.3090608</v>
      </c>
      <c r="I1604" s="60">
        <f t="shared" si="1"/>
        <v>2017</v>
      </c>
      <c r="J1604" s="60">
        <f t="shared" si="2"/>
        <v>3</v>
      </c>
    </row>
    <row r="1605">
      <c r="A1605" s="325">
        <v>1603.0</v>
      </c>
      <c r="B1605" s="326" t="s">
        <v>898</v>
      </c>
      <c r="C1605" s="326" t="s">
        <v>530</v>
      </c>
      <c r="D1605" s="326" t="s">
        <v>794</v>
      </c>
      <c r="E1605" s="326" t="s">
        <v>794</v>
      </c>
      <c r="F1605" s="326">
        <v>46.0</v>
      </c>
      <c r="G1605" s="326">
        <v>21654.0</v>
      </c>
      <c r="H1605" s="326">
        <v>283365.0889</v>
      </c>
      <c r="I1605" s="60">
        <f t="shared" si="1"/>
        <v>2017</v>
      </c>
      <c r="J1605" s="60">
        <f t="shared" si="2"/>
        <v>3</v>
      </c>
    </row>
    <row r="1606">
      <c r="A1606" s="325">
        <v>1604.0</v>
      </c>
      <c r="B1606" s="326" t="s">
        <v>898</v>
      </c>
      <c r="C1606" s="326" t="s">
        <v>530</v>
      </c>
      <c r="D1606" s="326" t="s">
        <v>795</v>
      </c>
      <c r="E1606" s="326" t="s">
        <v>796</v>
      </c>
      <c r="F1606" s="326">
        <v>45.0</v>
      </c>
      <c r="G1606" s="326">
        <v>1302.0</v>
      </c>
      <c r="H1606" s="326">
        <v>45053.32983</v>
      </c>
      <c r="I1606" s="60">
        <f t="shared" si="1"/>
        <v>2017</v>
      </c>
      <c r="J1606" s="60">
        <f t="shared" si="2"/>
        <v>3</v>
      </c>
    </row>
    <row r="1607">
      <c r="A1607" s="325">
        <v>1605.0</v>
      </c>
      <c r="B1607" s="326" t="s">
        <v>898</v>
      </c>
      <c r="C1607" s="326" t="s">
        <v>530</v>
      </c>
      <c r="D1607" s="326" t="s">
        <v>797</v>
      </c>
      <c r="E1607" s="326" t="s">
        <v>797</v>
      </c>
      <c r="F1607" s="326">
        <v>39.0</v>
      </c>
      <c r="G1607" s="326">
        <v>383.0</v>
      </c>
      <c r="H1607" s="326">
        <v>33325.25235</v>
      </c>
      <c r="I1607" s="60">
        <f t="shared" si="1"/>
        <v>2017</v>
      </c>
      <c r="J1607" s="60">
        <f t="shared" si="2"/>
        <v>3</v>
      </c>
    </row>
    <row r="1608">
      <c r="A1608" s="325">
        <v>1606.0</v>
      </c>
      <c r="B1608" s="326" t="s">
        <v>898</v>
      </c>
      <c r="C1608" s="326" t="s">
        <v>530</v>
      </c>
      <c r="D1608" s="326" t="s">
        <v>798</v>
      </c>
      <c r="E1608" s="326" t="s">
        <v>799</v>
      </c>
      <c r="F1608" s="326">
        <v>37.2</v>
      </c>
      <c r="G1608" s="326">
        <v>502.0</v>
      </c>
      <c r="H1608" s="326">
        <v>27649.51442</v>
      </c>
      <c r="I1608" s="60">
        <f t="shared" si="1"/>
        <v>2017</v>
      </c>
      <c r="J1608" s="60">
        <f t="shared" si="2"/>
        <v>3</v>
      </c>
    </row>
    <row r="1609">
      <c r="A1609" s="325">
        <v>1607.0</v>
      </c>
      <c r="B1609" s="326" t="s">
        <v>898</v>
      </c>
      <c r="C1609" s="326" t="s">
        <v>530</v>
      </c>
      <c r="D1609" s="326" t="s">
        <v>798</v>
      </c>
      <c r="E1609" s="326" t="s">
        <v>800</v>
      </c>
      <c r="F1609" s="326">
        <v>48.0</v>
      </c>
      <c r="G1609" s="326">
        <v>1227.0</v>
      </c>
      <c r="H1609" s="326">
        <v>175004.9776</v>
      </c>
      <c r="I1609" s="60">
        <f t="shared" si="1"/>
        <v>2017</v>
      </c>
      <c r="J1609" s="60">
        <f t="shared" si="2"/>
        <v>3</v>
      </c>
    </row>
    <row r="1610">
      <c r="A1610" s="325">
        <v>1608.0</v>
      </c>
      <c r="B1610" s="326" t="s">
        <v>898</v>
      </c>
      <c r="C1610" s="326" t="s">
        <v>530</v>
      </c>
      <c r="D1610" s="326" t="s">
        <v>801</v>
      </c>
      <c r="E1610" s="326" t="s">
        <v>802</v>
      </c>
      <c r="F1610" s="326">
        <v>126.0</v>
      </c>
      <c r="G1610" s="326">
        <v>425.0</v>
      </c>
      <c r="H1610" s="326">
        <v>3904.013979</v>
      </c>
      <c r="I1610" s="60">
        <f t="shared" si="1"/>
        <v>2017</v>
      </c>
      <c r="J1610" s="60">
        <f t="shared" si="2"/>
        <v>3</v>
      </c>
    </row>
    <row r="1611">
      <c r="A1611" s="325">
        <v>1609.0</v>
      </c>
      <c r="B1611" s="326" t="s">
        <v>898</v>
      </c>
      <c r="C1611" s="326" t="s">
        <v>518</v>
      </c>
      <c r="D1611" s="326" t="s">
        <v>864</v>
      </c>
      <c r="E1611" s="326" t="s">
        <v>813</v>
      </c>
      <c r="F1611" s="326">
        <v>4.6</v>
      </c>
      <c r="G1611" s="326">
        <v>6.0</v>
      </c>
      <c r="H1611" s="326">
        <v>9540.358698</v>
      </c>
      <c r="I1611" s="60">
        <f t="shared" si="1"/>
        <v>2017</v>
      </c>
      <c r="J1611" s="60">
        <f t="shared" si="2"/>
        <v>3</v>
      </c>
    </row>
    <row r="1612">
      <c r="A1612" s="325">
        <v>1610.0</v>
      </c>
      <c r="B1612" s="326" t="s">
        <v>898</v>
      </c>
      <c r="C1612" s="326" t="s">
        <v>518</v>
      </c>
      <c r="D1612" s="326" t="s">
        <v>864</v>
      </c>
      <c r="E1612" s="326" t="s">
        <v>814</v>
      </c>
      <c r="F1612" s="326">
        <v>4.8</v>
      </c>
      <c r="G1612" s="326">
        <v>25.0</v>
      </c>
      <c r="H1612" s="326">
        <v>2869.14919</v>
      </c>
      <c r="I1612" s="60">
        <f t="shared" si="1"/>
        <v>2017</v>
      </c>
      <c r="J1612" s="60">
        <f t="shared" si="2"/>
        <v>3</v>
      </c>
    </row>
    <row r="1613">
      <c r="A1613" s="325">
        <v>1611.0</v>
      </c>
      <c r="B1613" s="326" t="s">
        <v>898</v>
      </c>
      <c r="C1613" s="326" t="s">
        <v>518</v>
      </c>
      <c r="D1613" s="326" t="s">
        <v>864</v>
      </c>
      <c r="E1613" s="326" t="s">
        <v>814</v>
      </c>
      <c r="F1613" s="326">
        <v>4.8</v>
      </c>
      <c r="G1613" s="326">
        <v>9.0</v>
      </c>
      <c r="H1613" s="326">
        <v>1032.893708</v>
      </c>
      <c r="I1613" s="60">
        <f t="shared" si="1"/>
        <v>2017</v>
      </c>
      <c r="J1613" s="60">
        <f t="shared" si="2"/>
        <v>3</v>
      </c>
    </row>
    <row r="1614">
      <c r="A1614" s="325">
        <v>1612.0</v>
      </c>
      <c r="B1614" s="326" t="s">
        <v>898</v>
      </c>
      <c r="C1614" s="326" t="s">
        <v>518</v>
      </c>
      <c r="D1614" s="326" t="s">
        <v>864</v>
      </c>
      <c r="E1614" s="326" t="s">
        <v>815</v>
      </c>
      <c r="F1614" s="326">
        <v>4.4</v>
      </c>
      <c r="G1614" s="326">
        <v>127.0</v>
      </c>
      <c r="H1614" s="326">
        <v>120774.7385</v>
      </c>
      <c r="I1614" s="60">
        <f t="shared" si="1"/>
        <v>2017</v>
      </c>
      <c r="J1614" s="60">
        <f t="shared" si="2"/>
        <v>3</v>
      </c>
    </row>
    <row r="1615">
      <c r="A1615" s="325">
        <v>1613.0</v>
      </c>
      <c r="B1615" s="326" t="s">
        <v>898</v>
      </c>
      <c r="C1615" s="326" t="s">
        <v>518</v>
      </c>
      <c r="D1615" s="326" t="s">
        <v>803</v>
      </c>
      <c r="E1615" s="326" t="s">
        <v>803</v>
      </c>
      <c r="F1615" s="326" t="s">
        <v>804</v>
      </c>
      <c r="G1615" s="326">
        <v>114.0</v>
      </c>
      <c r="H1615" s="326">
        <v>892823.3258</v>
      </c>
      <c r="I1615" s="60">
        <f t="shared" si="1"/>
        <v>2017</v>
      </c>
      <c r="J1615" s="60">
        <f t="shared" si="2"/>
        <v>3</v>
      </c>
    </row>
    <row r="1616">
      <c r="A1616" s="325">
        <v>1614.0</v>
      </c>
      <c r="B1616" s="326" t="s">
        <v>898</v>
      </c>
      <c r="C1616" s="326" t="s">
        <v>518</v>
      </c>
      <c r="D1616" s="326" t="s">
        <v>865</v>
      </c>
      <c r="E1616" s="326" t="s">
        <v>837</v>
      </c>
      <c r="F1616" s="326" t="s">
        <v>838</v>
      </c>
      <c r="G1616" s="326">
        <v>4933.0</v>
      </c>
      <c r="H1616" s="326">
        <v>195521.3172</v>
      </c>
      <c r="I1616" s="60">
        <f t="shared" si="1"/>
        <v>2017</v>
      </c>
      <c r="J1616" s="60">
        <f t="shared" si="2"/>
        <v>3</v>
      </c>
    </row>
    <row r="1617">
      <c r="A1617" s="325">
        <v>1615.0</v>
      </c>
      <c r="B1617" s="326" t="s">
        <v>898</v>
      </c>
      <c r="C1617" s="326" t="s">
        <v>518</v>
      </c>
      <c r="D1617" s="326" t="s">
        <v>865</v>
      </c>
      <c r="E1617" s="326" t="s">
        <v>894</v>
      </c>
      <c r="F1617" s="326" t="s">
        <v>895</v>
      </c>
      <c r="G1617" s="326">
        <v>1017.0</v>
      </c>
      <c r="H1617" s="326">
        <v>19318.49091</v>
      </c>
      <c r="I1617" s="60">
        <f t="shared" si="1"/>
        <v>2017</v>
      </c>
      <c r="J1617" s="60">
        <f t="shared" si="2"/>
        <v>3</v>
      </c>
    </row>
    <row r="1618">
      <c r="A1618" s="325">
        <v>1616.0</v>
      </c>
      <c r="B1618" s="326" t="s">
        <v>898</v>
      </c>
      <c r="C1618" s="326" t="s">
        <v>518</v>
      </c>
      <c r="D1618" s="326" t="s">
        <v>865</v>
      </c>
      <c r="E1618" s="326" t="s">
        <v>842</v>
      </c>
      <c r="F1618" s="326" t="s">
        <v>843</v>
      </c>
      <c r="G1618" s="326">
        <v>54.0</v>
      </c>
      <c r="H1618" s="326">
        <v>1900.860656</v>
      </c>
      <c r="I1618" s="60">
        <f t="shared" si="1"/>
        <v>2017</v>
      </c>
      <c r="J1618" s="60">
        <f t="shared" si="2"/>
        <v>3</v>
      </c>
    </row>
    <row r="1619">
      <c r="A1619" s="325">
        <v>1617.0</v>
      </c>
      <c r="B1619" s="326" t="s">
        <v>898</v>
      </c>
      <c r="C1619" s="326" t="s">
        <v>518</v>
      </c>
      <c r="D1619" s="326" t="s">
        <v>865</v>
      </c>
      <c r="E1619" s="326" t="s">
        <v>844</v>
      </c>
      <c r="F1619" s="326" t="s">
        <v>845</v>
      </c>
      <c r="G1619" s="326">
        <v>403.0</v>
      </c>
      <c r="H1619" s="326">
        <v>39803.32366</v>
      </c>
      <c r="I1619" s="60">
        <f t="shared" si="1"/>
        <v>2017</v>
      </c>
      <c r="J1619" s="60">
        <f t="shared" si="2"/>
        <v>3</v>
      </c>
    </row>
    <row r="1620">
      <c r="A1620" s="325">
        <v>1618.0</v>
      </c>
      <c r="B1620" s="326" t="s">
        <v>898</v>
      </c>
      <c r="C1620" s="326" t="s">
        <v>518</v>
      </c>
      <c r="D1620" s="326" t="s">
        <v>805</v>
      </c>
      <c r="E1620" s="326" t="s">
        <v>808</v>
      </c>
      <c r="F1620" s="326" t="s">
        <v>809</v>
      </c>
      <c r="G1620" s="326">
        <v>15726.0</v>
      </c>
      <c r="H1620" s="326">
        <v>3193450.876</v>
      </c>
      <c r="I1620" s="60">
        <f t="shared" si="1"/>
        <v>2017</v>
      </c>
      <c r="J1620" s="60">
        <f t="shared" si="2"/>
        <v>3</v>
      </c>
    </row>
    <row r="1621">
      <c r="A1621" s="325">
        <v>1619.0</v>
      </c>
      <c r="B1621" s="326" t="s">
        <v>898</v>
      </c>
      <c r="C1621" s="326" t="s">
        <v>518</v>
      </c>
      <c r="D1621" s="326" t="s">
        <v>805</v>
      </c>
      <c r="E1621" s="326" t="s">
        <v>896</v>
      </c>
      <c r="F1621" s="326" t="s">
        <v>897</v>
      </c>
      <c r="G1621" s="326">
        <v>1205.0</v>
      </c>
      <c r="H1621" s="326">
        <v>534070.3252</v>
      </c>
      <c r="I1621" s="60">
        <f t="shared" si="1"/>
        <v>2017</v>
      </c>
      <c r="J1621" s="60">
        <f t="shared" si="2"/>
        <v>3</v>
      </c>
    </row>
    <row r="1622">
      <c r="A1622" s="325">
        <v>1620.0</v>
      </c>
      <c r="B1622" s="326" t="s">
        <v>898</v>
      </c>
      <c r="C1622" s="326" t="s">
        <v>518</v>
      </c>
      <c r="D1622" s="326" t="s">
        <v>805</v>
      </c>
      <c r="E1622" s="326" t="s">
        <v>810</v>
      </c>
      <c r="F1622" s="326" t="s">
        <v>811</v>
      </c>
      <c r="G1622" s="326">
        <v>1840.0</v>
      </c>
      <c r="H1622" s="326">
        <v>3841650.828</v>
      </c>
      <c r="I1622" s="60">
        <f t="shared" si="1"/>
        <v>2017</v>
      </c>
      <c r="J1622" s="60">
        <f t="shared" si="2"/>
        <v>3</v>
      </c>
    </row>
    <row r="1623">
      <c r="A1623" s="325">
        <v>1621.0</v>
      </c>
      <c r="B1623" s="326" t="s">
        <v>898</v>
      </c>
      <c r="C1623" s="326" t="s">
        <v>518</v>
      </c>
      <c r="D1623" s="326" t="s">
        <v>805</v>
      </c>
      <c r="E1623" s="326" t="s">
        <v>812</v>
      </c>
      <c r="F1623" s="326">
        <v>2.0</v>
      </c>
      <c r="G1623" s="326">
        <v>149.0</v>
      </c>
      <c r="H1623" s="326">
        <v>701401.4494</v>
      </c>
      <c r="I1623" s="60">
        <f t="shared" si="1"/>
        <v>2017</v>
      </c>
      <c r="J1623" s="60">
        <f t="shared" si="2"/>
        <v>3</v>
      </c>
    </row>
    <row r="1624">
      <c r="A1624" s="325">
        <v>1622.0</v>
      </c>
      <c r="B1624" s="326" t="s">
        <v>898</v>
      </c>
      <c r="C1624" s="326" t="s">
        <v>518</v>
      </c>
      <c r="D1624" s="326" t="s">
        <v>805</v>
      </c>
      <c r="E1624" s="326" t="s">
        <v>816</v>
      </c>
      <c r="F1624" s="326">
        <v>4.7</v>
      </c>
      <c r="G1624" s="326">
        <v>1.0</v>
      </c>
      <c r="H1624" s="326">
        <v>1196.330782</v>
      </c>
      <c r="I1624" s="60">
        <f t="shared" si="1"/>
        <v>2017</v>
      </c>
      <c r="J1624" s="60">
        <f t="shared" si="2"/>
        <v>3</v>
      </c>
    </row>
    <row r="1625">
      <c r="A1625" s="325">
        <v>1623.0</v>
      </c>
      <c r="B1625" s="326" t="s">
        <v>898</v>
      </c>
      <c r="C1625" s="326" t="s">
        <v>518</v>
      </c>
      <c r="D1625" s="326" t="s">
        <v>805</v>
      </c>
      <c r="E1625" s="326" t="s">
        <v>817</v>
      </c>
      <c r="F1625" s="326" t="s">
        <v>818</v>
      </c>
      <c r="G1625" s="326">
        <v>60.0</v>
      </c>
      <c r="H1625" s="326">
        <v>115396.651</v>
      </c>
      <c r="I1625" s="60">
        <f t="shared" si="1"/>
        <v>2017</v>
      </c>
      <c r="J1625" s="60">
        <f t="shared" si="2"/>
        <v>3</v>
      </c>
    </row>
    <row r="1626">
      <c r="A1626" s="325">
        <v>1624.0</v>
      </c>
      <c r="B1626" s="326" t="s">
        <v>898</v>
      </c>
      <c r="C1626" s="326" t="s">
        <v>518</v>
      </c>
      <c r="D1626" s="326" t="s">
        <v>805</v>
      </c>
      <c r="E1626" s="326" t="s">
        <v>822</v>
      </c>
      <c r="F1626" s="326" t="s">
        <v>823</v>
      </c>
      <c r="G1626" s="326">
        <v>192.0</v>
      </c>
      <c r="H1626" s="326">
        <v>57032.82198</v>
      </c>
      <c r="I1626" s="60">
        <f t="shared" si="1"/>
        <v>2017</v>
      </c>
      <c r="J1626" s="60">
        <f t="shared" si="2"/>
        <v>3</v>
      </c>
    </row>
    <row r="1627">
      <c r="A1627" s="325">
        <v>1625.0</v>
      </c>
      <c r="B1627" s="326" t="s">
        <v>898</v>
      </c>
      <c r="C1627" s="326" t="s">
        <v>518</v>
      </c>
      <c r="D1627" s="326" t="s">
        <v>828</v>
      </c>
      <c r="E1627" s="326" t="s">
        <v>829</v>
      </c>
      <c r="F1627" s="326" t="s">
        <v>830</v>
      </c>
      <c r="G1627" s="326">
        <v>9361.0</v>
      </c>
      <c r="H1627" s="326">
        <v>121644.0244</v>
      </c>
      <c r="I1627" s="60">
        <f t="shared" si="1"/>
        <v>2017</v>
      </c>
      <c r="J1627" s="60">
        <f t="shared" si="2"/>
        <v>3</v>
      </c>
    </row>
    <row r="1628">
      <c r="A1628" s="325">
        <v>1626.0</v>
      </c>
      <c r="B1628" s="326" t="s">
        <v>898</v>
      </c>
      <c r="C1628" s="326" t="s">
        <v>518</v>
      </c>
      <c r="D1628" s="326" t="s">
        <v>828</v>
      </c>
      <c r="E1628" s="326" t="s">
        <v>831</v>
      </c>
      <c r="F1628" s="326">
        <v>104.0</v>
      </c>
      <c r="G1628" s="326">
        <v>3159.0</v>
      </c>
      <c r="H1628" s="326">
        <v>21271.7078</v>
      </c>
      <c r="I1628" s="60">
        <f t="shared" si="1"/>
        <v>2017</v>
      </c>
      <c r="J1628" s="60">
        <f t="shared" si="2"/>
        <v>3</v>
      </c>
    </row>
    <row r="1629">
      <c r="A1629" s="325">
        <v>1627.0</v>
      </c>
      <c r="B1629" s="326" t="s">
        <v>898</v>
      </c>
      <c r="C1629" s="326" t="s">
        <v>518</v>
      </c>
      <c r="D1629" s="326" t="s">
        <v>828</v>
      </c>
      <c r="E1629" s="326" t="s">
        <v>832</v>
      </c>
      <c r="F1629" s="326">
        <v>13.0</v>
      </c>
      <c r="G1629" s="326">
        <v>48.0</v>
      </c>
      <c r="H1629" s="326">
        <v>12634.60508</v>
      </c>
      <c r="I1629" s="60">
        <f t="shared" si="1"/>
        <v>2017</v>
      </c>
      <c r="J1629" s="60">
        <f t="shared" si="2"/>
        <v>3</v>
      </c>
    </row>
    <row r="1630">
      <c r="A1630" s="325">
        <v>1628.0</v>
      </c>
      <c r="B1630" s="326" t="s">
        <v>898</v>
      </c>
      <c r="C1630" s="326" t="s">
        <v>518</v>
      </c>
      <c r="D1630" s="326" t="s">
        <v>828</v>
      </c>
      <c r="E1630" s="326" t="s">
        <v>833</v>
      </c>
      <c r="F1630" s="326" t="s">
        <v>834</v>
      </c>
      <c r="G1630" s="326">
        <v>7.0</v>
      </c>
      <c r="H1630" s="326">
        <v>14660.98315</v>
      </c>
      <c r="I1630" s="60">
        <f t="shared" si="1"/>
        <v>2017</v>
      </c>
      <c r="J1630" s="60">
        <f t="shared" si="2"/>
        <v>3</v>
      </c>
    </row>
    <row r="1631">
      <c r="A1631" s="325">
        <v>1629.0</v>
      </c>
      <c r="B1631" s="326" t="s">
        <v>898</v>
      </c>
      <c r="C1631" s="326" t="s">
        <v>518</v>
      </c>
      <c r="D1631" s="326" t="s">
        <v>828</v>
      </c>
      <c r="E1631" s="326" t="s">
        <v>835</v>
      </c>
      <c r="F1631" s="326" t="s">
        <v>836</v>
      </c>
      <c r="G1631" s="326">
        <v>297.0</v>
      </c>
      <c r="H1631" s="326">
        <v>46972.80681</v>
      </c>
      <c r="I1631" s="60">
        <f t="shared" si="1"/>
        <v>2017</v>
      </c>
      <c r="J1631" s="60">
        <f t="shared" si="2"/>
        <v>3</v>
      </c>
    </row>
    <row r="1632">
      <c r="A1632" s="325">
        <v>1630.0</v>
      </c>
      <c r="B1632" s="326" t="s">
        <v>898</v>
      </c>
      <c r="C1632" s="326" t="s">
        <v>518</v>
      </c>
      <c r="D1632" s="326" t="s">
        <v>828</v>
      </c>
      <c r="E1632" s="326" t="s">
        <v>839</v>
      </c>
      <c r="F1632" s="326">
        <v>36.0</v>
      </c>
      <c r="G1632" s="326">
        <v>176.0</v>
      </c>
      <c r="H1632" s="326">
        <v>264911.5915</v>
      </c>
      <c r="I1632" s="60">
        <f t="shared" si="1"/>
        <v>2017</v>
      </c>
      <c r="J1632" s="60">
        <f t="shared" si="2"/>
        <v>3</v>
      </c>
    </row>
    <row r="1633">
      <c r="A1633" s="325">
        <v>1631.0</v>
      </c>
      <c r="B1633" s="326" t="s">
        <v>898</v>
      </c>
      <c r="C1633" s="326" t="s">
        <v>518</v>
      </c>
      <c r="D1633" s="326" t="s">
        <v>828</v>
      </c>
      <c r="E1633" s="326" t="s">
        <v>866</v>
      </c>
      <c r="F1633" s="326">
        <v>106.0</v>
      </c>
      <c r="G1633" s="326">
        <v>43.0</v>
      </c>
      <c r="H1633" s="326">
        <v>66638.8572</v>
      </c>
      <c r="I1633" s="60">
        <f t="shared" si="1"/>
        <v>2017</v>
      </c>
      <c r="J1633" s="60">
        <f t="shared" si="2"/>
        <v>3</v>
      </c>
    </row>
    <row r="1634">
      <c r="A1634" s="325">
        <v>1632.0</v>
      </c>
      <c r="B1634" s="326" t="s">
        <v>898</v>
      </c>
      <c r="C1634" s="326" t="s">
        <v>518</v>
      </c>
      <c r="D1634" s="326" t="s">
        <v>828</v>
      </c>
      <c r="E1634" s="326" t="s">
        <v>840</v>
      </c>
      <c r="F1634" s="326" t="s">
        <v>841</v>
      </c>
      <c r="G1634" s="326">
        <v>284.0</v>
      </c>
      <c r="H1634" s="326">
        <v>8272.639138</v>
      </c>
      <c r="I1634" s="60">
        <f t="shared" si="1"/>
        <v>2017</v>
      </c>
      <c r="J1634" s="60">
        <f t="shared" si="2"/>
        <v>3</v>
      </c>
    </row>
    <row r="1635">
      <c r="A1635" s="325">
        <v>1633.0</v>
      </c>
      <c r="B1635" s="326" t="s">
        <v>898</v>
      </c>
      <c r="C1635" s="326" t="s">
        <v>518</v>
      </c>
      <c r="D1635" s="326" t="s">
        <v>828</v>
      </c>
      <c r="E1635" s="326" t="s">
        <v>846</v>
      </c>
      <c r="F1635" s="326" t="s">
        <v>847</v>
      </c>
      <c r="G1635" s="326">
        <v>1016.0</v>
      </c>
      <c r="H1635" s="326">
        <v>315700.8389</v>
      </c>
      <c r="I1635" s="60">
        <f t="shared" si="1"/>
        <v>2017</v>
      </c>
      <c r="J1635" s="60">
        <f t="shared" si="2"/>
        <v>3</v>
      </c>
    </row>
    <row r="1636">
      <c r="A1636" s="325">
        <v>1634.0</v>
      </c>
      <c r="B1636" s="326" t="s">
        <v>899</v>
      </c>
      <c r="C1636" s="326" t="s">
        <v>545</v>
      </c>
      <c r="D1636" s="326" t="s">
        <v>642</v>
      </c>
      <c r="E1636" s="326" t="s">
        <v>643</v>
      </c>
      <c r="F1636" s="326" t="s">
        <v>644</v>
      </c>
      <c r="G1636" s="326">
        <v>194.0</v>
      </c>
      <c r="H1636" s="326">
        <v>175053.2739</v>
      </c>
      <c r="I1636" s="60">
        <f t="shared" si="1"/>
        <v>2017</v>
      </c>
      <c r="J1636" s="60">
        <f t="shared" si="2"/>
        <v>4</v>
      </c>
    </row>
    <row r="1637">
      <c r="A1637" s="325">
        <v>1635.0</v>
      </c>
      <c r="B1637" s="326" t="s">
        <v>899</v>
      </c>
      <c r="C1637" s="326" t="s">
        <v>545</v>
      </c>
      <c r="D1637" s="326" t="s">
        <v>642</v>
      </c>
      <c r="E1637" s="326" t="s">
        <v>645</v>
      </c>
      <c r="F1637" s="326" t="s">
        <v>646</v>
      </c>
      <c r="G1637" s="326">
        <v>162.0</v>
      </c>
      <c r="H1637" s="326">
        <v>32366.09962</v>
      </c>
      <c r="I1637" s="60">
        <f t="shared" si="1"/>
        <v>2017</v>
      </c>
      <c r="J1637" s="60">
        <f t="shared" si="2"/>
        <v>4</v>
      </c>
    </row>
    <row r="1638">
      <c r="A1638" s="325">
        <v>1636.0</v>
      </c>
      <c r="B1638" s="326" t="s">
        <v>899</v>
      </c>
      <c r="C1638" s="326" t="s">
        <v>545</v>
      </c>
      <c r="D1638" s="326" t="s">
        <v>647</v>
      </c>
      <c r="E1638" s="326" t="s">
        <v>648</v>
      </c>
      <c r="F1638" s="326" t="s">
        <v>649</v>
      </c>
      <c r="G1638" s="326">
        <v>1225.0</v>
      </c>
      <c r="H1638" s="326">
        <v>11224.83788</v>
      </c>
      <c r="I1638" s="60">
        <f t="shared" si="1"/>
        <v>2017</v>
      </c>
      <c r="J1638" s="60">
        <f t="shared" si="2"/>
        <v>4</v>
      </c>
    </row>
    <row r="1639">
      <c r="A1639" s="325">
        <v>1637.0</v>
      </c>
      <c r="B1639" s="326" t="s">
        <v>899</v>
      </c>
      <c r="C1639" s="326" t="s">
        <v>545</v>
      </c>
      <c r="D1639" s="326" t="s">
        <v>647</v>
      </c>
      <c r="E1639" s="326" t="s">
        <v>650</v>
      </c>
      <c r="F1639" s="326" t="s">
        <v>651</v>
      </c>
      <c r="G1639" s="326">
        <v>2408.0</v>
      </c>
      <c r="H1639" s="326">
        <v>22064.82417</v>
      </c>
      <c r="I1639" s="60">
        <f t="shared" si="1"/>
        <v>2017</v>
      </c>
      <c r="J1639" s="60">
        <f t="shared" si="2"/>
        <v>4</v>
      </c>
    </row>
    <row r="1640">
      <c r="A1640" s="325">
        <v>1638.0</v>
      </c>
      <c r="B1640" s="326" t="s">
        <v>899</v>
      </c>
      <c r="C1640" s="326" t="s">
        <v>545</v>
      </c>
      <c r="D1640" s="326" t="s">
        <v>647</v>
      </c>
      <c r="E1640" s="326" t="s">
        <v>652</v>
      </c>
      <c r="F1640" s="326" t="s">
        <v>653</v>
      </c>
      <c r="G1640" s="326">
        <v>2441.0</v>
      </c>
      <c r="H1640" s="326">
        <v>22367.20756</v>
      </c>
      <c r="I1640" s="60">
        <f t="shared" si="1"/>
        <v>2017</v>
      </c>
      <c r="J1640" s="60">
        <f t="shared" si="2"/>
        <v>4</v>
      </c>
    </row>
    <row r="1641">
      <c r="A1641" s="325">
        <v>1639.0</v>
      </c>
      <c r="B1641" s="326" t="s">
        <v>899</v>
      </c>
      <c r="C1641" s="326" t="s">
        <v>545</v>
      </c>
      <c r="D1641" s="326" t="s">
        <v>647</v>
      </c>
      <c r="E1641" s="326" t="s">
        <v>654</v>
      </c>
      <c r="F1641" s="326" t="s">
        <v>655</v>
      </c>
      <c r="G1641" s="326">
        <v>2009.0</v>
      </c>
      <c r="H1641" s="326">
        <v>18408.73412</v>
      </c>
      <c r="I1641" s="60">
        <f t="shared" si="1"/>
        <v>2017</v>
      </c>
      <c r="J1641" s="60">
        <f t="shared" si="2"/>
        <v>4</v>
      </c>
    </row>
    <row r="1642">
      <c r="A1642" s="325">
        <v>1640.0</v>
      </c>
      <c r="B1642" s="326" t="s">
        <v>899</v>
      </c>
      <c r="C1642" s="326" t="s">
        <v>545</v>
      </c>
      <c r="D1642" s="326" t="s">
        <v>647</v>
      </c>
      <c r="E1642" s="326" t="s">
        <v>656</v>
      </c>
      <c r="F1642" s="326" t="s">
        <v>657</v>
      </c>
      <c r="G1642" s="326">
        <v>50.0</v>
      </c>
      <c r="H1642" s="326">
        <v>654.832375</v>
      </c>
      <c r="I1642" s="60">
        <f t="shared" si="1"/>
        <v>2017</v>
      </c>
      <c r="J1642" s="60">
        <f t="shared" si="2"/>
        <v>4</v>
      </c>
    </row>
    <row r="1643">
      <c r="A1643" s="325">
        <v>1641.0</v>
      </c>
      <c r="B1643" s="326" t="s">
        <v>899</v>
      </c>
      <c r="C1643" s="326" t="s">
        <v>547</v>
      </c>
      <c r="D1643" s="326" t="s">
        <v>658</v>
      </c>
      <c r="E1643" s="326" t="s">
        <v>659</v>
      </c>
      <c r="F1643" s="326" t="s">
        <v>660</v>
      </c>
      <c r="G1643" s="326">
        <v>108.0</v>
      </c>
      <c r="H1643" s="326">
        <v>1245.585081</v>
      </c>
      <c r="I1643" s="60">
        <f t="shared" si="1"/>
        <v>2017</v>
      </c>
      <c r="J1643" s="60">
        <f t="shared" si="2"/>
        <v>4</v>
      </c>
    </row>
    <row r="1644">
      <c r="A1644" s="325">
        <v>1642.0</v>
      </c>
      <c r="B1644" s="326" t="s">
        <v>899</v>
      </c>
      <c r="C1644" s="326" t="s">
        <v>547</v>
      </c>
      <c r="D1644" s="326" t="s">
        <v>658</v>
      </c>
      <c r="E1644" s="326" t="s">
        <v>661</v>
      </c>
      <c r="F1644" s="326" t="s">
        <v>662</v>
      </c>
      <c r="G1644" s="326">
        <v>5048.0</v>
      </c>
      <c r="H1644" s="326">
        <v>7655.296765</v>
      </c>
      <c r="I1644" s="60">
        <f t="shared" si="1"/>
        <v>2017</v>
      </c>
      <c r="J1644" s="60">
        <f t="shared" si="2"/>
        <v>4</v>
      </c>
    </row>
    <row r="1645">
      <c r="A1645" s="325">
        <v>1643.0</v>
      </c>
      <c r="B1645" s="326" t="s">
        <v>899</v>
      </c>
      <c r="C1645" s="326" t="s">
        <v>547</v>
      </c>
      <c r="D1645" s="326" t="s">
        <v>658</v>
      </c>
      <c r="E1645" s="326" t="s">
        <v>663</v>
      </c>
      <c r="F1645" s="326" t="s">
        <v>664</v>
      </c>
      <c r="G1645" s="326">
        <v>3288.0</v>
      </c>
      <c r="H1645" s="326">
        <v>29587.54532</v>
      </c>
      <c r="I1645" s="60">
        <f t="shared" si="1"/>
        <v>2017</v>
      </c>
      <c r="J1645" s="60">
        <f t="shared" si="2"/>
        <v>4</v>
      </c>
    </row>
    <row r="1646">
      <c r="A1646" s="325">
        <v>1644.0</v>
      </c>
      <c r="B1646" s="326" t="s">
        <v>899</v>
      </c>
      <c r="C1646" s="326" t="s">
        <v>547</v>
      </c>
      <c r="D1646" s="326" t="s">
        <v>665</v>
      </c>
      <c r="E1646" s="326" t="s">
        <v>666</v>
      </c>
      <c r="F1646" s="326" t="s">
        <v>667</v>
      </c>
      <c r="G1646" s="326">
        <v>3665.0</v>
      </c>
      <c r="H1646" s="326">
        <v>2443374.851</v>
      </c>
      <c r="I1646" s="60">
        <f t="shared" si="1"/>
        <v>2017</v>
      </c>
      <c r="J1646" s="60">
        <f t="shared" si="2"/>
        <v>4</v>
      </c>
    </row>
    <row r="1647">
      <c r="A1647" s="325">
        <v>1645.0</v>
      </c>
      <c r="B1647" s="326" t="s">
        <v>899</v>
      </c>
      <c r="C1647" s="326" t="s">
        <v>678</v>
      </c>
      <c r="D1647" s="326" t="s">
        <v>678</v>
      </c>
      <c r="E1647" s="326" t="s">
        <v>680</v>
      </c>
      <c r="F1647" s="326">
        <v>80.0</v>
      </c>
      <c r="G1647" s="326">
        <v>113.0</v>
      </c>
      <c r="H1647" s="326">
        <v>17739.65328</v>
      </c>
      <c r="I1647" s="60">
        <f t="shared" si="1"/>
        <v>2017</v>
      </c>
      <c r="J1647" s="60">
        <f t="shared" si="2"/>
        <v>4</v>
      </c>
    </row>
    <row r="1648">
      <c r="A1648" s="325">
        <v>1646.0</v>
      </c>
      <c r="B1648" s="326" t="s">
        <v>899</v>
      </c>
      <c r="C1648" s="326" t="s">
        <v>678</v>
      </c>
      <c r="D1648" s="326" t="s">
        <v>678</v>
      </c>
      <c r="E1648" s="326" t="s">
        <v>681</v>
      </c>
      <c r="F1648" s="326">
        <v>83.0</v>
      </c>
      <c r="G1648" s="326">
        <v>12.0</v>
      </c>
      <c r="H1648" s="326">
        <v>51.03560165</v>
      </c>
      <c r="I1648" s="60">
        <f t="shared" si="1"/>
        <v>2017</v>
      </c>
      <c r="J1648" s="60">
        <f t="shared" si="2"/>
        <v>4</v>
      </c>
    </row>
    <row r="1649">
      <c r="A1649" s="325">
        <v>1647.0</v>
      </c>
      <c r="B1649" s="326" t="s">
        <v>899</v>
      </c>
      <c r="C1649" s="326" t="s">
        <v>678</v>
      </c>
      <c r="D1649" s="326" t="s">
        <v>678</v>
      </c>
      <c r="E1649" s="326" t="s">
        <v>682</v>
      </c>
      <c r="F1649" s="326">
        <v>26.0</v>
      </c>
      <c r="G1649" s="326">
        <v>1.0</v>
      </c>
      <c r="H1649" s="326">
        <v>270.9073033</v>
      </c>
      <c r="I1649" s="60">
        <f t="shared" si="1"/>
        <v>2017</v>
      </c>
      <c r="J1649" s="60">
        <f t="shared" si="2"/>
        <v>4</v>
      </c>
    </row>
    <row r="1650">
      <c r="A1650" s="325">
        <v>1648.0</v>
      </c>
      <c r="B1650" s="326" t="s">
        <v>899</v>
      </c>
      <c r="C1650" s="326" t="s">
        <v>678</v>
      </c>
      <c r="D1650" s="326" t="s">
        <v>678</v>
      </c>
      <c r="E1650" s="326" t="s">
        <v>874</v>
      </c>
      <c r="F1650" s="326">
        <v>15.0</v>
      </c>
      <c r="G1650" s="326">
        <v>1.0</v>
      </c>
      <c r="H1650" s="326">
        <v>270.9073033</v>
      </c>
      <c r="I1650" s="60">
        <f t="shared" si="1"/>
        <v>2017</v>
      </c>
      <c r="J1650" s="60">
        <f t="shared" si="2"/>
        <v>4</v>
      </c>
    </row>
    <row r="1651">
      <c r="A1651" s="325">
        <v>1649.0</v>
      </c>
      <c r="B1651" s="326" t="s">
        <v>899</v>
      </c>
      <c r="C1651" s="326" t="s">
        <v>678</v>
      </c>
      <c r="D1651" s="326" t="s">
        <v>678</v>
      </c>
      <c r="E1651" s="326" t="s">
        <v>683</v>
      </c>
      <c r="F1651" s="326">
        <v>802.0</v>
      </c>
      <c r="G1651" s="326">
        <v>839.0</v>
      </c>
      <c r="H1651" s="326">
        <v>113376.9623</v>
      </c>
      <c r="I1651" s="60">
        <f t="shared" si="1"/>
        <v>2017</v>
      </c>
      <c r="J1651" s="60">
        <f t="shared" si="2"/>
        <v>4</v>
      </c>
    </row>
    <row r="1652">
      <c r="A1652" s="325">
        <v>1650.0</v>
      </c>
      <c r="B1652" s="326" t="s">
        <v>899</v>
      </c>
      <c r="C1652" s="326" t="s">
        <v>678</v>
      </c>
      <c r="D1652" s="326" t="s">
        <v>678</v>
      </c>
      <c r="E1652" s="326" t="s">
        <v>684</v>
      </c>
      <c r="F1652" s="326">
        <v>95.0</v>
      </c>
      <c r="G1652" s="326">
        <v>43.0</v>
      </c>
      <c r="H1652" s="326">
        <v>695.5402564</v>
      </c>
      <c r="I1652" s="60">
        <f t="shared" si="1"/>
        <v>2017</v>
      </c>
      <c r="J1652" s="60">
        <f t="shared" si="2"/>
        <v>4</v>
      </c>
    </row>
    <row r="1653">
      <c r="A1653" s="325">
        <v>1651.0</v>
      </c>
      <c r="B1653" s="326" t="s">
        <v>899</v>
      </c>
      <c r="C1653" s="326" t="s">
        <v>678</v>
      </c>
      <c r="D1653" s="326" t="s">
        <v>678</v>
      </c>
      <c r="E1653" s="326" t="s">
        <v>685</v>
      </c>
      <c r="F1653" s="326">
        <v>24.0</v>
      </c>
      <c r="G1653" s="326">
        <v>16.0</v>
      </c>
      <c r="H1653" s="326">
        <v>5552.213387</v>
      </c>
      <c r="I1653" s="60">
        <f t="shared" si="1"/>
        <v>2017</v>
      </c>
      <c r="J1653" s="60">
        <f t="shared" si="2"/>
        <v>4</v>
      </c>
    </row>
    <row r="1654">
      <c r="A1654" s="325">
        <v>1652.0</v>
      </c>
      <c r="B1654" s="326" t="s">
        <v>899</v>
      </c>
      <c r="C1654" s="326" t="s">
        <v>678</v>
      </c>
      <c r="D1654" s="326" t="s">
        <v>678</v>
      </c>
      <c r="E1654" s="326" t="s">
        <v>686</v>
      </c>
      <c r="F1654" s="326">
        <v>60.0</v>
      </c>
      <c r="G1654" s="326">
        <v>8.0</v>
      </c>
      <c r="H1654" s="326">
        <v>147.383009</v>
      </c>
      <c r="I1654" s="60">
        <f t="shared" si="1"/>
        <v>2017</v>
      </c>
      <c r="J1654" s="60">
        <f t="shared" si="2"/>
        <v>4</v>
      </c>
    </row>
    <row r="1655">
      <c r="A1655" s="325">
        <v>1653.0</v>
      </c>
      <c r="B1655" s="326" t="s">
        <v>899</v>
      </c>
      <c r="C1655" s="326" t="s">
        <v>678</v>
      </c>
      <c r="D1655" s="326" t="s">
        <v>678</v>
      </c>
      <c r="E1655" s="326" t="s">
        <v>687</v>
      </c>
      <c r="F1655" s="326">
        <v>814.0</v>
      </c>
      <c r="G1655" s="326">
        <v>34.0</v>
      </c>
      <c r="H1655" s="326">
        <v>239.4438322</v>
      </c>
      <c r="I1655" s="60">
        <f t="shared" si="1"/>
        <v>2017</v>
      </c>
      <c r="J1655" s="60">
        <f t="shared" si="2"/>
        <v>4</v>
      </c>
    </row>
    <row r="1656">
      <c r="A1656" s="325">
        <v>1654.0</v>
      </c>
      <c r="B1656" s="326" t="s">
        <v>899</v>
      </c>
      <c r="C1656" s="326" t="s">
        <v>678</v>
      </c>
      <c r="D1656" s="326" t="s">
        <v>678</v>
      </c>
      <c r="E1656" s="326" t="s">
        <v>688</v>
      </c>
      <c r="F1656" s="326">
        <v>33.0</v>
      </c>
      <c r="G1656" s="326">
        <v>387.0</v>
      </c>
      <c r="H1656" s="326">
        <v>14304.27756</v>
      </c>
      <c r="I1656" s="60">
        <f t="shared" si="1"/>
        <v>2017</v>
      </c>
      <c r="J1656" s="60">
        <f t="shared" si="2"/>
        <v>4</v>
      </c>
    </row>
    <row r="1657">
      <c r="A1657" s="325">
        <v>1655.0</v>
      </c>
      <c r="B1657" s="326" t="s">
        <v>899</v>
      </c>
      <c r="C1657" s="326" t="s">
        <v>678</v>
      </c>
      <c r="D1657" s="326" t="s">
        <v>678</v>
      </c>
      <c r="E1657" s="326" t="s">
        <v>689</v>
      </c>
      <c r="F1657" s="326">
        <v>54.0</v>
      </c>
      <c r="G1657" s="326">
        <v>604.0</v>
      </c>
      <c r="H1657" s="326">
        <v>42192.28923</v>
      </c>
      <c r="I1657" s="60">
        <f t="shared" si="1"/>
        <v>2017</v>
      </c>
      <c r="J1657" s="60">
        <f t="shared" si="2"/>
        <v>4</v>
      </c>
    </row>
    <row r="1658">
      <c r="A1658" s="325">
        <v>1656.0</v>
      </c>
      <c r="B1658" s="326" t="s">
        <v>899</v>
      </c>
      <c r="C1658" s="326" t="s">
        <v>678</v>
      </c>
      <c r="D1658" s="326" t="s">
        <v>678</v>
      </c>
      <c r="E1658" s="326" t="s">
        <v>692</v>
      </c>
      <c r="F1658" s="326" t="s">
        <v>693</v>
      </c>
      <c r="G1658" s="326">
        <v>117.0</v>
      </c>
      <c r="H1658" s="326">
        <v>16873.81083</v>
      </c>
      <c r="I1658" s="60">
        <f t="shared" si="1"/>
        <v>2017</v>
      </c>
      <c r="J1658" s="60">
        <f t="shared" si="2"/>
        <v>4</v>
      </c>
    </row>
    <row r="1659">
      <c r="A1659" s="325">
        <v>1657.0</v>
      </c>
      <c r="B1659" s="326" t="s">
        <v>899</v>
      </c>
      <c r="C1659" s="326" t="s">
        <v>678</v>
      </c>
      <c r="D1659" s="326" t="s">
        <v>678</v>
      </c>
      <c r="E1659" s="326" t="s">
        <v>694</v>
      </c>
      <c r="F1659" s="326">
        <v>86.0</v>
      </c>
      <c r="G1659" s="326">
        <v>938.0</v>
      </c>
      <c r="H1659" s="326">
        <v>114767.542</v>
      </c>
      <c r="I1659" s="60">
        <f t="shared" si="1"/>
        <v>2017</v>
      </c>
      <c r="J1659" s="60">
        <f t="shared" si="2"/>
        <v>4</v>
      </c>
    </row>
    <row r="1660">
      <c r="A1660" s="325">
        <v>1658.0</v>
      </c>
      <c r="B1660" s="326" t="s">
        <v>899</v>
      </c>
      <c r="C1660" s="326" t="s">
        <v>678</v>
      </c>
      <c r="D1660" s="326" t="s">
        <v>678</v>
      </c>
      <c r="E1660" s="326" t="s">
        <v>695</v>
      </c>
      <c r="F1660" s="326">
        <v>69.0</v>
      </c>
      <c r="G1660" s="326">
        <v>325.0</v>
      </c>
      <c r="H1660" s="326">
        <v>88180.83108</v>
      </c>
      <c r="I1660" s="60">
        <f t="shared" si="1"/>
        <v>2017</v>
      </c>
      <c r="J1660" s="60">
        <f t="shared" si="2"/>
        <v>4</v>
      </c>
    </row>
    <row r="1661">
      <c r="A1661" s="325">
        <v>1659.0</v>
      </c>
      <c r="B1661" s="326" t="s">
        <v>899</v>
      </c>
      <c r="C1661" s="326" t="s">
        <v>678</v>
      </c>
      <c r="D1661" s="326" t="s">
        <v>678</v>
      </c>
      <c r="E1661" s="326" t="s">
        <v>696</v>
      </c>
      <c r="F1661" s="326">
        <v>61.0</v>
      </c>
      <c r="G1661" s="326">
        <v>149.0</v>
      </c>
      <c r="H1661" s="326">
        <v>22020.11971</v>
      </c>
      <c r="I1661" s="60">
        <f t="shared" si="1"/>
        <v>2017</v>
      </c>
      <c r="J1661" s="60">
        <f t="shared" si="2"/>
        <v>4</v>
      </c>
    </row>
    <row r="1662">
      <c r="A1662" s="325">
        <v>1660.0</v>
      </c>
      <c r="B1662" s="326" t="s">
        <v>899</v>
      </c>
      <c r="C1662" s="326" t="s">
        <v>678</v>
      </c>
      <c r="D1662" s="326" t="s">
        <v>678</v>
      </c>
      <c r="E1662" s="326" t="s">
        <v>697</v>
      </c>
      <c r="F1662" s="326">
        <v>99.0</v>
      </c>
      <c r="G1662" s="326">
        <v>136.0</v>
      </c>
      <c r="H1662" s="326">
        <v>25269.87444</v>
      </c>
      <c r="I1662" s="60">
        <f t="shared" si="1"/>
        <v>2017</v>
      </c>
      <c r="J1662" s="60">
        <f t="shared" si="2"/>
        <v>4</v>
      </c>
    </row>
    <row r="1663">
      <c r="A1663" s="325">
        <v>1661.0</v>
      </c>
      <c r="B1663" s="326" t="s">
        <v>899</v>
      </c>
      <c r="C1663" s="326" t="s">
        <v>678</v>
      </c>
      <c r="D1663" s="326" t="s">
        <v>678</v>
      </c>
      <c r="E1663" s="326" t="s">
        <v>698</v>
      </c>
      <c r="F1663" s="326">
        <v>67.0</v>
      </c>
      <c r="G1663" s="326">
        <v>9.0</v>
      </c>
      <c r="H1663" s="326">
        <v>1046.82136</v>
      </c>
      <c r="I1663" s="60">
        <f t="shared" si="1"/>
        <v>2017</v>
      </c>
      <c r="J1663" s="60">
        <f t="shared" si="2"/>
        <v>4</v>
      </c>
    </row>
    <row r="1664">
      <c r="A1664" s="325">
        <v>1662.0</v>
      </c>
      <c r="B1664" s="326" t="s">
        <v>899</v>
      </c>
      <c r="C1664" s="326" t="s">
        <v>678</v>
      </c>
      <c r="D1664" s="326" t="s">
        <v>678</v>
      </c>
      <c r="E1664" s="326" t="s">
        <v>699</v>
      </c>
      <c r="F1664" s="326">
        <v>79.0</v>
      </c>
      <c r="G1664" s="326">
        <v>485.0</v>
      </c>
      <c r="H1664" s="326">
        <v>89367.5566</v>
      </c>
      <c r="I1664" s="60">
        <f t="shared" si="1"/>
        <v>2017</v>
      </c>
      <c r="J1664" s="60">
        <f t="shared" si="2"/>
        <v>4</v>
      </c>
    </row>
    <row r="1665">
      <c r="A1665" s="325">
        <v>1663.0</v>
      </c>
      <c r="B1665" s="326" t="s">
        <v>899</v>
      </c>
      <c r="C1665" s="326" t="s">
        <v>678</v>
      </c>
      <c r="D1665" s="326" t="s">
        <v>678</v>
      </c>
      <c r="E1665" s="326" t="s">
        <v>702</v>
      </c>
      <c r="F1665" s="326" t="s">
        <v>703</v>
      </c>
      <c r="G1665" s="326">
        <v>110.0</v>
      </c>
      <c r="H1665" s="326">
        <v>20332.87269</v>
      </c>
      <c r="I1665" s="60">
        <f t="shared" si="1"/>
        <v>2017</v>
      </c>
      <c r="J1665" s="60">
        <f t="shared" si="2"/>
        <v>4</v>
      </c>
    </row>
    <row r="1666">
      <c r="A1666" s="325">
        <v>1664.0</v>
      </c>
      <c r="B1666" s="326" t="s">
        <v>899</v>
      </c>
      <c r="C1666" s="326" t="s">
        <v>678</v>
      </c>
      <c r="D1666" s="326" t="s">
        <v>678</v>
      </c>
      <c r="E1666" s="326" t="s">
        <v>704</v>
      </c>
      <c r="F1666" s="326">
        <v>38.0</v>
      </c>
      <c r="G1666" s="326">
        <v>279.0</v>
      </c>
      <c r="H1666" s="326">
        <v>77623.29315</v>
      </c>
      <c r="I1666" s="60">
        <f t="shared" si="1"/>
        <v>2017</v>
      </c>
      <c r="J1666" s="60">
        <f t="shared" si="2"/>
        <v>4</v>
      </c>
    </row>
    <row r="1667">
      <c r="A1667" s="325">
        <v>1665.0</v>
      </c>
      <c r="B1667" s="326" t="s">
        <v>899</v>
      </c>
      <c r="C1667" s="326" t="s">
        <v>678</v>
      </c>
      <c r="D1667" s="326" t="s">
        <v>678</v>
      </c>
      <c r="E1667" s="326" t="s">
        <v>705</v>
      </c>
      <c r="F1667" s="326">
        <v>27.0</v>
      </c>
      <c r="G1667" s="326">
        <v>24.0</v>
      </c>
      <c r="H1667" s="326">
        <v>66.8500494</v>
      </c>
      <c r="I1667" s="60">
        <f t="shared" si="1"/>
        <v>2017</v>
      </c>
      <c r="J1667" s="60">
        <f t="shared" si="2"/>
        <v>4</v>
      </c>
    </row>
    <row r="1668">
      <c r="A1668" s="325">
        <v>1666.0</v>
      </c>
      <c r="B1668" s="326" t="s">
        <v>899</v>
      </c>
      <c r="C1668" s="326" t="s">
        <v>678</v>
      </c>
      <c r="D1668" s="326" t="s">
        <v>678</v>
      </c>
      <c r="E1668" s="326" t="s">
        <v>706</v>
      </c>
      <c r="F1668" s="326">
        <v>59.0</v>
      </c>
      <c r="G1668" s="326">
        <v>429.0</v>
      </c>
      <c r="H1668" s="326">
        <v>25316.95128</v>
      </c>
      <c r="I1668" s="60">
        <f t="shared" si="1"/>
        <v>2017</v>
      </c>
      <c r="J1668" s="60">
        <f t="shared" si="2"/>
        <v>4</v>
      </c>
    </row>
    <row r="1669">
      <c r="A1669" s="325">
        <v>1667.0</v>
      </c>
      <c r="B1669" s="326" t="s">
        <v>899</v>
      </c>
      <c r="C1669" s="326" t="s">
        <v>678</v>
      </c>
      <c r="D1669" s="326" t="s">
        <v>678</v>
      </c>
      <c r="E1669" s="326" t="s">
        <v>856</v>
      </c>
      <c r="F1669" s="326">
        <v>96.0</v>
      </c>
      <c r="G1669" s="326">
        <v>1.0</v>
      </c>
      <c r="H1669" s="326">
        <v>273.8622225</v>
      </c>
      <c r="I1669" s="60">
        <f t="shared" si="1"/>
        <v>2017</v>
      </c>
      <c r="J1669" s="60">
        <f t="shared" si="2"/>
        <v>4</v>
      </c>
    </row>
    <row r="1670">
      <c r="A1670" s="325">
        <v>1668.0</v>
      </c>
      <c r="B1670" s="326" t="s">
        <v>899</v>
      </c>
      <c r="C1670" s="326" t="s">
        <v>550</v>
      </c>
      <c r="D1670" s="326" t="s">
        <v>550</v>
      </c>
      <c r="E1670" s="326" t="s">
        <v>707</v>
      </c>
      <c r="F1670" s="326">
        <v>81.0</v>
      </c>
      <c r="G1670" s="326">
        <v>26.0</v>
      </c>
      <c r="H1670" s="326">
        <v>44478.81425</v>
      </c>
      <c r="I1670" s="60">
        <f t="shared" si="1"/>
        <v>2017</v>
      </c>
      <c r="J1670" s="60">
        <f t="shared" si="2"/>
        <v>4</v>
      </c>
    </row>
    <row r="1671">
      <c r="A1671" s="325">
        <v>1669.0</v>
      </c>
      <c r="B1671" s="326" t="s">
        <v>899</v>
      </c>
      <c r="C1671" s="326" t="s">
        <v>550</v>
      </c>
      <c r="D1671" s="326" t="s">
        <v>550</v>
      </c>
      <c r="E1671" s="326" t="s">
        <v>708</v>
      </c>
      <c r="F1671" s="326" t="s">
        <v>709</v>
      </c>
      <c r="G1671" s="326">
        <v>2050.0</v>
      </c>
      <c r="H1671" s="326">
        <v>145765.9387</v>
      </c>
      <c r="I1671" s="60">
        <f t="shared" si="1"/>
        <v>2017</v>
      </c>
      <c r="J1671" s="60">
        <f t="shared" si="2"/>
        <v>4</v>
      </c>
    </row>
    <row r="1672">
      <c r="A1672" s="325">
        <v>1670.0</v>
      </c>
      <c r="B1672" s="326" t="s">
        <v>899</v>
      </c>
      <c r="C1672" s="326" t="s">
        <v>550</v>
      </c>
      <c r="D1672" s="326" t="s">
        <v>550</v>
      </c>
      <c r="E1672" s="326" t="s">
        <v>710</v>
      </c>
      <c r="F1672" s="326" t="s">
        <v>711</v>
      </c>
      <c r="G1672" s="326">
        <v>291.0</v>
      </c>
      <c r="H1672" s="326">
        <v>161370.4939</v>
      </c>
      <c r="I1672" s="60">
        <f t="shared" si="1"/>
        <v>2017</v>
      </c>
      <c r="J1672" s="60">
        <f t="shared" si="2"/>
        <v>4</v>
      </c>
    </row>
    <row r="1673">
      <c r="A1673" s="325">
        <v>1671.0</v>
      </c>
      <c r="B1673" s="326" t="s">
        <v>899</v>
      </c>
      <c r="C1673" s="326" t="s">
        <v>550</v>
      </c>
      <c r="D1673" s="326" t="s">
        <v>550</v>
      </c>
      <c r="E1673" s="326" t="s">
        <v>712</v>
      </c>
      <c r="F1673" s="326" t="s">
        <v>713</v>
      </c>
      <c r="G1673" s="326">
        <v>153.0</v>
      </c>
      <c r="H1673" s="326">
        <v>107559.1866</v>
      </c>
      <c r="I1673" s="60">
        <f t="shared" si="1"/>
        <v>2017</v>
      </c>
      <c r="J1673" s="60">
        <f t="shared" si="2"/>
        <v>4</v>
      </c>
    </row>
    <row r="1674">
      <c r="A1674" s="325">
        <v>1672.0</v>
      </c>
      <c r="B1674" s="326" t="s">
        <v>899</v>
      </c>
      <c r="C1674" s="326" t="s">
        <v>550</v>
      </c>
      <c r="D1674" s="326" t="s">
        <v>550</v>
      </c>
      <c r="E1674" s="326" t="s">
        <v>714</v>
      </c>
      <c r="F1674" s="326" t="s">
        <v>715</v>
      </c>
      <c r="G1674" s="326">
        <v>1490.0</v>
      </c>
      <c r="H1674" s="326">
        <v>91494.68829</v>
      </c>
      <c r="I1674" s="60">
        <f t="shared" si="1"/>
        <v>2017</v>
      </c>
      <c r="J1674" s="60">
        <f t="shared" si="2"/>
        <v>4</v>
      </c>
    </row>
    <row r="1675">
      <c r="A1675" s="325">
        <v>1673.0</v>
      </c>
      <c r="B1675" s="326" t="s">
        <v>899</v>
      </c>
      <c r="C1675" s="326" t="s">
        <v>551</v>
      </c>
      <c r="D1675" s="326" t="s">
        <v>551</v>
      </c>
      <c r="E1675" s="326" t="s">
        <v>716</v>
      </c>
      <c r="F1675" s="326">
        <v>66.0</v>
      </c>
      <c r="G1675" s="326">
        <v>4727.0</v>
      </c>
      <c r="H1675" s="326">
        <v>327538.0837</v>
      </c>
      <c r="I1675" s="60">
        <f t="shared" si="1"/>
        <v>2017</v>
      </c>
      <c r="J1675" s="60">
        <f t="shared" si="2"/>
        <v>4</v>
      </c>
    </row>
    <row r="1676">
      <c r="A1676" s="325">
        <v>1674.0</v>
      </c>
      <c r="B1676" s="326" t="s">
        <v>899</v>
      </c>
      <c r="C1676" s="326" t="s">
        <v>551</v>
      </c>
      <c r="D1676" s="326" t="s">
        <v>551</v>
      </c>
      <c r="E1676" s="326" t="s">
        <v>717</v>
      </c>
      <c r="F1676" s="326" t="s">
        <v>718</v>
      </c>
      <c r="G1676" s="326">
        <v>4625.0</v>
      </c>
      <c r="H1676" s="326">
        <v>35039.73723</v>
      </c>
      <c r="I1676" s="60">
        <f t="shared" si="1"/>
        <v>2017</v>
      </c>
      <c r="J1676" s="60">
        <f t="shared" si="2"/>
        <v>4</v>
      </c>
    </row>
    <row r="1677">
      <c r="A1677" s="325">
        <v>1675.0</v>
      </c>
      <c r="B1677" s="326" t="s">
        <v>899</v>
      </c>
      <c r="C1677" s="326" t="s">
        <v>551</v>
      </c>
      <c r="D1677" s="326" t="s">
        <v>551</v>
      </c>
      <c r="E1677" s="326" t="s">
        <v>719</v>
      </c>
      <c r="F1677" s="326" t="s">
        <v>720</v>
      </c>
      <c r="G1677" s="326">
        <v>1760.0</v>
      </c>
      <c r="H1677" s="326">
        <v>24157.10336</v>
      </c>
      <c r="I1677" s="60">
        <f t="shared" si="1"/>
        <v>2017</v>
      </c>
      <c r="J1677" s="60">
        <f t="shared" si="2"/>
        <v>4</v>
      </c>
    </row>
    <row r="1678">
      <c r="A1678" s="325">
        <v>1676.0</v>
      </c>
      <c r="B1678" s="326" t="s">
        <v>899</v>
      </c>
      <c r="C1678" s="326" t="s">
        <v>551</v>
      </c>
      <c r="D1678" s="326" t="s">
        <v>551</v>
      </c>
      <c r="E1678" s="326" t="s">
        <v>721</v>
      </c>
      <c r="F1678" s="326" t="s">
        <v>722</v>
      </c>
      <c r="G1678" s="326">
        <v>66.0</v>
      </c>
      <c r="H1678" s="326">
        <v>24645.2722</v>
      </c>
      <c r="I1678" s="60">
        <f t="shared" si="1"/>
        <v>2017</v>
      </c>
      <c r="J1678" s="60">
        <f t="shared" si="2"/>
        <v>4</v>
      </c>
    </row>
    <row r="1679">
      <c r="A1679" s="325">
        <v>1677.0</v>
      </c>
      <c r="B1679" s="326" t="s">
        <v>899</v>
      </c>
      <c r="C1679" s="326" t="s">
        <v>723</v>
      </c>
      <c r="D1679" s="326" t="s">
        <v>723</v>
      </c>
      <c r="E1679" s="326" t="s">
        <v>724</v>
      </c>
      <c r="F1679" s="326" t="s">
        <v>725</v>
      </c>
      <c r="G1679" s="326">
        <v>395.0</v>
      </c>
      <c r="H1679" s="326">
        <v>392452.8705</v>
      </c>
      <c r="I1679" s="60">
        <f t="shared" si="1"/>
        <v>2017</v>
      </c>
      <c r="J1679" s="60">
        <f t="shared" si="2"/>
        <v>4</v>
      </c>
    </row>
    <row r="1680">
      <c r="A1680" s="325">
        <v>1678.0</v>
      </c>
      <c r="B1680" s="326" t="s">
        <v>899</v>
      </c>
      <c r="C1680" s="326" t="s">
        <v>723</v>
      </c>
      <c r="D1680" s="326" t="s">
        <v>723</v>
      </c>
      <c r="E1680" s="326" t="s">
        <v>726</v>
      </c>
      <c r="F1680" s="326" t="s">
        <v>727</v>
      </c>
      <c r="G1680" s="326">
        <v>1538.0</v>
      </c>
      <c r="H1680" s="326">
        <v>1528082.316</v>
      </c>
      <c r="I1680" s="60">
        <f t="shared" si="1"/>
        <v>2017</v>
      </c>
      <c r="J1680" s="60">
        <f t="shared" si="2"/>
        <v>4</v>
      </c>
    </row>
    <row r="1681">
      <c r="A1681" s="325">
        <v>1679.0</v>
      </c>
      <c r="B1681" s="326" t="s">
        <v>899</v>
      </c>
      <c r="C1681" s="326" t="s">
        <v>524</v>
      </c>
      <c r="D1681" s="326" t="s">
        <v>728</v>
      </c>
      <c r="E1681" s="326" t="s">
        <v>729</v>
      </c>
      <c r="F1681" s="326">
        <v>71.0</v>
      </c>
      <c r="G1681" s="326">
        <v>41.0</v>
      </c>
      <c r="H1681" s="326">
        <v>39334.18186</v>
      </c>
      <c r="I1681" s="60">
        <f t="shared" si="1"/>
        <v>2017</v>
      </c>
      <c r="J1681" s="60">
        <f t="shared" si="2"/>
        <v>4</v>
      </c>
    </row>
    <row r="1682">
      <c r="A1682" s="325">
        <v>1680.0</v>
      </c>
      <c r="B1682" s="326" t="s">
        <v>899</v>
      </c>
      <c r="C1682" s="326" t="s">
        <v>524</v>
      </c>
      <c r="D1682" s="326" t="s">
        <v>728</v>
      </c>
      <c r="E1682" s="326" t="s">
        <v>730</v>
      </c>
      <c r="F1682" s="326">
        <v>73.0</v>
      </c>
      <c r="G1682" s="326">
        <v>13.0</v>
      </c>
      <c r="H1682" s="326">
        <v>3201.178412</v>
      </c>
      <c r="I1682" s="60">
        <f t="shared" si="1"/>
        <v>2017</v>
      </c>
      <c r="J1682" s="60">
        <f t="shared" si="2"/>
        <v>4</v>
      </c>
    </row>
    <row r="1683">
      <c r="A1683" s="325">
        <v>1681.0</v>
      </c>
      <c r="B1683" s="326" t="s">
        <v>899</v>
      </c>
      <c r="C1683" s="326" t="s">
        <v>524</v>
      </c>
      <c r="D1683" s="326" t="s">
        <v>728</v>
      </c>
      <c r="E1683" s="326" t="s">
        <v>731</v>
      </c>
      <c r="F1683" s="326" t="s">
        <v>732</v>
      </c>
      <c r="G1683" s="326">
        <v>10.0</v>
      </c>
      <c r="H1683" s="326">
        <v>9083.018229</v>
      </c>
      <c r="I1683" s="60">
        <f t="shared" si="1"/>
        <v>2017</v>
      </c>
      <c r="J1683" s="60">
        <f t="shared" si="2"/>
        <v>4</v>
      </c>
    </row>
    <row r="1684">
      <c r="A1684" s="325">
        <v>1682.0</v>
      </c>
      <c r="B1684" s="326" t="s">
        <v>899</v>
      </c>
      <c r="C1684" s="326" t="s">
        <v>524</v>
      </c>
      <c r="D1684" s="326" t="s">
        <v>728</v>
      </c>
      <c r="E1684" s="326" t="s">
        <v>733</v>
      </c>
      <c r="F1684" s="326" t="s">
        <v>734</v>
      </c>
      <c r="G1684" s="326">
        <v>368.0</v>
      </c>
      <c r="H1684" s="326">
        <v>17124.77821</v>
      </c>
      <c r="I1684" s="60">
        <f t="shared" si="1"/>
        <v>2017</v>
      </c>
      <c r="J1684" s="60">
        <f t="shared" si="2"/>
        <v>4</v>
      </c>
    </row>
    <row r="1685">
      <c r="A1685" s="325">
        <v>1683.0</v>
      </c>
      <c r="B1685" s="326" t="s">
        <v>899</v>
      </c>
      <c r="C1685" s="326" t="s">
        <v>524</v>
      </c>
      <c r="D1685" s="326" t="s">
        <v>728</v>
      </c>
      <c r="E1685" s="326" t="s">
        <v>735</v>
      </c>
      <c r="F1685" s="326">
        <v>23.0</v>
      </c>
      <c r="G1685" s="326">
        <v>36.0</v>
      </c>
      <c r="H1685" s="326">
        <v>47094.4975</v>
      </c>
      <c r="I1685" s="60">
        <f t="shared" si="1"/>
        <v>2017</v>
      </c>
      <c r="J1685" s="60">
        <f t="shared" si="2"/>
        <v>4</v>
      </c>
    </row>
    <row r="1686">
      <c r="A1686" s="325">
        <v>1684.0</v>
      </c>
      <c r="B1686" s="326" t="s">
        <v>899</v>
      </c>
      <c r="C1686" s="326" t="s">
        <v>524</v>
      </c>
      <c r="D1686" s="326" t="s">
        <v>728</v>
      </c>
      <c r="E1686" s="326" t="s">
        <v>736</v>
      </c>
      <c r="F1686" s="326" t="s">
        <v>737</v>
      </c>
      <c r="G1686" s="326">
        <v>8.0</v>
      </c>
      <c r="H1686" s="326">
        <v>10887.85475</v>
      </c>
      <c r="I1686" s="60">
        <f t="shared" si="1"/>
        <v>2017</v>
      </c>
      <c r="J1686" s="60">
        <f t="shared" si="2"/>
        <v>4</v>
      </c>
    </row>
    <row r="1687">
      <c r="A1687" s="325">
        <v>1685.0</v>
      </c>
      <c r="B1687" s="326" t="s">
        <v>899</v>
      </c>
      <c r="C1687" s="326" t="s">
        <v>524</v>
      </c>
      <c r="D1687" s="326" t="s">
        <v>728</v>
      </c>
      <c r="E1687" s="326" t="s">
        <v>738</v>
      </c>
      <c r="F1687" s="326">
        <v>70.0</v>
      </c>
      <c r="G1687" s="326">
        <v>6.0</v>
      </c>
      <c r="H1687" s="326">
        <v>7820.663946</v>
      </c>
      <c r="I1687" s="60">
        <f t="shared" si="1"/>
        <v>2017</v>
      </c>
      <c r="J1687" s="60">
        <f t="shared" si="2"/>
        <v>4</v>
      </c>
    </row>
    <row r="1688">
      <c r="A1688" s="325">
        <v>1686.0</v>
      </c>
      <c r="B1688" s="326" t="s">
        <v>899</v>
      </c>
      <c r="C1688" s="326" t="s">
        <v>524</v>
      </c>
      <c r="D1688" s="326" t="s">
        <v>728</v>
      </c>
      <c r="E1688" s="326" t="s">
        <v>739</v>
      </c>
      <c r="F1688" s="326">
        <v>21.0</v>
      </c>
      <c r="G1688" s="326">
        <v>342.0</v>
      </c>
      <c r="H1688" s="326">
        <v>362026.1034</v>
      </c>
      <c r="I1688" s="60">
        <f t="shared" si="1"/>
        <v>2017</v>
      </c>
      <c r="J1688" s="60">
        <f t="shared" si="2"/>
        <v>4</v>
      </c>
    </row>
    <row r="1689">
      <c r="A1689" s="325">
        <v>1687.0</v>
      </c>
      <c r="B1689" s="326" t="s">
        <v>899</v>
      </c>
      <c r="C1689" s="326" t="s">
        <v>524</v>
      </c>
      <c r="D1689" s="326" t="s">
        <v>728</v>
      </c>
      <c r="E1689" s="326" t="s">
        <v>740</v>
      </c>
      <c r="F1689" s="326" t="s">
        <v>741</v>
      </c>
      <c r="G1689" s="326">
        <v>360.0</v>
      </c>
      <c r="H1689" s="326">
        <v>277015.1963</v>
      </c>
      <c r="I1689" s="60">
        <f t="shared" si="1"/>
        <v>2017</v>
      </c>
      <c r="J1689" s="60">
        <f t="shared" si="2"/>
        <v>4</v>
      </c>
    </row>
    <row r="1690">
      <c r="A1690" s="325">
        <v>1688.0</v>
      </c>
      <c r="B1690" s="326" t="s">
        <v>899</v>
      </c>
      <c r="C1690" s="326" t="s">
        <v>524</v>
      </c>
      <c r="D1690" s="326" t="s">
        <v>728</v>
      </c>
      <c r="E1690" s="326" t="s">
        <v>742</v>
      </c>
      <c r="F1690" s="326" t="s">
        <v>743</v>
      </c>
      <c r="G1690" s="326">
        <v>997.0</v>
      </c>
      <c r="H1690" s="326">
        <v>496331.4308</v>
      </c>
      <c r="I1690" s="60">
        <f t="shared" si="1"/>
        <v>2017</v>
      </c>
      <c r="J1690" s="60">
        <f t="shared" si="2"/>
        <v>4</v>
      </c>
    </row>
    <row r="1691">
      <c r="A1691" s="325">
        <v>1689.0</v>
      </c>
      <c r="B1691" s="326" t="s">
        <v>899</v>
      </c>
      <c r="C1691" s="326" t="s">
        <v>524</v>
      </c>
      <c r="D1691" s="326" t="s">
        <v>728</v>
      </c>
      <c r="E1691" s="326" t="s">
        <v>744</v>
      </c>
      <c r="F1691" s="326" t="s">
        <v>745</v>
      </c>
      <c r="G1691" s="326">
        <v>295.0</v>
      </c>
      <c r="H1691" s="326">
        <v>381965.8543</v>
      </c>
      <c r="I1691" s="60">
        <f t="shared" si="1"/>
        <v>2017</v>
      </c>
      <c r="J1691" s="60">
        <f t="shared" si="2"/>
        <v>4</v>
      </c>
    </row>
    <row r="1692">
      <c r="A1692" s="325">
        <v>1690.0</v>
      </c>
      <c r="B1692" s="326" t="s">
        <v>899</v>
      </c>
      <c r="C1692" s="326" t="s">
        <v>524</v>
      </c>
      <c r="D1692" s="326" t="s">
        <v>728</v>
      </c>
      <c r="E1692" s="326" t="s">
        <v>746</v>
      </c>
      <c r="F1692" s="326" t="s">
        <v>747</v>
      </c>
      <c r="G1692" s="326">
        <v>117.0</v>
      </c>
      <c r="H1692" s="326">
        <v>106312.431</v>
      </c>
      <c r="I1692" s="60">
        <f t="shared" si="1"/>
        <v>2017</v>
      </c>
      <c r="J1692" s="60">
        <f t="shared" si="2"/>
        <v>4</v>
      </c>
    </row>
    <row r="1693">
      <c r="A1693" s="325">
        <v>1691.0</v>
      </c>
      <c r="B1693" s="326" t="s">
        <v>899</v>
      </c>
      <c r="C1693" s="326" t="s">
        <v>524</v>
      </c>
      <c r="D1693" s="326" t="s">
        <v>728</v>
      </c>
      <c r="E1693" s="326" t="s">
        <v>748</v>
      </c>
      <c r="F1693" s="326" t="s">
        <v>749</v>
      </c>
      <c r="G1693" s="326">
        <v>114.0</v>
      </c>
      <c r="H1693" s="326">
        <v>111485.7783</v>
      </c>
      <c r="I1693" s="60">
        <f t="shared" si="1"/>
        <v>2017</v>
      </c>
      <c r="J1693" s="60">
        <f t="shared" si="2"/>
        <v>4</v>
      </c>
    </row>
    <row r="1694">
      <c r="A1694" s="325">
        <v>1692.0</v>
      </c>
      <c r="B1694" s="326" t="s">
        <v>899</v>
      </c>
      <c r="C1694" s="326" t="s">
        <v>524</v>
      </c>
      <c r="D1694" s="326" t="s">
        <v>728</v>
      </c>
      <c r="E1694" s="326" t="s">
        <v>750</v>
      </c>
      <c r="F1694" s="326" t="s">
        <v>751</v>
      </c>
      <c r="G1694" s="326">
        <v>180.0</v>
      </c>
      <c r="H1694" s="326">
        <v>56909.87291</v>
      </c>
      <c r="I1694" s="60">
        <f t="shared" si="1"/>
        <v>2017</v>
      </c>
      <c r="J1694" s="60">
        <f t="shared" si="2"/>
        <v>4</v>
      </c>
    </row>
    <row r="1695">
      <c r="A1695" s="325">
        <v>1693.0</v>
      </c>
      <c r="B1695" s="326" t="s">
        <v>899</v>
      </c>
      <c r="C1695" s="326" t="s">
        <v>524</v>
      </c>
      <c r="D1695" s="326" t="s">
        <v>728</v>
      </c>
      <c r="E1695" s="326" t="s">
        <v>752</v>
      </c>
      <c r="F1695" s="326">
        <v>72.0</v>
      </c>
      <c r="G1695" s="326">
        <v>1.0</v>
      </c>
      <c r="H1695" s="326">
        <v>1871.839583</v>
      </c>
      <c r="I1695" s="60">
        <f t="shared" si="1"/>
        <v>2017</v>
      </c>
      <c r="J1695" s="60">
        <f t="shared" si="2"/>
        <v>4</v>
      </c>
    </row>
    <row r="1696">
      <c r="A1696" s="325">
        <v>1694.0</v>
      </c>
      <c r="B1696" s="326" t="s">
        <v>899</v>
      </c>
      <c r="C1696" s="326" t="s">
        <v>524</v>
      </c>
      <c r="D1696" s="326" t="s">
        <v>728</v>
      </c>
      <c r="E1696" s="326" t="s">
        <v>850</v>
      </c>
      <c r="F1696" s="326" t="s">
        <v>851</v>
      </c>
      <c r="G1696" s="326">
        <v>3.0</v>
      </c>
      <c r="H1696" s="326">
        <v>490.7000001</v>
      </c>
      <c r="I1696" s="60">
        <f t="shared" si="1"/>
        <v>2017</v>
      </c>
      <c r="J1696" s="60">
        <f t="shared" si="2"/>
        <v>4</v>
      </c>
    </row>
    <row r="1697">
      <c r="A1697" s="325">
        <v>1695.0</v>
      </c>
      <c r="B1697" s="326" t="s">
        <v>899</v>
      </c>
      <c r="C1697" s="326" t="s">
        <v>524</v>
      </c>
      <c r="D1697" s="326" t="s">
        <v>872</v>
      </c>
      <c r="E1697" s="326" t="s">
        <v>754</v>
      </c>
      <c r="F1697" s="326" t="s">
        <v>755</v>
      </c>
      <c r="G1697" s="326">
        <v>504.0</v>
      </c>
      <c r="H1697" s="326">
        <v>1594376.616</v>
      </c>
      <c r="I1697" s="60">
        <f t="shared" si="1"/>
        <v>2017</v>
      </c>
      <c r="J1697" s="60">
        <f t="shared" si="2"/>
        <v>4</v>
      </c>
    </row>
    <row r="1698">
      <c r="A1698" s="325">
        <v>1696.0</v>
      </c>
      <c r="B1698" s="326" t="s">
        <v>899</v>
      </c>
      <c r="C1698" s="326" t="s">
        <v>524</v>
      </c>
      <c r="D1698" s="326" t="s">
        <v>872</v>
      </c>
      <c r="E1698" s="326" t="s">
        <v>756</v>
      </c>
      <c r="F1698" s="326" t="s">
        <v>757</v>
      </c>
      <c r="G1698" s="326">
        <v>211.0</v>
      </c>
      <c r="H1698" s="326">
        <v>642154.077</v>
      </c>
      <c r="I1698" s="60">
        <f t="shared" si="1"/>
        <v>2017</v>
      </c>
      <c r="J1698" s="60">
        <f t="shared" si="2"/>
        <v>4</v>
      </c>
    </row>
    <row r="1699">
      <c r="A1699" s="325">
        <v>1697.0</v>
      </c>
      <c r="B1699" s="326" t="s">
        <v>899</v>
      </c>
      <c r="C1699" s="326" t="s">
        <v>524</v>
      </c>
      <c r="D1699" s="326" t="s">
        <v>872</v>
      </c>
      <c r="E1699" s="326" t="s">
        <v>758</v>
      </c>
      <c r="F1699" s="326" t="s">
        <v>759</v>
      </c>
      <c r="G1699" s="326">
        <v>183.0</v>
      </c>
      <c r="H1699" s="326">
        <v>700128.6023</v>
      </c>
      <c r="I1699" s="60">
        <f t="shared" si="1"/>
        <v>2017</v>
      </c>
      <c r="J1699" s="60">
        <f t="shared" si="2"/>
        <v>4</v>
      </c>
    </row>
    <row r="1700">
      <c r="A1700" s="325">
        <v>1698.0</v>
      </c>
      <c r="B1700" s="326" t="s">
        <v>899</v>
      </c>
      <c r="C1700" s="326" t="s">
        <v>524</v>
      </c>
      <c r="D1700" s="326" t="s">
        <v>872</v>
      </c>
      <c r="E1700" s="326" t="s">
        <v>760</v>
      </c>
      <c r="F1700" s="326" t="s">
        <v>761</v>
      </c>
      <c r="G1700" s="326">
        <v>30.0</v>
      </c>
      <c r="H1700" s="326">
        <v>101841.949</v>
      </c>
      <c r="I1700" s="60">
        <f t="shared" si="1"/>
        <v>2017</v>
      </c>
      <c r="J1700" s="60">
        <f t="shared" si="2"/>
        <v>4</v>
      </c>
    </row>
    <row r="1701">
      <c r="A1701" s="325">
        <v>1699.0</v>
      </c>
      <c r="B1701" s="326" t="s">
        <v>899</v>
      </c>
      <c r="C1701" s="326" t="s">
        <v>524</v>
      </c>
      <c r="D1701" s="326" t="s">
        <v>872</v>
      </c>
      <c r="E1701" s="326" t="s">
        <v>762</v>
      </c>
      <c r="F1701" s="326" t="s">
        <v>763</v>
      </c>
      <c r="G1701" s="326">
        <v>84.0</v>
      </c>
      <c r="H1701" s="326">
        <v>181905.2651</v>
      </c>
      <c r="I1701" s="60">
        <f t="shared" si="1"/>
        <v>2017</v>
      </c>
      <c r="J1701" s="60">
        <f t="shared" si="2"/>
        <v>4</v>
      </c>
    </row>
    <row r="1702">
      <c r="A1702" s="325">
        <v>1700.0</v>
      </c>
      <c r="B1702" s="326" t="s">
        <v>899</v>
      </c>
      <c r="C1702" s="326" t="s">
        <v>524</v>
      </c>
      <c r="D1702" s="326" t="s">
        <v>872</v>
      </c>
      <c r="E1702" s="326" t="s">
        <v>764</v>
      </c>
      <c r="F1702" s="326" t="s">
        <v>765</v>
      </c>
      <c r="G1702" s="326">
        <v>28.0</v>
      </c>
      <c r="H1702" s="326">
        <v>108151.9985</v>
      </c>
      <c r="I1702" s="60">
        <f t="shared" si="1"/>
        <v>2017</v>
      </c>
      <c r="J1702" s="60">
        <f t="shared" si="2"/>
        <v>4</v>
      </c>
    </row>
    <row r="1703">
      <c r="A1703" s="325">
        <v>1701.0</v>
      </c>
      <c r="B1703" s="326" t="s">
        <v>899</v>
      </c>
      <c r="C1703" s="326" t="s">
        <v>530</v>
      </c>
      <c r="D1703" s="326" t="s">
        <v>766</v>
      </c>
      <c r="E1703" s="326" t="s">
        <v>767</v>
      </c>
      <c r="F1703" s="326">
        <v>44.0</v>
      </c>
      <c r="G1703" s="326">
        <v>662.0</v>
      </c>
      <c r="H1703" s="326">
        <v>12280.27724</v>
      </c>
      <c r="I1703" s="60">
        <f t="shared" si="1"/>
        <v>2017</v>
      </c>
      <c r="J1703" s="60">
        <f t="shared" si="2"/>
        <v>4</v>
      </c>
    </row>
    <row r="1704">
      <c r="A1704" s="325">
        <v>1702.0</v>
      </c>
      <c r="B1704" s="326" t="s">
        <v>899</v>
      </c>
      <c r="C1704" s="326" t="s">
        <v>530</v>
      </c>
      <c r="D1704" s="326" t="s">
        <v>768</v>
      </c>
      <c r="E1704" s="326" t="s">
        <v>878</v>
      </c>
      <c r="F1704" s="326" t="s">
        <v>879</v>
      </c>
      <c r="G1704" s="326">
        <v>119.0</v>
      </c>
      <c r="H1704" s="326">
        <v>292626.13</v>
      </c>
      <c r="I1704" s="60">
        <f t="shared" si="1"/>
        <v>2017</v>
      </c>
      <c r="J1704" s="60">
        <f t="shared" si="2"/>
        <v>4</v>
      </c>
    </row>
    <row r="1705">
      <c r="A1705" s="325">
        <v>1703.0</v>
      </c>
      <c r="B1705" s="326" t="s">
        <v>899</v>
      </c>
      <c r="C1705" s="326" t="s">
        <v>530</v>
      </c>
      <c r="D1705" s="326" t="s">
        <v>768</v>
      </c>
      <c r="E1705" s="326" t="s">
        <v>769</v>
      </c>
      <c r="F1705" s="326">
        <v>29.0</v>
      </c>
      <c r="G1705" s="326">
        <v>11.0</v>
      </c>
      <c r="H1705" s="326">
        <v>27049.4742</v>
      </c>
      <c r="I1705" s="60">
        <f t="shared" si="1"/>
        <v>2017</v>
      </c>
      <c r="J1705" s="60">
        <f t="shared" si="2"/>
        <v>4</v>
      </c>
    </row>
    <row r="1706">
      <c r="A1706" s="325">
        <v>1704.0</v>
      </c>
      <c r="B1706" s="326" t="s">
        <v>899</v>
      </c>
      <c r="C1706" s="326" t="s">
        <v>530</v>
      </c>
      <c r="D1706" s="326" t="s">
        <v>768</v>
      </c>
      <c r="E1706" s="326" t="s">
        <v>880</v>
      </c>
      <c r="F1706" s="326" t="s">
        <v>881</v>
      </c>
      <c r="G1706" s="326">
        <v>287.0</v>
      </c>
      <c r="H1706" s="326">
        <v>161872.6664</v>
      </c>
      <c r="I1706" s="60">
        <f t="shared" si="1"/>
        <v>2017</v>
      </c>
      <c r="J1706" s="60">
        <f t="shared" si="2"/>
        <v>4</v>
      </c>
    </row>
    <row r="1707">
      <c r="A1707" s="325">
        <v>1705.0</v>
      </c>
      <c r="B1707" s="326" t="s">
        <v>899</v>
      </c>
      <c r="C1707" s="326" t="s">
        <v>530</v>
      </c>
      <c r="D1707" s="326" t="s">
        <v>768</v>
      </c>
      <c r="E1707" s="326" t="s">
        <v>882</v>
      </c>
      <c r="F1707" s="326" t="s">
        <v>883</v>
      </c>
      <c r="G1707" s="326">
        <v>7.0</v>
      </c>
      <c r="H1707" s="326">
        <v>3948.113814</v>
      </c>
      <c r="I1707" s="60">
        <f t="shared" si="1"/>
        <v>2017</v>
      </c>
      <c r="J1707" s="60">
        <f t="shared" si="2"/>
        <v>4</v>
      </c>
    </row>
    <row r="1708">
      <c r="A1708" s="325">
        <v>1706.0</v>
      </c>
      <c r="B1708" s="326" t="s">
        <v>899</v>
      </c>
      <c r="C1708" s="326" t="s">
        <v>530</v>
      </c>
      <c r="D1708" s="326" t="s">
        <v>768</v>
      </c>
      <c r="E1708" s="326" t="s">
        <v>770</v>
      </c>
      <c r="F1708" s="326" t="s">
        <v>771</v>
      </c>
      <c r="G1708" s="326">
        <v>36.0</v>
      </c>
      <c r="H1708" s="326">
        <v>20304.58533</v>
      </c>
      <c r="I1708" s="60">
        <f t="shared" si="1"/>
        <v>2017</v>
      </c>
      <c r="J1708" s="60">
        <f t="shared" si="2"/>
        <v>4</v>
      </c>
    </row>
    <row r="1709">
      <c r="A1709" s="325">
        <v>1707.0</v>
      </c>
      <c r="B1709" s="326" t="s">
        <v>899</v>
      </c>
      <c r="C1709" s="326" t="s">
        <v>530</v>
      </c>
      <c r="D1709" s="326" t="s">
        <v>768</v>
      </c>
      <c r="E1709" s="326" t="s">
        <v>772</v>
      </c>
      <c r="F1709" s="326" t="s">
        <v>773</v>
      </c>
      <c r="G1709" s="326">
        <v>1.0</v>
      </c>
      <c r="H1709" s="326">
        <v>564.0162591</v>
      </c>
      <c r="I1709" s="60">
        <f t="shared" si="1"/>
        <v>2017</v>
      </c>
      <c r="J1709" s="60">
        <f t="shared" si="2"/>
        <v>4</v>
      </c>
    </row>
    <row r="1710">
      <c r="A1710" s="325">
        <v>1708.0</v>
      </c>
      <c r="B1710" s="326" t="s">
        <v>899</v>
      </c>
      <c r="C1710" s="326" t="s">
        <v>530</v>
      </c>
      <c r="D1710" s="326" t="s">
        <v>768</v>
      </c>
      <c r="E1710" s="326" t="s">
        <v>884</v>
      </c>
      <c r="F1710" s="326" t="s">
        <v>885</v>
      </c>
      <c r="G1710" s="326">
        <v>2957.0</v>
      </c>
      <c r="H1710" s="326">
        <v>1667796.078</v>
      </c>
      <c r="I1710" s="60">
        <f t="shared" si="1"/>
        <v>2017</v>
      </c>
      <c r="J1710" s="60">
        <f t="shared" si="2"/>
        <v>4</v>
      </c>
    </row>
    <row r="1711">
      <c r="A1711" s="325">
        <v>1709.0</v>
      </c>
      <c r="B1711" s="326" t="s">
        <v>899</v>
      </c>
      <c r="C1711" s="326" t="s">
        <v>530</v>
      </c>
      <c r="D1711" s="326" t="s">
        <v>768</v>
      </c>
      <c r="E1711" s="326" t="s">
        <v>774</v>
      </c>
      <c r="F1711" s="326" t="s">
        <v>775</v>
      </c>
      <c r="G1711" s="326">
        <v>586.0</v>
      </c>
      <c r="H1711" s="326">
        <v>330513.5278</v>
      </c>
      <c r="I1711" s="60">
        <f t="shared" si="1"/>
        <v>2017</v>
      </c>
      <c r="J1711" s="60">
        <f t="shared" si="2"/>
        <v>4</v>
      </c>
    </row>
    <row r="1712">
      <c r="A1712" s="325">
        <v>1710.0</v>
      </c>
      <c r="B1712" s="326" t="s">
        <v>899</v>
      </c>
      <c r="C1712" s="326" t="s">
        <v>530</v>
      </c>
      <c r="D1712" s="326" t="s">
        <v>768</v>
      </c>
      <c r="E1712" s="326" t="s">
        <v>886</v>
      </c>
      <c r="F1712" s="326" t="s">
        <v>887</v>
      </c>
      <c r="G1712" s="326">
        <v>72.0</v>
      </c>
      <c r="H1712" s="326">
        <v>40609.17066</v>
      </c>
      <c r="I1712" s="60">
        <f t="shared" si="1"/>
        <v>2017</v>
      </c>
      <c r="J1712" s="60">
        <f t="shared" si="2"/>
        <v>4</v>
      </c>
    </row>
    <row r="1713">
      <c r="A1713" s="325">
        <v>1711.0</v>
      </c>
      <c r="B1713" s="326" t="s">
        <v>899</v>
      </c>
      <c r="C1713" s="326" t="s">
        <v>530</v>
      </c>
      <c r="D1713" s="326" t="s">
        <v>768</v>
      </c>
      <c r="E1713" s="326" t="s">
        <v>776</v>
      </c>
      <c r="F1713" s="326" t="s">
        <v>777</v>
      </c>
      <c r="G1713" s="326">
        <v>12.0</v>
      </c>
      <c r="H1713" s="326">
        <v>6768.195109</v>
      </c>
      <c r="I1713" s="60">
        <f t="shared" si="1"/>
        <v>2017</v>
      </c>
      <c r="J1713" s="60">
        <f t="shared" si="2"/>
        <v>4</v>
      </c>
    </row>
    <row r="1714">
      <c r="A1714" s="325">
        <v>1712.0</v>
      </c>
      <c r="B1714" s="326" t="s">
        <v>899</v>
      </c>
      <c r="C1714" s="326" t="s">
        <v>530</v>
      </c>
      <c r="D1714" s="326" t="s">
        <v>778</v>
      </c>
      <c r="E1714" s="326" t="s">
        <v>888</v>
      </c>
      <c r="F1714" s="326" t="s">
        <v>889</v>
      </c>
      <c r="G1714" s="326">
        <v>20.0</v>
      </c>
      <c r="H1714" s="326">
        <v>37129.55358</v>
      </c>
      <c r="I1714" s="60">
        <f t="shared" si="1"/>
        <v>2017</v>
      </c>
      <c r="J1714" s="60">
        <f t="shared" si="2"/>
        <v>4</v>
      </c>
    </row>
    <row r="1715">
      <c r="A1715" s="325">
        <v>1713.0</v>
      </c>
      <c r="B1715" s="326" t="s">
        <v>899</v>
      </c>
      <c r="C1715" s="326" t="s">
        <v>530</v>
      </c>
      <c r="D1715" s="326" t="s">
        <v>778</v>
      </c>
      <c r="E1715" s="326" t="s">
        <v>890</v>
      </c>
      <c r="F1715" s="326" t="s">
        <v>891</v>
      </c>
      <c r="G1715" s="326">
        <v>172.0</v>
      </c>
      <c r="H1715" s="326">
        <v>25881.37879</v>
      </c>
      <c r="I1715" s="60">
        <f t="shared" si="1"/>
        <v>2017</v>
      </c>
      <c r="J1715" s="60">
        <f t="shared" si="2"/>
        <v>4</v>
      </c>
    </row>
    <row r="1716">
      <c r="A1716" s="325">
        <v>1714.0</v>
      </c>
      <c r="B1716" s="326" t="s">
        <v>899</v>
      </c>
      <c r="C1716" s="326" t="s">
        <v>530</v>
      </c>
      <c r="D1716" s="326" t="s">
        <v>778</v>
      </c>
      <c r="E1716" s="326" t="s">
        <v>780</v>
      </c>
      <c r="F1716" s="326" t="s">
        <v>781</v>
      </c>
      <c r="G1716" s="326">
        <v>14.0</v>
      </c>
      <c r="H1716" s="326">
        <v>2106.623855</v>
      </c>
      <c r="I1716" s="60">
        <f t="shared" si="1"/>
        <v>2017</v>
      </c>
      <c r="J1716" s="60">
        <f t="shared" si="2"/>
        <v>4</v>
      </c>
    </row>
    <row r="1717">
      <c r="A1717" s="325">
        <v>1715.0</v>
      </c>
      <c r="B1717" s="326" t="s">
        <v>899</v>
      </c>
      <c r="C1717" s="326" t="s">
        <v>530</v>
      </c>
      <c r="D1717" s="326" t="s">
        <v>778</v>
      </c>
      <c r="E1717" s="326" t="s">
        <v>892</v>
      </c>
      <c r="F1717" s="326" t="s">
        <v>893</v>
      </c>
      <c r="G1717" s="326">
        <v>2011.0</v>
      </c>
      <c r="H1717" s="326">
        <v>302601.4695</v>
      </c>
      <c r="I1717" s="60">
        <f t="shared" si="1"/>
        <v>2017</v>
      </c>
      <c r="J1717" s="60">
        <f t="shared" si="2"/>
        <v>4</v>
      </c>
    </row>
    <row r="1718">
      <c r="A1718" s="325">
        <v>1716.0</v>
      </c>
      <c r="B1718" s="326" t="s">
        <v>899</v>
      </c>
      <c r="C1718" s="326" t="s">
        <v>530</v>
      </c>
      <c r="D1718" s="326" t="s">
        <v>778</v>
      </c>
      <c r="E1718" s="326" t="s">
        <v>782</v>
      </c>
      <c r="F1718" s="326" t="s">
        <v>783</v>
      </c>
      <c r="G1718" s="326">
        <v>510.0</v>
      </c>
      <c r="H1718" s="326">
        <v>76741.29757</v>
      </c>
      <c r="I1718" s="60">
        <f t="shared" si="1"/>
        <v>2017</v>
      </c>
      <c r="J1718" s="60">
        <f t="shared" si="2"/>
        <v>4</v>
      </c>
    </row>
    <row r="1719">
      <c r="A1719" s="325">
        <v>1717.0</v>
      </c>
      <c r="B1719" s="326" t="s">
        <v>899</v>
      </c>
      <c r="C1719" s="326" t="s">
        <v>530</v>
      </c>
      <c r="D1719" s="326" t="s">
        <v>784</v>
      </c>
      <c r="E1719" s="326" t="s">
        <v>785</v>
      </c>
      <c r="F1719" s="326">
        <v>35.0</v>
      </c>
      <c r="G1719" s="326">
        <v>77.0</v>
      </c>
      <c r="H1719" s="326">
        <v>59619.50036</v>
      </c>
      <c r="I1719" s="60">
        <f t="shared" si="1"/>
        <v>2017</v>
      </c>
      <c r="J1719" s="60">
        <f t="shared" si="2"/>
        <v>4</v>
      </c>
    </row>
    <row r="1720">
      <c r="A1720" s="325">
        <v>1718.0</v>
      </c>
      <c r="B1720" s="326" t="s">
        <v>899</v>
      </c>
      <c r="C1720" s="326" t="s">
        <v>530</v>
      </c>
      <c r="D1720" s="326" t="s">
        <v>784</v>
      </c>
      <c r="E1720" s="326" t="s">
        <v>786</v>
      </c>
      <c r="F1720" s="326">
        <v>43.0</v>
      </c>
      <c r="G1720" s="326">
        <v>84.0</v>
      </c>
      <c r="H1720" s="326">
        <v>553.3088406</v>
      </c>
      <c r="I1720" s="60">
        <f t="shared" si="1"/>
        <v>2017</v>
      </c>
      <c r="J1720" s="60">
        <f t="shared" si="2"/>
        <v>4</v>
      </c>
    </row>
    <row r="1721">
      <c r="A1721" s="325">
        <v>1719.0</v>
      </c>
      <c r="B1721" s="326" t="s">
        <v>899</v>
      </c>
      <c r="C1721" s="326" t="s">
        <v>530</v>
      </c>
      <c r="D1721" s="326" t="s">
        <v>784</v>
      </c>
      <c r="E1721" s="326" t="s">
        <v>787</v>
      </c>
      <c r="F1721" s="326" t="s">
        <v>788</v>
      </c>
      <c r="G1721" s="326">
        <v>478.0</v>
      </c>
      <c r="H1721" s="326">
        <v>3566.989136</v>
      </c>
      <c r="I1721" s="60">
        <f t="shared" si="1"/>
        <v>2017</v>
      </c>
      <c r="J1721" s="60">
        <f t="shared" si="2"/>
        <v>4</v>
      </c>
    </row>
    <row r="1722">
      <c r="A1722" s="325">
        <v>1720.0</v>
      </c>
      <c r="B1722" s="326" t="s">
        <v>899</v>
      </c>
      <c r="C1722" s="326" t="s">
        <v>530</v>
      </c>
      <c r="D1722" s="326" t="s">
        <v>784</v>
      </c>
      <c r="E1722" s="326" t="s">
        <v>789</v>
      </c>
      <c r="F1722" s="326">
        <v>49.0</v>
      </c>
      <c r="G1722" s="326">
        <v>2134.0</v>
      </c>
      <c r="H1722" s="326">
        <v>90855.40593</v>
      </c>
      <c r="I1722" s="60">
        <f t="shared" si="1"/>
        <v>2017</v>
      </c>
      <c r="J1722" s="60">
        <f t="shared" si="2"/>
        <v>4</v>
      </c>
    </row>
    <row r="1723">
      <c r="A1723" s="325">
        <v>1721.0</v>
      </c>
      <c r="B1723" s="326" t="s">
        <v>899</v>
      </c>
      <c r="C1723" s="326" t="s">
        <v>530</v>
      </c>
      <c r="D1723" s="326" t="s">
        <v>784</v>
      </c>
      <c r="E1723" s="326" t="s">
        <v>790</v>
      </c>
      <c r="F1723" s="326">
        <v>41.0</v>
      </c>
      <c r="G1723" s="326">
        <v>385.0</v>
      </c>
      <c r="H1723" s="326">
        <v>18064.33377</v>
      </c>
      <c r="I1723" s="60">
        <f t="shared" si="1"/>
        <v>2017</v>
      </c>
      <c r="J1723" s="60">
        <f t="shared" si="2"/>
        <v>4</v>
      </c>
    </row>
    <row r="1724">
      <c r="A1724" s="325">
        <v>1722.0</v>
      </c>
      <c r="B1724" s="326" t="s">
        <v>899</v>
      </c>
      <c r="C1724" s="326" t="s">
        <v>530</v>
      </c>
      <c r="D1724" s="326" t="s">
        <v>784</v>
      </c>
      <c r="E1724" s="326" t="s">
        <v>791</v>
      </c>
      <c r="F1724" s="326">
        <v>47.0</v>
      </c>
      <c r="G1724" s="326">
        <v>112.0</v>
      </c>
      <c r="H1724" s="326">
        <v>10711.06592</v>
      </c>
      <c r="I1724" s="60">
        <f t="shared" si="1"/>
        <v>2017</v>
      </c>
      <c r="J1724" s="60">
        <f t="shared" si="2"/>
        <v>4</v>
      </c>
    </row>
    <row r="1725">
      <c r="A1725" s="325">
        <v>1723.0</v>
      </c>
      <c r="B1725" s="326" t="s">
        <v>899</v>
      </c>
      <c r="C1725" s="326" t="s">
        <v>530</v>
      </c>
      <c r="D1725" s="326" t="s">
        <v>784</v>
      </c>
      <c r="E1725" s="326" t="s">
        <v>792</v>
      </c>
      <c r="F1725" s="326">
        <v>40.0</v>
      </c>
      <c r="G1725" s="326">
        <v>545.0</v>
      </c>
      <c r="H1725" s="326">
        <v>28359.87151</v>
      </c>
      <c r="I1725" s="60">
        <f t="shared" si="1"/>
        <v>2017</v>
      </c>
      <c r="J1725" s="60">
        <f t="shared" si="2"/>
        <v>4</v>
      </c>
    </row>
    <row r="1726">
      <c r="A1726" s="325">
        <v>1724.0</v>
      </c>
      <c r="B1726" s="326" t="s">
        <v>899</v>
      </c>
      <c r="C1726" s="326" t="s">
        <v>530</v>
      </c>
      <c r="D1726" s="326" t="s">
        <v>784</v>
      </c>
      <c r="E1726" s="326" t="s">
        <v>793</v>
      </c>
      <c r="F1726" s="326">
        <v>42.0</v>
      </c>
      <c r="G1726" s="326">
        <v>7.0</v>
      </c>
      <c r="H1726" s="326">
        <v>550.3090608</v>
      </c>
      <c r="I1726" s="60">
        <f t="shared" si="1"/>
        <v>2017</v>
      </c>
      <c r="J1726" s="60">
        <f t="shared" si="2"/>
        <v>4</v>
      </c>
    </row>
    <row r="1727">
      <c r="A1727" s="325">
        <v>1725.0</v>
      </c>
      <c r="B1727" s="326" t="s">
        <v>899</v>
      </c>
      <c r="C1727" s="326" t="s">
        <v>530</v>
      </c>
      <c r="D1727" s="326" t="s">
        <v>794</v>
      </c>
      <c r="E1727" s="326" t="s">
        <v>794</v>
      </c>
      <c r="F1727" s="326">
        <v>46.0</v>
      </c>
      <c r="G1727" s="326">
        <v>22142.0</v>
      </c>
      <c r="H1727" s="326">
        <v>289751.076</v>
      </c>
      <c r="I1727" s="60">
        <f t="shared" si="1"/>
        <v>2017</v>
      </c>
      <c r="J1727" s="60">
        <f t="shared" si="2"/>
        <v>4</v>
      </c>
    </row>
    <row r="1728">
      <c r="A1728" s="325">
        <v>1726.0</v>
      </c>
      <c r="B1728" s="326" t="s">
        <v>899</v>
      </c>
      <c r="C1728" s="326" t="s">
        <v>530</v>
      </c>
      <c r="D1728" s="326" t="s">
        <v>795</v>
      </c>
      <c r="E1728" s="326" t="s">
        <v>796</v>
      </c>
      <c r="F1728" s="326">
        <v>45.0</v>
      </c>
      <c r="G1728" s="326">
        <v>1280.0</v>
      </c>
      <c r="H1728" s="326">
        <v>44292.06004</v>
      </c>
      <c r="I1728" s="60">
        <f t="shared" si="1"/>
        <v>2017</v>
      </c>
      <c r="J1728" s="60">
        <f t="shared" si="2"/>
        <v>4</v>
      </c>
    </row>
    <row r="1729">
      <c r="A1729" s="325">
        <v>1727.0</v>
      </c>
      <c r="B1729" s="326" t="s">
        <v>899</v>
      </c>
      <c r="C1729" s="326" t="s">
        <v>530</v>
      </c>
      <c r="D1729" s="326" t="s">
        <v>797</v>
      </c>
      <c r="E1729" s="326" t="s">
        <v>797</v>
      </c>
      <c r="F1729" s="326">
        <v>39.0</v>
      </c>
      <c r="G1729" s="326">
        <v>395.0</v>
      </c>
      <c r="H1729" s="326">
        <v>34369.38559</v>
      </c>
      <c r="I1729" s="60">
        <f t="shared" si="1"/>
        <v>2017</v>
      </c>
      <c r="J1729" s="60">
        <f t="shared" si="2"/>
        <v>4</v>
      </c>
    </row>
    <row r="1730">
      <c r="A1730" s="325">
        <v>1728.0</v>
      </c>
      <c r="B1730" s="326" t="s">
        <v>899</v>
      </c>
      <c r="C1730" s="326" t="s">
        <v>530</v>
      </c>
      <c r="D1730" s="326" t="s">
        <v>798</v>
      </c>
      <c r="E1730" s="326" t="s">
        <v>799</v>
      </c>
      <c r="F1730" s="326">
        <v>37.2</v>
      </c>
      <c r="G1730" s="326">
        <v>529.0</v>
      </c>
      <c r="H1730" s="326">
        <v>29136.6397</v>
      </c>
      <c r="I1730" s="60">
        <f t="shared" si="1"/>
        <v>2017</v>
      </c>
      <c r="J1730" s="60">
        <f t="shared" si="2"/>
        <v>4</v>
      </c>
    </row>
    <row r="1731">
      <c r="A1731" s="325">
        <v>1729.0</v>
      </c>
      <c r="B1731" s="326" t="s">
        <v>899</v>
      </c>
      <c r="C1731" s="326" t="s">
        <v>530</v>
      </c>
      <c r="D1731" s="326" t="s">
        <v>798</v>
      </c>
      <c r="E1731" s="326" t="s">
        <v>800</v>
      </c>
      <c r="F1731" s="326">
        <v>48.0</v>
      </c>
      <c r="G1731" s="326">
        <v>1307.0</v>
      </c>
      <c r="H1731" s="326">
        <v>186415.2451</v>
      </c>
      <c r="I1731" s="60">
        <f t="shared" si="1"/>
        <v>2017</v>
      </c>
      <c r="J1731" s="60">
        <f t="shared" si="2"/>
        <v>4</v>
      </c>
    </row>
    <row r="1732">
      <c r="A1732" s="325">
        <v>1730.0</v>
      </c>
      <c r="B1732" s="326" t="s">
        <v>899</v>
      </c>
      <c r="C1732" s="326" t="s">
        <v>530</v>
      </c>
      <c r="D1732" s="326" t="s">
        <v>801</v>
      </c>
      <c r="E1732" s="326" t="s">
        <v>802</v>
      </c>
      <c r="F1732" s="326">
        <v>126.0</v>
      </c>
      <c r="G1732" s="326">
        <v>415.0</v>
      </c>
      <c r="H1732" s="326">
        <v>3812.154826</v>
      </c>
      <c r="I1732" s="60">
        <f t="shared" si="1"/>
        <v>2017</v>
      </c>
      <c r="J1732" s="60">
        <f t="shared" si="2"/>
        <v>4</v>
      </c>
    </row>
    <row r="1733">
      <c r="A1733" s="325">
        <v>1731.0</v>
      </c>
      <c r="B1733" s="326" t="s">
        <v>899</v>
      </c>
      <c r="C1733" s="326" t="s">
        <v>518</v>
      </c>
      <c r="D1733" s="326" t="s">
        <v>864</v>
      </c>
      <c r="E1733" s="326" t="s">
        <v>813</v>
      </c>
      <c r="F1733" s="326">
        <v>4.6</v>
      </c>
      <c r="G1733" s="326">
        <v>3.0</v>
      </c>
      <c r="H1733" s="326">
        <v>4770.179349</v>
      </c>
      <c r="I1733" s="60">
        <f t="shared" si="1"/>
        <v>2017</v>
      </c>
      <c r="J1733" s="60">
        <f t="shared" si="2"/>
        <v>4</v>
      </c>
    </row>
    <row r="1734">
      <c r="A1734" s="325">
        <v>1732.0</v>
      </c>
      <c r="B1734" s="326" t="s">
        <v>899</v>
      </c>
      <c r="C1734" s="326" t="s">
        <v>518</v>
      </c>
      <c r="D1734" s="326" t="s">
        <v>864</v>
      </c>
      <c r="E1734" s="326" t="s">
        <v>814</v>
      </c>
      <c r="F1734" s="326">
        <v>4.8</v>
      </c>
      <c r="G1734" s="326">
        <v>31.0</v>
      </c>
      <c r="H1734" s="326">
        <v>3557.744996</v>
      </c>
      <c r="I1734" s="60">
        <f t="shared" si="1"/>
        <v>2017</v>
      </c>
      <c r="J1734" s="60">
        <f t="shared" si="2"/>
        <v>4</v>
      </c>
    </row>
    <row r="1735">
      <c r="A1735" s="325">
        <v>1733.0</v>
      </c>
      <c r="B1735" s="326" t="s">
        <v>899</v>
      </c>
      <c r="C1735" s="326" t="s">
        <v>518</v>
      </c>
      <c r="D1735" s="326" t="s">
        <v>864</v>
      </c>
      <c r="E1735" s="326" t="s">
        <v>815</v>
      </c>
      <c r="F1735" s="326">
        <v>4.4</v>
      </c>
      <c r="G1735" s="326">
        <v>102.0</v>
      </c>
      <c r="H1735" s="326">
        <v>97000.18371</v>
      </c>
      <c r="I1735" s="60">
        <f t="shared" si="1"/>
        <v>2017</v>
      </c>
      <c r="J1735" s="60">
        <f t="shared" si="2"/>
        <v>4</v>
      </c>
    </row>
    <row r="1736">
      <c r="A1736" s="325">
        <v>1734.0</v>
      </c>
      <c r="B1736" s="326" t="s">
        <v>899</v>
      </c>
      <c r="C1736" s="326" t="s">
        <v>518</v>
      </c>
      <c r="D1736" s="326" t="s">
        <v>864</v>
      </c>
      <c r="E1736" s="326" t="s">
        <v>852</v>
      </c>
      <c r="F1736" s="326">
        <v>4.9</v>
      </c>
      <c r="G1736" s="326">
        <v>2.0</v>
      </c>
      <c r="H1736" s="326">
        <v>894.8948412</v>
      </c>
      <c r="I1736" s="60">
        <f t="shared" si="1"/>
        <v>2017</v>
      </c>
      <c r="J1736" s="60">
        <f t="shared" si="2"/>
        <v>4</v>
      </c>
    </row>
    <row r="1737">
      <c r="A1737" s="325">
        <v>1735.0</v>
      </c>
      <c r="B1737" s="326" t="s">
        <v>899</v>
      </c>
      <c r="C1737" s="326" t="s">
        <v>518</v>
      </c>
      <c r="D1737" s="326" t="s">
        <v>803</v>
      </c>
      <c r="E1737" s="326" t="s">
        <v>803</v>
      </c>
      <c r="F1737" s="326" t="s">
        <v>804</v>
      </c>
      <c r="G1737" s="326">
        <v>126.0</v>
      </c>
      <c r="H1737" s="326">
        <v>986804.7286</v>
      </c>
      <c r="I1737" s="60">
        <f t="shared" si="1"/>
        <v>2017</v>
      </c>
      <c r="J1737" s="60">
        <f t="shared" si="2"/>
        <v>4</v>
      </c>
    </row>
    <row r="1738">
      <c r="A1738" s="325">
        <v>1736.0</v>
      </c>
      <c r="B1738" s="326" t="s">
        <v>899</v>
      </c>
      <c r="C1738" s="326" t="s">
        <v>518</v>
      </c>
      <c r="D1738" s="326" t="s">
        <v>865</v>
      </c>
      <c r="E1738" s="326" t="s">
        <v>837</v>
      </c>
      <c r="F1738" s="326" t="s">
        <v>838</v>
      </c>
      <c r="G1738" s="326">
        <v>4526.0</v>
      </c>
      <c r="H1738" s="326">
        <v>179389.7186</v>
      </c>
      <c r="I1738" s="60">
        <f t="shared" si="1"/>
        <v>2017</v>
      </c>
      <c r="J1738" s="60">
        <f t="shared" si="2"/>
        <v>4</v>
      </c>
    </row>
    <row r="1739">
      <c r="A1739" s="325">
        <v>1737.0</v>
      </c>
      <c r="B1739" s="326" t="s">
        <v>899</v>
      </c>
      <c r="C1739" s="326" t="s">
        <v>518</v>
      </c>
      <c r="D1739" s="326" t="s">
        <v>865</v>
      </c>
      <c r="E1739" s="326" t="s">
        <v>894</v>
      </c>
      <c r="F1739" s="326" t="s">
        <v>895</v>
      </c>
      <c r="G1739" s="326">
        <v>1162.0</v>
      </c>
      <c r="H1739" s="326">
        <v>22072.84802</v>
      </c>
      <c r="I1739" s="60">
        <f t="shared" si="1"/>
        <v>2017</v>
      </c>
      <c r="J1739" s="60">
        <f t="shared" si="2"/>
        <v>4</v>
      </c>
    </row>
    <row r="1740">
      <c r="A1740" s="325">
        <v>1738.0</v>
      </c>
      <c r="B1740" s="326" t="s">
        <v>899</v>
      </c>
      <c r="C1740" s="326" t="s">
        <v>518</v>
      </c>
      <c r="D1740" s="326" t="s">
        <v>865</v>
      </c>
      <c r="E1740" s="326" t="s">
        <v>842</v>
      </c>
      <c r="F1740" s="326" t="s">
        <v>843</v>
      </c>
      <c r="G1740" s="326">
        <v>56.0</v>
      </c>
      <c r="H1740" s="326">
        <v>1971.262902</v>
      </c>
      <c r="I1740" s="60">
        <f t="shared" si="1"/>
        <v>2017</v>
      </c>
      <c r="J1740" s="60">
        <f t="shared" si="2"/>
        <v>4</v>
      </c>
    </row>
    <row r="1741">
      <c r="A1741" s="325">
        <v>1739.0</v>
      </c>
      <c r="B1741" s="326" t="s">
        <v>899</v>
      </c>
      <c r="C1741" s="326" t="s">
        <v>518</v>
      </c>
      <c r="D1741" s="326" t="s">
        <v>865</v>
      </c>
      <c r="E1741" s="326" t="s">
        <v>844</v>
      </c>
      <c r="F1741" s="326" t="s">
        <v>845</v>
      </c>
      <c r="G1741" s="326">
        <v>481.0</v>
      </c>
      <c r="H1741" s="326">
        <v>47507.19276</v>
      </c>
      <c r="I1741" s="60">
        <f t="shared" si="1"/>
        <v>2017</v>
      </c>
      <c r="J1741" s="60">
        <f t="shared" si="2"/>
        <v>4</v>
      </c>
    </row>
    <row r="1742">
      <c r="A1742" s="325">
        <v>1740.0</v>
      </c>
      <c r="B1742" s="326" t="s">
        <v>899</v>
      </c>
      <c r="C1742" s="326" t="s">
        <v>518</v>
      </c>
      <c r="D1742" s="326" t="s">
        <v>805</v>
      </c>
      <c r="E1742" s="326" t="s">
        <v>808</v>
      </c>
      <c r="F1742" s="326" t="s">
        <v>809</v>
      </c>
      <c r="G1742" s="326">
        <v>15824.0</v>
      </c>
      <c r="H1742" s="326">
        <v>3213351.562</v>
      </c>
      <c r="I1742" s="60">
        <f t="shared" si="1"/>
        <v>2017</v>
      </c>
      <c r="J1742" s="60">
        <f t="shared" si="2"/>
        <v>4</v>
      </c>
    </row>
    <row r="1743">
      <c r="A1743" s="325">
        <v>1741.0</v>
      </c>
      <c r="B1743" s="326" t="s">
        <v>899</v>
      </c>
      <c r="C1743" s="326" t="s">
        <v>518</v>
      </c>
      <c r="D1743" s="326" t="s">
        <v>805</v>
      </c>
      <c r="E1743" s="326" t="s">
        <v>896</v>
      </c>
      <c r="F1743" s="326" t="s">
        <v>897</v>
      </c>
      <c r="G1743" s="326">
        <v>1402.0</v>
      </c>
      <c r="H1743" s="326">
        <v>621383.0671</v>
      </c>
      <c r="I1743" s="60">
        <f t="shared" si="1"/>
        <v>2017</v>
      </c>
      <c r="J1743" s="60">
        <f t="shared" si="2"/>
        <v>4</v>
      </c>
    </row>
    <row r="1744">
      <c r="A1744" s="325">
        <v>1742.0</v>
      </c>
      <c r="B1744" s="326" t="s">
        <v>899</v>
      </c>
      <c r="C1744" s="326" t="s">
        <v>518</v>
      </c>
      <c r="D1744" s="326" t="s">
        <v>805</v>
      </c>
      <c r="E1744" s="326" t="s">
        <v>810</v>
      </c>
      <c r="F1744" s="326" t="s">
        <v>811</v>
      </c>
      <c r="G1744" s="326">
        <v>1921.0</v>
      </c>
      <c r="H1744" s="326">
        <v>4010766.979</v>
      </c>
      <c r="I1744" s="60">
        <f t="shared" si="1"/>
        <v>2017</v>
      </c>
      <c r="J1744" s="60">
        <f t="shared" si="2"/>
        <v>4</v>
      </c>
    </row>
    <row r="1745">
      <c r="A1745" s="325">
        <v>1743.0</v>
      </c>
      <c r="B1745" s="326" t="s">
        <v>899</v>
      </c>
      <c r="C1745" s="326" t="s">
        <v>518</v>
      </c>
      <c r="D1745" s="326" t="s">
        <v>805</v>
      </c>
      <c r="E1745" s="326" t="s">
        <v>812</v>
      </c>
      <c r="F1745" s="326">
        <v>2.0</v>
      </c>
      <c r="G1745" s="326">
        <v>124.0</v>
      </c>
      <c r="H1745" s="326">
        <v>583716.6425</v>
      </c>
      <c r="I1745" s="60">
        <f t="shared" si="1"/>
        <v>2017</v>
      </c>
      <c r="J1745" s="60">
        <f t="shared" si="2"/>
        <v>4</v>
      </c>
    </row>
    <row r="1746">
      <c r="A1746" s="325">
        <v>1744.0</v>
      </c>
      <c r="B1746" s="326" t="s">
        <v>899</v>
      </c>
      <c r="C1746" s="326" t="s">
        <v>518</v>
      </c>
      <c r="D1746" s="326" t="s">
        <v>805</v>
      </c>
      <c r="E1746" s="326" t="s">
        <v>816</v>
      </c>
      <c r="F1746" s="326">
        <v>4.7</v>
      </c>
      <c r="G1746" s="326">
        <v>1.0</v>
      </c>
      <c r="H1746" s="326">
        <v>1196.330782</v>
      </c>
      <c r="I1746" s="60">
        <f t="shared" si="1"/>
        <v>2017</v>
      </c>
      <c r="J1746" s="60">
        <f t="shared" si="2"/>
        <v>4</v>
      </c>
    </row>
    <row r="1747">
      <c r="A1747" s="325">
        <v>1745.0</v>
      </c>
      <c r="B1747" s="326" t="s">
        <v>899</v>
      </c>
      <c r="C1747" s="326" t="s">
        <v>518</v>
      </c>
      <c r="D1747" s="326" t="s">
        <v>805</v>
      </c>
      <c r="E1747" s="326" t="s">
        <v>817</v>
      </c>
      <c r="F1747" s="326" t="s">
        <v>818</v>
      </c>
      <c r="G1747" s="326">
        <v>82.0</v>
      </c>
      <c r="H1747" s="326">
        <v>157708.7564</v>
      </c>
      <c r="I1747" s="60">
        <f t="shared" si="1"/>
        <v>2017</v>
      </c>
      <c r="J1747" s="60">
        <f t="shared" si="2"/>
        <v>4</v>
      </c>
    </row>
    <row r="1748">
      <c r="A1748" s="325">
        <v>1746.0</v>
      </c>
      <c r="B1748" s="326" t="s">
        <v>899</v>
      </c>
      <c r="C1748" s="326" t="s">
        <v>518</v>
      </c>
      <c r="D1748" s="326" t="s">
        <v>805</v>
      </c>
      <c r="E1748" s="326" t="s">
        <v>822</v>
      </c>
      <c r="F1748" s="326" t="s">
        <v>823</v>
      </c>
      <c r="G1748" s="326">
        <v>182.0</v>
      </c>
      <c r="H1748" s="326">
        <v>54062.3625</v>
      </c>
      <c r="I1748" s="60">
        <f t="shared" si="1"/>
        <v>2017</v>
      </c>
      <c r="J1748" s="60">
        <f t="shared" si="2"/>
        <v>4</v>
      </c>
    </row>
    <row r="1749">
      <c r="A1749" s="325">
        <v>1747.0</v>
      </c>
      <c r="B1749" s="326" t="s">
        <v>899</v>
      </c>
      <c r="C1749" s="326" t="s">
        <v>518</v>
      </c>
      <c r="D1749" s="326" t="s">
        <v>828</v>
      </c>
      <c r="E1749" s="326" t="s">
        <v>829</v>
      </c>
      <c r="F1749" s="326" t="s">
        <v>830</v>
      </c>
      <c r="G1749" s="326">
        <v>9392.0</v>
      </c>
      <c r="H1749" s="326">
        <v>122046.8622</v>
      </c>
      <c r="I1749" s="60">
        <f t="shared" si="1"/>
        <v>2017</v>
      </c>
      <c r="J1749" s="60">
        <f t="shared" si="2"/>
        <v>4</v>
      </c>
    </row>
    <row r="1750">
      <c r="A1750" s="325">
        <v>1748.0</v>
      </c>
      <c r="B1750" s="326" t="s">
        <v>899</v>
      </c>
      <c r="C1750" s="326" t="s">
        <v>518</v>
      </c>
      <c r="D1750" s="326" t="s">
        <v>828</v>
      </c>
      <c r="E1750" s="326" t="s">
        <v>831</v>
      </c>
      <c r="F1750" s="326">
        <v>104.0</v>
      </c>
      <c r="G1750" s="326">
        <v>3117.0</v>
      </c>
      <c r="H1750" s="326">
        <v>20988.89307</v>
      </c>
      <c r="I1750" s="60">
        <f t="shared" si="1"/>
        <v>2017</v>
      </c>
      <c r="J1750" s="60">
        <f t="shared" si="2"/>
        <v>4</v>
      </c>
    </row>
    <row r="1751">
      <c r="A1751" s="325">
        <v>1749.0</v>
      </c>
      <c r="B1751" s="326" t="s">
        <v>899</v>
      </c>
      <c r="C1751" s="326" t="s">
        <v>518</v>
      </c>
      <c r="D1751" s="326" t="s">
        <v>828</v>
      </c>
      <c r="E1751" s="326" t="s">
        <v>832</v>
      </c>
      <c r="F1751" s="326">
        <v>13.0</v>
      </c>
      <c r="G1751" s="326">
        <v>78.0</v>
      </c>
      <c r="H1751" s="326">
        <v>20531.23326</v>
      </c>
      <c r="I1751" s="60">
        <f t="shared" si="1"/>
        <v>2017</v>
      </c>
      <c r="J1751" s="60">
        <f t="shared" si="2"/>
        <v>4</v>
      </c>
    </row>
    <row r="1752">
      <c r="A1752" s="325">
        <v>1750.0</v>
      </c>
      <c r="B1752" s="326" t="s">
        <v>899</v>
      </c>
      <c r="C1752" s="326" t="s">
        <v>518</v>
      </c>
      <c r="D1752" s="326" t="s">
        <v>828</v>
      </c>
      <c r="E1752" s="326" t="s">
        <v>833</v>
      </c>
      <c r="F1752" s="326" t="s">
        <v>834</v>
      </c>
      <c r="G1752" s="326">
        <v>3.0</v>
      </c>
      <c r="H1752" s="326">
        <v>6283.278495</v>
      </c>
      <c r="I1752" s="60">
        <f t="shared" si="1"/>
        <v>2017</v>
      </c>
      <c r="J1752" s="60">
        <f t="shared" si="2"/>
        <v>4</v>
      </c>
    </row>
    <row r="1753">
      <c r="A1753" s="325">
        <v>1751.0</v>
      </c>
      <c r="B1753" s="326" t="s">
        <v>899</v>
      </c>
      <c r="C1753" s="326" t="s">
        <v>518</v>
      </c>
      <c r="D1753" s="326" t="s">
        <v>828</v>
      </c>
      <c r="E1753" s="326" t="s">
        <v>835</v>
      </c>
      <c r="F1753" s="326" t="s">
        <v>836</v>
      </c>
      <c r="G1753" s="326">
        <v>262.0</v>
      </c>
      <c r="H1753" s="326">
        <v>41437.29086</v>
      </c>
      <c r="I1753" s="60">
        <f t="shared" si="1"/>
        <v>2017</v>
      </c>
      <c r="J1753" s="60">
        <f t="shared" si="2"/>
        <v>4</v>
      </c>
    </row>
    <row r="1754">
      <c r="A1754" s="325">
        <v>1752.0</v>
      </c>
      <c r="B1754" s="326" t="s">
        <v>899</v>
      </c>
      <c r="C1754" s="326" t="s">
        <v>518</v>
      </c>
      <c r="D1754" s="326" t="s">
        <v>828</v>
      </c>
      <c r="E1754" s="326" t="s">
        <v>839</v>
      </c>
      <c r="F1754" s="326">
        <v>36.0</v>
      </c>
      <c r="G1754" s="326">
        <v>209.0</v>
      </c>
      <c r="H1754" s="326">
        <v>314582.5149</v>
      </c>
      <c r="I1754" s="60">
        <f t="shared" si="1"/>
        <v>2017</v>
      </c>
      <c r="J1754" s="60">
        <f t="shared" si="2"/>
        <v>4</v>
      </c>
    </row>
    <row r="1755">
      <c r="A1755" s="325">
        <v>1753.0</v>
      </c>
      <c r="B1755" s="326" t="s">
        <v>899</v>
      </c>
      <c r="C1755" s="326" t="s">
        <v>518</v>
      </c>
      <c r="D1755" s="326" t="s">
        <v>828</v>
      </c>
      <c r="E1755" s="326" t="s">
        <v>866</v>
      </c>
      <c r="F1755" s="326">
        <v>106.0</v>
      </c>
      <c r="G1755" s="326">
        <v>54.0</v>
      </c>
      <c r="H1755" s="326">
        <v>83686.00671</v>
      </c>
      <c r="I1755" s="60">
        <f t="shared" si="1"/>
        <v>2017</v>
      </c>
      <c r="J1755" s="60">
        <f t="shared" si="2"/>
        <v>4</v>
      </c>
    </row>
    <row r="1756">
      <c r="A1756" s="325">
        <v>1754.0</v>
      </c>
      <c r="B1756" s="326" t="s">
        <v>899</v>
      </c>
      <c r="C1756" s="326" t="s">
        <v>518</v>
      </c>
      <c r="D1756" s="326" t="s">
        <v>828</v>
      </c>
      <c r="E1756" s="326" t="s">
        <v>840</v>
      </c>
      <c r="F1756" s="326" t="s">
        <v>841</v>
      </c>
      <c r="G1756" s="326">
        <v>313.0</v>
      </c>
      <c r="H1756" s="326">
        <v>9117.380459</v>
      </c>
      <c r="I1756" s="60">
        <f t="shared" si="1"/>
        <v>2017</v>
      </c>
      <c r="J1756" s="60">
        <f t="shared" si="2"/>
        <v>4</v>
      </c>
    </row>
    <row r="1757">
      <c r="A1757" s="325">
        <v>1755.0</v>
      </c>
      <c r="B1757" s="326" t="s">
        <v>899</v>
      </c>
      <c r="C1757" s="326" t="s">
        <v>518</v>
      </c>
      <c r="D1757" s="326" t="s">
        <v>828</v>
      </c>
      <c r="E1757" s="326" t="s">
        <v>846</v>
      </c>
      <c r="F1757" s="326" t="s">
        <v>847</v>
      </c>
      <c r="G1757" s="326">
        <v>1178.0</v>
      </c>
      <c r="H1757" s="326">
        <v>366038.9647</v>
      </c>
      <c r="I1757" s="60">
        <f t="shared" si="1"/>
        <v>2017</v>
      </c>
      <c r="J1757" s="60">
        <f t="shared" si="2"/>
        <v>4</v>
      </c>
    </row>
    <row r="1758">
      <c r="A1758" s="325">
        <v>1756.0</v>
      </c>
      <c r="B1758" s="326" t="s">
        <v>900</v>
      </c>
      <c r="C1758" s="326" t="s">
        <v>545</v>
      </c>
      <c r="D1758" s="326" t="s">
        <v>642</v>
      </c>
      <c r="E1758" s="326" t="s">
        <v>643</v>
      </c>
      <c r="F1758" s="326" t="s">
        <v>644</v>
      </c>
      <c r="G1758" s="326">
        <v>195.0</v>
      </c>
      <c r="H1758" s="326">
        <v>175955.6103</v>
      </c>
      <c r="I1758" s="60">
        <f t="shared" si="1"/>
        <v>2018</v>
      </c>
      <c r="J1758" s="60">
        <f t="shared" si="2"/>
        <v>1</v>
      </c>
    </row>
    <row r="1759">
      <c r="A1759" s="325">
        <v>1757.0</v>
      </c>
      <c r="B1759" s="326" t="s">
        <v>900</v>
      </c>
      <c r="C1759" s="326" t="s">
        <v>545</v>
      </c>
      <c r="D1759" s="326" t="s">
        <v>642</v>
      </c>
      <c r="E1759" s="326" t="s">
        <v>645</v>
      </c>
      <c r="F1759" s="326" t="s">
        <v>646</v>
      </c>
      <c r="G1759" s="326">
        <v>156.0</v>
      </c>
      <c r="H1759" s="326">
        <v>31167.35519</v>
      </c>
      <c r="I1759" s="60">
        <f t="shared" si="1"/>
        <v>2018</v>
      </c>
      <c r="J1759" s="60">
        <f t="shared" si="2"/>
        <v>1</v>
      </c>
    </row>
    <row r="1760">
      <c r="A1760" s="325">
        <v>1758.0</v>
      </c>
      <c r="B1760" s="326" t="s">
        <v>900</v>
      </c>
      <c r="C1760" s="326" t="s">
        <v>545</v>
      </c>
      <c r="D1760" s="326" t="s">
        <v>647</v>
      </c>
      <c r="E1760" s="326" t="s">
        <v>648</v>
      </c>
      <c r="F1760" s="326" t="s">
        <v>649</v>
      </c>
      <c r="G1760" s="326">
        <v>1347.0</v>
      </c>
      <c r="H1760" s="326">
        <v>12342.7401</v>
      </c>
      <c r="I1760" s="60">
        <f t="shared" si="1"/>
        <v>2018</v>
      </c>
      <c r="J1760" s="60">
        <f t="shared" si="2"/>
        <v>1</v>
      </c>
    </row>
    <row r="1761">
      <c r="A1761" s="325">
        <v>1759.0</v>
      </c>
      <c r="B1761" s="326" t="s">
        <v>900</v>
      </c>
      <c r="C1761" s="326" t="s">
        <v>545</v>
      </c>
      <c r="D1761" s="326" t="s">
        <v>647</v>
      </c>
      <c r="E1761" s="326" t="s">
        <v>650</v>
      </c>
      <c r="F1761" s="326" t="s">
        <v>651</v>
      </c>
      <c r="G1761" s="326">
        <v>2497.0</v>
      </c>
      <c r="H1761" s="326">
        <v>22880.343</v>
      </c>
      <c r="I1761" s="60">
        <f t="shared" si="1"/>
        <v>2018</v>
      </c>
      <c r="J1761" s="60">
        <f t="shared" si="2"/>
        <v>1</v>
      </c>
    </row>
    <row r="1762">
      <c r="A1762" s="325">
        <v>1760.0</v>
      </c>
      <c r="B1762" s="326" t="s">
        <v>900</v>
      </c>
      <c r="C1762" s="326" t="s">
        <v>545</v>
      </c>
      <c r="D1762" s="326" t="s">
        <v>647</v>
      </c>
      <c r="E1762" s="326" t="s">
        <v>652</v>
      </c>
      <c r="F1762" s="326" t="s">
        <v>653</v>
      </c>
      <c r="G1762" s="326">
        <v>2466.0</v>
      </c>
      <c r="H1762" s="326">
        <v>22596.28588</v>
      </c>
      <c r="I1762" s="60">
        <f t="shared" si="1"/>
        <v>2018</v>
      </c>
      <c r="J1762" s="60">
        <f t="shared" si="2"/>
        <v>1</v>
      </c>
    </row>
    <row r="1763">
      <c r="A1763" s="325">
        <v>1761.0</v>
      </c>
      <c r="B1763" s="326" t="s">
        <v>900</v>
      </c>
      <c r="C1763" s="326" t="s">
        <v>545</v>
      </c>
      <c r="D1763" s="326" t="s">
        <v>647</v>
      </c>
      <c r="E1763" s="326" t="s">
        <v>654</v>
      </c>
      <c r="F1763" s="326" t="s">
        <v>655</v>
      </c>
      <c r="G1763" s="326">
        <v>2077.0</v>
      </c>
      <c r="H1763" s="326">
        <v>19031.82716</v>
      </c>
      <c r="I1763" s="60">
        <f t="shared" si="1"/>
        <v>2018</v>
      </c>
      <c r="J1763" s="60">
        <f t="shared" si="2"/>
        <v>1</v>
      </c>
    </row>
    <row r="1764">
      <c r="A1764" s="325">
        <v>1762.0</v>
      </c>
      <c r="B1764" s="326" t="s">
        <v>900</v>
      </c>
      <c r="C1764" s="326" t="s">
        <v>545</v>
      </c>
      <c r="D1764" s="326" t="s">
        <v>647</v>
      </c>
      <c r="E1764" s="326" t="s">
        <v>656</v>
      </c>
      <c r="F1764" s="326" t="s">
        <v>657</v>
      </c>
      <c r="G1764" s="326">
        <v>51.0</v>
      </c>
      <c r="H1764" s="326">
        <v>667.9290225</v>
      </c>
      <c r="I1764" s="60">
        <f t="shared" si="1"/>
        <v>2018</v>
      </c>
      <c r="J1764" s="60">
        <f t="shared" si="2"/>
        <v>1</v>
      </c>
    </row>
    <row r="1765">
      <c r="A1765" s="325">
        <v>1763.0</v>
      </c>
      <c r="B1765" s="326" t="s">
        <v>900</v>
      </c>
      <c r="C1765" s="326" t="s">
        <v>547</v>
      </c>
      <c r="D1765" s="326" t="s">
        <v>658</v>
      </c>
      <c r="E1765" s="326" t="s">
        <v>659</v>
      </c>
      <c r="F1765" s="326" t="s">
        <v>660</v>
      </c>
      <c r="G1765" s="326">
        <v>98.0</v>
      </c>
      <c r="H1765" s="326">
        <v>1130.253129</v>
      </c>
      <c r="I1765" s="60">
        <f t="shared" si="1"/>
        <v>2018</v>
      </c>
      <c r="J1765" s="60">
        <f t="shared" si="2"/>
        <v>1</v>
      </c>
    </row>
    <row r="1766">
      <c r="A1766" s="325">
        <v>1764.0</v>
      </c>
      <c r="B1766" s="326" t="s">
        <v>900</v>
      </c>
      <c r="C1766" s="326" t="s">
        <v>547</v>
      </c>
      <c r="D1766" s="326" t="s">
        <v>658</v>
      </c>
      <c r="E1766" s="326" t="s">
        <v>661</v>
      </c>
      <c r="F1766" s="326" t="s">
        <v>662</v>
      </c>
      <c r="G1766" s="326">
        <v>5128.0</v>
      </c>
      <c r="H1766" s="326">
        <v>7776.616841</v>
      </c>
      <c r="I1766" s="60">
        <f t="shared" si="1"/>
        <v>2018</v>
      </c>
      <c r="J1766" s="60">
        <f t="shared" si="2"/>
        <v>1</v>
      </c>
    </row>
    <row r="1767">
      <c r="A1767" s="325">
        <v>1765.0</v>
      </c>
      <c r="B1767" s="326" t="s">
        <v>900</v>
      </c>
      <c r="C1767" s="326" t="s">
        <v>547</v>
      </c>
      <c r="D1767" s="326" t="s">
        <v>658</v>
      </c>
      <c r="E1767" s="326" t="s">
        <v>663</v>
      </c>
      <c r="F1767" s="326" t="s">
        <v>664</v>
      </c>
      <c r="G1767" s="326">
        <v>3303.0</v>
      </c>
      <c r="H1767" s="326">
        <v>29722.52499</v>
      </c>
      <c r="I1767" s="60">
        <f t="shared" si="1"/>
        <v>2018</v>
      </c>
      <c r="J1767" s="60">
        <f t="shared" si="2"/>
        <v>1</v>
      </c>
    </row>
    <row r="1768">
      <c r="A1768" s="325">
        <v>1766.0</v>
      </c>
      <c r="B1768" s="326" t="s">
        <v>900</v>
      </c>
      <c r="C1768" s="326" t="s">
        <v>547</v>
      </c>
      <c r="D1768" s="326" t="s">
        <v>665</v>
      </c>
      <c r="E1768" s="326" t="s">
        <v>666</v>
      </c>
      <c r="F1768" s="326" t="s">
        <v>667</v>
      </c>
      <c r="G1768" s="326">
        <v>3586.0</v>
      </c>
      <c r="H1768" s="326">
        <v>2390707.29</v>
      </c>
      <c r="I1768" s="60">
        <f t="shared" si="1"/>
        <v>2018</v>
      </c>
      <c r="J1768" s="60">
        <f t="shared" si="2"/>
        <v>1</v>
      </c>
    </row>
    <row r="1769">
      <c r="A1769" s="325">
        <v>1767.0</v>
      </c>
      <c r="B1769" s="326" t="s">
        <v>900</v>
      </c>
      <c r="C1769" s="326" t="s">
        <v>678</v>
      </c>
      <c r="D1769" s="326" t="s">
        <v>678</v>
      </c>
      <c r="E1769" s="326" t="s">
        <v>680</v>
      </c>
      <c r="F1769" s="326">
        <v>80.0</v>
      </c>
      <c r="G1769" s="326">
        <v>109.0</v>
      </c>
      <c r="H1769" s="326">
        <v>17111.70095</v>
      </c>
      <c r="I1769" s="60">
        <f t="shared" si="1"/>
        <v>2018</v>
      </c>
      <c r="J1769" s="60">
        <f t="shared" si="2"/>
        <v>1</v>
      </c>
    </row>
    <row r="1770">
      <c r="A1770" s="325">
        <v>1768.0</v>
      </c>
      <c r="B1770" s="326" t="s">
        <v>900</v>
      </c>
      <c r="C1770" s="326" t="s">
        <v>678</v>
      </c>
      <c r="D1770" s="326" t="s">
        <v>678</v>
      </c>
      <c r="E1770" s="326" t="s">
        <v>681</v>
      </c>
      <c r="F1770" s="326">
        <v>83.0</v>
      </c>
      <c r="G1770" s="326">
        <v>11.0</v>
      </c>
      <c r="H1770" s="326">
        <v>46.78263484</v>
      </c>
      <c r="I1770" s="60">
        <f t="shared" si="1"/>
        <v>2018</v>
      </c>
      <c r="J1770" s="60">
        <f t="shared" si="2"/>
        <v>1</v>
      </c>
    </row>
    <row r="1771">
      <c r="A1771" s="325">
        <v>1769.0</v>
      </c>
      <c r="B1771" s="326" t="s">
        <v>900</v>
      </c>
      <c r="C1771" s="326" t="s">
        <v>678</v>
      </c>
      <c r="D1771" s="326" t="s">
        <v>678</v>
      </c>
      <c r="E1771" s="326" t="s">
        <v>683</v>
      </c>
      <c r="F1771" s="326">
        <v>802.0</v>
      </c>
      <c r="G1771" s="326">
        <v>878.0</v>
      </c>
      <c r="H1771" s="326">
        <v>118647.1667</v>
      </c>
      <c r="I1771" s="60">
        <f t="shared" si="1"/>
        <v>2018</v>
      </c>
      <c r="J1771" s="60">
        <f t="shared" si="2"/>
        <v>1</v>
      </c>
    </row>
    <row r="1772">
      <c r="A1772" s="325">
        <v>1770.0</v>
      </c>
      <c r="B1772" s="326" t="s">
        <v>900</v>
      </c>
      <c r="C1772" s="326" t="s">
        <v>678</v>
      </c>
      <c r="D1772" s="326" t="s">
        <v>678</v>
      </c>
      <c r="E1772" s="326" t="s">
        <v>684</v>
      </c>
      <c r="F1772" s="326">
        <v>95.0</v>
      </c>
      <c r="G1772" s="326">
        <v>38.0</v>
      </c>
      <c r="H1772" s="326">
        <v>614.6634824</v>
      </c>
      <c r="I1772" s="60">
        <f t="shared" si="1"/>
        <v>2018</v>
      </c>
      <c r="J1772" s="60">
        <f t="shared" si="2"/>
        <v>1</v>
      </c>
    </row>
    <row r="1773">
      <c r="A1773" s="325">
        <v>1771.0</v>
      </c>
      <c r="B1773" s="326" t="s">
        <v>900</v>
      </c>
      <c r="C1773" s="326" t="s">
        <v>678</v>
      </c>
      <c r="D1773" s="326" t="s">
        <v>678</v>
      </c>
      <c r="E1773" s="326" t="s">
        <v>685</v>
      </c>
      <c r="F1773" s="326">
        <v>24.0</v>
      </c>
      <c r="G1773" s="326">
        <v>12.0</v>
      </c>
      <c r="H1773" s="326">
        <v>4164.16004</v>
      </c>
      <c r="I1773" s="60">
        <f t="shared" si="1"/>
        <v>2018</v>
      </c>
      <c r="J1773" s="60">
        <f t="shared" si="2"/>
        <v>1</v>
      </c>
    </row>
    <row r="1774">
      <c r="A1774" s="325">
        <v>1772.0</v>
      </c>
      <c r="B1774" s="326" t="s">
        <v>900</v>
      </c>
      <c r="C1774" s="326" t="s">
        <v>678</v>
      </c>
      <c r="D1774" s="326" t="s">
        <v>678</v>
      </c>
      <c r="E1774" s="326" t="s">
        <v>686</v>
      </c>
      <c r="F1774" s="326">
        <v>60.0</v>
      </c>
      <c r="G1774" s="326">
        <v>16.0</v>
      </c>
      <c r="H1774" s="326">
        <v>294.7660179</v>
      </c>
      <c r="I1774" s="60">
        <f t="shared" si="1"/>
        <v>2018</v>
      </c>
      <c r="J1774" s="60">
        <f t="shared" si="2"/>
        <v>1</v>
      </c>
    </row>
    <row r="1775">
      <c r="A1775" s="325">
        <v>1773.0</v>
      </c>
      <c r="B1775" s="326" t="s">
        <v>900</v>
      </c>
      <c r="C1775" s="326" t="s">
        <v>678</v>
      </c>
      <c r="D1775" s="326" t="s">
        <v>678</v>
      </c>
      <c r="E1775" s="326" t="s">
        <v>687</v>
      </c>
      <c r="F1775" s="326">
        <v>814.0</v>
      </c>
      <c r="G1775" s="326">
        <v>50.0</v>
      </c>
      <c r="H1775" s="326">
        <v>352.1232826</v>
      </c>
      <c r="I1775" s="60">
        <f t="shared" si="1"/>
        <v>2018</v>
      </c>
      <c r="J1775" s="60">
        <f t="shared" si="2"/>
        <v>1</v>
      </c>
    </row>
    <row r="1776">
      <c r="A1776" s="325">
        <v>1774.0</v>
      </c>
      <c r="B1776" s="326" t="s">
        <v>900</v>
      </c>
      <c r="C1776" s="326" t="s">
        <v>678</v>
      </c>
      <c r="D1776" s="326" t="s">
        <v>678</v>
      </c>
      <c r="E1776" s="326" t="s">
        <v>688</v>
      </c>
      <c r="F1776" s="326">
        <v>33.0</v>
      </c>
      <c r="G1776" s="326">
        <v>309.0</v>
      </c>
      <c r="H1776" s="326">
        <v>11421.24487</v>
      </c>
      <c r="I1776" s="60">
        <f t="shared" si="1"/>
        <v>2018</v>
      </c>
      <c r="J1776" s="60">
        <f t="shared" si="2"/>
        <v>1</v>
      </c>
    </row>
    <row r="1777">
      <c r="A1777" s="325">
        <v>1775.0</v>
      </c>
      <c r="B1777" s="326" t="s">
        <v>900</v>
      </c>
      <c r="C1777" s="326" t="s">
        <v>678</v>
      </c>
      <c r="D1777" s="326" t="s">
        <v>678</v>
      </c>
      <c r="E1777" s="326" t="s">
        <v>689</v>
      </c>
      <c r="F1777" s="326">
        <v>54.0</v>
      </c>
      <c r="G1777" s="326">
        <v>666.0</v>
      </c>
      <c r="H1777" s="326">
        <v>46523.28581</v>
      </c>
      <c r="I1777" s="60">
        <f t="shared" si="1"/>
        <v>2018</v>
      </c>
      <c r="J1777" s="60">
        <f t="shared" si="2"/>
        <v>1</v>
      </c>
    </row>
    <row r="1778">
      <c r="A1778" s="325">
        <v>1776.0</v>
      </c>
      <c r="B1778" s="326" t="s">
        <v>900</v>
      </c>
      <c r="C1778" s="326" t="s">
        <v>678</v>
      </c>
      <c r="D1778" s="326" t="s">
        <v>678</v>
      </c>
      <c r="E1778" s="326" t="s">
        <v>692</v>
      </c>
      <c r="F1778" s="326" t="s">
        <v>693</v>
      </c>
      <c r="G1778" s="326">
        <v>144.0</v>
      </c>
      <c r="H1778" s="326">
        <v>20767.76718</v>
      </c>
      <c r="I1778" s="60">
        <f t="shared" si="1"/>
        <v>2018</v>
      </c>
      <c r="J1778" s="60">
        <f t="shared" si="2"/>
        <v>1</v>
      </c>
    </row>
    <row r="1779">
      <c r="A1779" s="325">
        <v>1777.0</v>
      </c>
      <c r="B1779" s="326" t="s">
        <v>900</v>
      </c>
      <c r="C1779" s="326" t="s">
        <v>678</v>
      </c>
      <c r="D1779" s="326" t="s">
        <v>678</v>
      </c>
      <c r="E1779" s="326" t="s">
        <v>694</v>
      </c>
      <c r="F1779" s="326">
        <v>86.0</v>
      </c>
      <c r="G1779" s="326">
        <v>846.0</v>
      </c>
      <c r="H1779" s="326">
        <v>103511.024</v>
      </c>
      <c r="I1779" s="60">
        <f t="shared" si="1"/>
        <v>2018</v>
      </c>
      <c r="J1779" s="60">
        <f t="shared" si="2"/>
        <v>1</v>
      </c>
    </row>
    <row r="1780">
      <c r="A1780" s="325">
        <v>1778.0</v>
      </c>
      <c r="B1780" s="326" t="s">
        <v>900</v>
      </c>
      <c r="C1780" s="326" t="s">
        <v>678</v>
      </c>
      <c r="D1780" s="326" t="s">
        <v>678</v>
      </c>
      <c r="E1780" s="326" t="s">
        <v>695</v>
      </c>
      <c r="F1780" s="326">
        <v>69.0</v>
      </c>
      <c r="G1780" s="326">
        <v>330.0</v>
      </c>
      <c r="H1780" s="326">
        <v>89537.45925</v>
      </c>
      <c r="I1780" s="60">
        <f t="shared" si="1"/>
        <v>2018</v>
      </c>
      <c r="J1780" s="60">
        <f t="shared" si="2"/>
        <v>1</v>
      </c>
    </row>
    <row r="1781">
      <c r="A1781" s="325">
        <v>1779.0</v>
      </c>
      <c r="B1781" s="326" t="s">
        <v>900</v>
      </c>
      <c r="C1781" s="326" t="s">
        <v>678</v>
      </c>
      <c r="D1781" s="326" t="s">
        <v>678</v>
      </c>
      <c r="E1781" s="326" t="s">
        <v>696</v>
      </c>
      <c r="F1781" s="326">
        <v>61.0</v>
      </c>
      <c r="G1781" s="326">
        <v>121.0</v>
      </c>
      <c r="H1781" s="326">
        <v>17882.11063</v>
      </c>
      <c r="I1781" s="60">
        <f t="shared" si="1"/>
        <v>2018</v>
      </c>
      <c r="J1781" s="60">
        <f t="shared" si="2"/>
        <v>1</v>
      </c>
    </row>
    <row r="1782">
      <c r="A1782" s="325">
        <v>1780.0</v>
      </c>
      <c r="B1782" s="326" t="s">
        <v>900</v>
      </c>
      <c r="C1782" s="326" t="s">
        <v>678</v>
      </c>
      <c r="D1782" s="326" t="s">
        <v>678</v>
      </c>
      <c r="E1782" s="326" t="s">
        <v>697</v>
      </c>
      <c r="F1782" s="326">
        <v>99.0</v>
      </c>
      <c r="G1782" s="326">
        <v>117.0</v>
      </c>
      <c r="H1782" s="326">
        <v>21739.52434</v>
      </c>
      <c r="I1782" s="60">
        <f t="shared" si="1"/>
        <v>2018</v>
      </c>
      <c r="J1782" s="60">
        <f t="shared" si="2"/>
        <v>1</v>
      </c>
    </row>
    <row r="1783">
      <c r="A1783" s="325">
        <v>1781.0</v>
      </c>
      <c r="B1783" s="326" t="s">
        <v>900</v>
      </c>
      <c r="C1783" s="326" t="s">
        <v>678</v>
      </c>
      <c r="D1783" s="326" t="s">
        <v>678</v>
      </c>
      <c r="E1783" s="326" t="s">
        <v>698</v>
      </c>
      <c r="F1783" s="326">
        <v>67.0</v>
      </c>
      <c r="G1783" s="326">
        <v>9.0</v>
      </c>
      <c r="H1783" s="326">
        <v>1046.82136</v>
      </c>
      <c r="I1783" s="60">
        <f t="shared" si="1"/>
        <v>2018</v>
      </c>
      <c r="J1783" s="60">
        <f t="shared" si="2"/>
        <v>1</v>
      </c>
    </row>
    <row r="1784">
      <c r="A1784" s="325">
        <v>1782.0</v>
      </c>
      <c r="B1784" s="326" t="s">
        <v>900</v>
      </c>
      <c r="C1784" s="326" t="s">
        <v>678</v>
      </c>
      <c r="D1784" s="326" t="s">
        <v>678</v>
      </c>
      <c r="E1784" s="326" t="s">
        <v>699</v>
      </c>
      <c r="F1784" s="326">
        <v>79.0</v>
      </c>
      <c r="G1784" s="326">
        <v>486.0</v>
      </c>
      <c r="H1784" s="326">
        <v>89551.8196</v>
      </c>
      <c r="I1784" s="60">
        <f t="shared" si="1"/>
        <v>2018</v>
      </c>
      <c r="J1784" s="60">
        <f t="shared" si="2"/>
        <v>1</v>
      </c>
    </row>
    <row r="1785">
      <c r="A1785" s="325">
        <v>1783.0</v>
      </c>
      <c r="B1785" s="326" t="s">
        <v>900</v>
      </c>
      <c r="C1785" s="326" t="s">
        <v>678</v>
      </c>
      <c r="D1785" s="326" t="s">
        <v>678</v>
      </c>
      <c r="E1785" s="326" t="s">
        <v>702</v>
      </c>
      <c r="F1785" s="326" t="s">
        <v>703</v>
      </c>
      <c r="G1785" s="326">
        <v>104.0</v>
      </c>
      <c r="H1785" s="326">
        <v>19223.80691</v>
      </c>
      <c r="I1785" s="60">
        <f t="shared" si="1"/>
        <v>2018</v>
      </c>
      <c r="J1785" s="60">
        <f t="shared" si="2"/>
        <v>1</v>
      </c>
    </row>
    <row r="1786">
      <c r="A1786" s="325">
        <v>1784.0</v>
      </c>
      <c r="B1786" s="326" t="s">
        <v>900</v>
      </c>
      <c r="C1786" s="326" t="s">
        <v>678</v>
      </c>
      <c r="D1786" s="326" t="s">
        <v>678</v>
      </c>
      <c r="E1786" s="326" t="s">
        <v>704</v>
      </c>
      <c r="F1786" s="326">
        <v>38.0</v>
      </c>
      <c r="G1786" s="326">
        <v>257.0</v>
      </c>
      <c r="H1786" s="326">
        <v>71502.46</v>
      </c>
      <c r="I1786" s="60">
        <f t="shared" si="1"/>
        <v>2018</v>
      </c>
      <c r="J1786" s="60">
        <f t="shared" si="2"/>
        <v>1</v>
      </c>
    </row>
    <row r="1787">
      <c r="A1787" s="325">
        <v>1785.0</v>
      </c>
      <c r="B1787" s="326" t="s">
        <v>900</v>
      </c>
      <c r="C1787" s="326" t="s">
        <v>678</v>
      </c>
      <c r="D1787" s="326" t="s">
        <v>678</v>
      </c>
      <c r="E1787" s="326" t="s">
        <v>705</v>
      </c>
      <c r="F1787" s="326">
        <v>27.0</v>
      </c>
      <c r="G1787" s="326">
        <v>20.0</v>
      </c>
      <c r="H1787" s="326">
        <v>55.7083745</v>
      </c>
      <c r="I1787" s="60">
        <f t="shared" si="1"/>
        <v>2018</v>
      </c>
      <c r="J1787" s="60">
        <f t="shared" si="2"/>
        <v>1</v>
      </c>
    </row>
    <row r="1788">
      <c r="A1788" s="325">
        <v>1786.0</v>
      </c>
      <c r="B1788" s="326" t="s">
        <v>900</v>
      </c>
      <c r="C1788" s="326" t="s">
        <v>678</v>
      </c>
      <c r="D1788" s="326" t="s">
        <v>678</v>
      </c>
      <c r="E1788" s="326" t="s">
        <v>706</v>
      </c>
      <c r="F1788" s="326">
        <v>59.0</v>
      </c>
      <c r="G1788" s="326">
        <v>431.0</v>
      </c>
      <c r="H1788" s="326">
        <v>25434.97903</v>
      </c>
      <c r="I1788" s="60">
        <f t="shared" si="1"/>
        <v>2018</v>
      </c>
      <c r="J1788" s="60">
        <f t="shared" si="2"/>
        <v>1</v>
      </c>
    </row>
    <row r="1789">
      <c r="A1789" s="325">
        <v>1787.0</v>
      </c>
      <c r="B1789" s="326" t="s">
        <v>900</v>
      </c>
      <c r="C1789" s="326" t="s">
        <v>678</v>
      </c>
      <c r="D1789" s="326" t="s">
        <v>678</v>
      </c>
      <c r="E1789" s="326" t="s">
        <v>856</v>
      </c>
      <c r="F1789" s="326">
        <v>96.0</v>
      </c>
      <c r="G1789" s="326">
        <v>2.0</v>
      </c>
      <c r="H1789" s="326">
        <v>547.724445</v>
      </c>
      <c r="I1789" s="60">
        <f t="shared" si="1"/>
        <v>2018</v>
      </c>
      <c r="J1789" s="60">
        <f t="shared" si="2"/>
        <v>1</v>
      </c>
    </row>
    <row r="1790">
      <c r="A1790" s="325">
        <v>1788.0</v>
      </c>
      <c r="B1790" s="326" t="s">
        <v>900</v>
      </c>
      <c r="C1790" s="326" t="s">
        <v>550</v>
      </c>
      <c r="D1790" s="326" t="s">
        <v>550</v>
      </c>
      <c r="E1790" s="326" t="s">
        <v>707</v>
      </c>
      <c r="F1790" s="326">
        <v>81.0</v>
      </c>
      <c r="G1790" s="326">
        <v>16.0</v>
      </c>
      <c r="H1790" s="326">
        <v>27371.578</v>
      </c>
      <c r="I1790" s="60">
        <f t="shared" si="1"/>
        <v>2018</v>
      </c>
      <c r="J1790" s="60">
        <f t="shared" si="2"/>
        <v>1</v>
      </c>
    </row>
    <row r="1791">
      <c r="A1791" s="325">
        <v>1789.0</v>
      </c>
      <c r="B1791" s="326" t="s">
        <v>900</v>
      </c>
      <c r="C1791" s="326" t="s">
        <v>550</v>
      </c>
      <c r="D1791" s="326" t="s">
        <v>550</v>
      </c>
      <c r="E1791" s="326" t="s">
        <v>708</v>
      </c>
      <c r="F1791" s="326" t="s">
        <v>709</v>
      </c>
      <c r="G1791" s="326">
        <v>2178.0</v>
      </c>
      <c r="H1791" s="326">
        <v>154867.4217</v>
      </c>
      <c r="I1791" s="60">
        <f t="shared" si="1"/>
        <v>2018</v>
      </c>
      <c r="J1791" s="60">
        <f t="shared" si="2"/>
        <v>1</v>
      </c>
    </row>
    <row r="1792">
      <c r="A1792" s="325">
        <v>1790.0</v>
      </c>
      <c r="B1792" s="326" t="s">
        <v>900</v>
      </c>
      <c r="C1792" s="326" t="s">
        <v>550</v>
      </c>
      <c r="D1792" s="326" t="s">
        <v>550</v>
      </c>
      <c r="E1792" s="326" t="s">
        <v>710</v>
      </c>
      <c r="F1792" s="326" t="s">
        <v>711</v>
      </c>
      <c r="G1792" s="326">
        <v>344.0</v>
      </c>
      <c r="H1792" s="326">
        <v>190760.9963</v>
      </c>
      <c r="I1792" s="60">
        <f t="shared" si="1"/>
        <v>2018</v>
      </c>
      <c r="J1792" s="60">
        <f t="shared" si="2"/>
        <v>1</v>
      </c>
    </row>
    <row r="1793">
      <c r="A1793" s="325">
        <v>1791.0</v>
      </c>
      <c r="B1793" s="326" t="s">
        <v>900</v>
      </c>
      <c r="C1793" s="326" t="s">
        <v>550</v>
      </c>
      <c r="D1793" s="326" t="s">
        <v>550</v>
      </c>
      <c r="E1793" s="326" t="s">
        <v>712</v>
      </c>
      <c r="F1793" s="326" t="s">
        <v>713</v>
      </c>
      <c r="G1793" s="326">
        <v>120.0</v>
      </c>
      <c r="H1793" s="326">
        <v>84360.14636</v>
      </c>
      <c r="I1793" s="60">
        <f t="shared" si="1"/>
        <v>2018</v>
      </c>
      <c r="J1793" s="60">
        <f t="shared" si="2"/>
        <v>1</v>
      </c>
    </row>
    <row r="1794">
      <c r="A1794" s="325">
        <v>1792.0</v>
      </c>
      <c r="B1794" s="326" t="s">
        <v>900</v>
      </c>
      <c r="C1794" s="326" t="s">
        <v>550</v>
      </c>
      <c r="D1794" s="326" t="s">
        <v>550</v>
      </c>
      <c r="E1794" s="326" t="s">
        <v>714</v>
      </c>
      <c r="F1794" s="326" t="s">
        <v>715</v>
      </c>
      <c r="G1794" s="326">
        <v>1434.0</v>
      </c>
      <c r="H1794" s="326">
        <v>88055.96175</v>
      </c>
      <c r="I1794" s="60">
        <f t="shared" si="1"/>
        <v>2018</v>
      </c>
      <c r="J1794" s="60">
        <f t="shared" si="2"/>
        <v>1</v>
      </c>
    </row>
    <row r="1795">
      <c r="A1795" s="325">
        <v>1793.0</v>
      </c>
      <c r="B1795" s="326" t="s">
        <v>900</v>
      </c>
      <c r="C1795" s="326" t="s">
        <v>551</v>
      </c>
      <c r="D1795" s="326" t="s">
        <v>551</v>
      </c>
      <c r="E1795" s="326" t="s">
        <v>716</v>
      </c>
      <c r="F1795" s="326">
        <v>66.0</v>
      </c>
      <c r="G1795" s="326">
        <v>4504.0</v>
      </c>
      <c r="H1795" s="326">
        <v>312086.213</v>
      </c>
      <c r="I1795" s="60">
        <f t="shared" si="1"/>
        <v>2018</v>
      </c>
      <c r="J1795" s="60">
        <f t="shared" si="2"/>
        <v>1</v>
      </c>
    </row>
    <row r="1796">
      <c r="A1796" s="325">
        <v>1794.0</v>
      </c>
      <c r="B1796" s="326" t="s">
        <v>900</v>
      </c>
      <c r="C1796" s="326" t="s">
        <v>551</v>
      </c>
      <c r="D1796" s="326" t="s">
        <v>551</v>
      </c>
      <c r="E1796" s="326" t="s">
        <v>717</v>
      </c>
      <c r="F1796" s="326" t="s">
        <v>718</v>
      </c>
      <c r="G1796" s="326">
        <v>4736.0</v>
      </c>
      <c r="H1796" s="326">
        <v>35880.69092</v>
      </c>
      <c r="I1796" s="60">
        <f t="shared" si="1"/>
        <v>2018</v>
      </c>
      <c r="J1796" s="60">
        <f t="shared" si="2"/>
        <v>1</v>
      </c>
    </row>
    <row r="1797">
      <c r="A1797" s="325">
        <v>1795.0</v>
      </c>
      <c r="B1797" s="326" t="s">
        <v>900</v>
      </c>
      <c r="C1797" s="326" t="s">
        <v>551</v>
      </c>
      <c r="D1797" s="326" t="s">
        <v>551</v>
      </c>
      <c r="E1797" s="326" t="s">
        <v>719</v>
      </c>
      <c r="F1797" s="326" t="s">
        <v>720</v>
      </c>
      <c r="G1797" s="326">
        <v>1612.0</v>
      </c>
      <c r="H1797" s="326">
        <v>22125.71058</v>
      </c>
      <c r="I1797" s="60">
        <f t="shared" si="1"/>
        <v>2018</v>
      </c>
      <c r="J1797" s="60">
        <f t="shared" si="2"/>
        <v>1</v>
      </c>
    </row>
    <row r="1798">
      <c r="A1798" s="325">
        <v>1796.0</v>
      </c>
      <c r="B1798" s="326" t="s">
        <v>900</v>
      </c>
      <c r="C1798" s="326" t="s">
        <v>551</v>
      </c>
      <c r="D1798" s="326" t="s">
        <v>551</v>
      </c>
      <c r="E1798" s="326" t="s">
        <v>721</v>
      </c>
      <c r="F1798" s="326" t="s">
        <v>722</v>
      </c>
      <c r="G1798" s="326">
        <v>45.0</v>
      </c>
      <c r="H1798" s="326">
        <v>16803.59468</v>
      </c>
      <c r="I1798" s="60">
        <f t="shared" si="1"/>
        <v>2018</v>
      </c>
      <c r="J1798" s="60">
        <f t="shared" si="2"/>
        <v>1</v>
      </c>
    </row>
    <row r="1799">
      <c r="A1799" s="325">
        <v>1797.0</v>
      </c>
      <c r="B1799" s="326" t="s">
        <v>900</v>
      </c>
      <c r="C1799" s="326" t="s">
        <v>723</v>
      </c>
      <c r="D1799" s="326" t="s">
        <v>723</v>
      </c>
      <c r="E1799" s="326" t="s">
        <v>724</v>
      </c>
      <c r="F1799" s="326" t="s">
        <v>725</v>
      </c>
      <c r="G1799" s="326">
        <v>498.0</v>
      </c>
      <c r="H1799" s="326">
        <v>494788.6823</v>
      </c>
      <c r="I1799" s="60">
        <f t="shared" si="1"/>
        <v>2018</v>
      </c>
      <c r="J1799" s="60">
        <f t="shared" si="2"/>
        <v>1</v>
      </c>
    </row>
    <row r="1800">
      <c r="A1800" s="325">
        <v>1798.0</v>
      </c>
      <c r="B1800" s="326" t="s">
        <v>900</v>
      </c>
      <c r="C1800" s="326" t="s">
        <v>723</v>
      </c>
      <c r="D1800" s="326" t="s">
        <v>723</v>
      </c>
      <c r="E1800" s="326" t="s">
        <v>726</v>
      </c>
      <c r="F1800" s="326" t="s">
        <v>727</v>
      </c>
      <c r="G1800" s="326">
        <v>1676.0</v>
      </c>
      <c r="H1800" s="326">
        <v>1665192.433</v>
      </c>
      <c r="I1800" s="60">
        <f t="shared" si="1"/>
        <v>2018</v>
      </c>
      <c r="J1800" s="60">
        <f t="shared" si="2"/>
        <v>1</v>
      </c>
    </row>
    <row r="1801">
      <c r="A1801" s="325">
        <v>1799.0</v>
      </c>
      <c r="B1801" s="326" t="s">
        <v>900</v>
      </c>
      <c r="C1801" s="326" t="s">
        <v>524</v>
      </c>
      <c r="D1801" s="326" t="s">
        <v>728</v>
      </c>
      <c r="E1801" s="326" t="s">
        <v>729</v>
      </c>
      <c r="F1801" s="326">
        <v>71.0</v>
      </c>
      <c r="G1801" s="326">
        <v>33.0</v>
      </c>
      <c r="H1801" s="326">
        <v>31659.21954</v>
      </c>
      <c r="I1801" s="60">
        <f t="shared" si="1"/>
        <v>2018</v>
      </c>
      <c r="J1801" s="60">
        <f t="shared" si="2"/>
        <v>1</v>
      </c>
    </row>
    <row r="1802">
      <c r="A1802" s="325">
        <v>1800.0</v>
      </c>
      <c r="B1802" s="326" t="s">
        <v>900</v>
      </c>
      <c r="C1802" s="326" t="s">
        <v>524</v>
      </c>
      <c r="D1802" s="326" t="s">
        <v>728</v>
      </c>
      <c r="E1802" s="326" t="s">
        <v>730</v>
      </c>
      <c r="F1802" s="326">
        <v>73.0</v>
      </c>
      <c r="G1802" s="326">
        <v>4.0</v>
      </c>
      <c r="H1802" s="326">
        <v>984.9779728</v>
      </c>
      <c r="I1802" s="60">
        <f t="shared" si="1"/>
        <v>2018</v>
      </c>
      <c r="J1802" s="60">
        <f t="shared" si="2"/>
        <v>1</v>
      </c>
    </row>
    <row r="1803">
      <c r="A1803" s="325">
        <v>1801.0</v>
      </c>
      <c r="B1803" s="326" t="s">
        <v>900</v>
      </c>
      <c r="C1803" s="326" t="s">
        <v>524</v>
      </c>
      <c r="D1803" s="326" t="s">
        <v>728</v>
      </c>
      <c r="E1803" s="326" t="s">
        <v>731</v>
      </c>
      <c r="F1803" s="326" t="s">
        <v>732</v>
      </c>
      <c r="G1803" s="326">
        <v>15.0</v>
      </c>
      <c r="H1803" s="326">
        <v>13624.52734</v>
      </c>
      <c r="I1803" s="60">
        <f t="shared" si="1"/>
        <v>2018</v>
      </c>
      <c r="J1803" s="60">
        <f t="shared" si="2"/>
        <v>1</v>
      </c>
    </row>
    <row r="1804">
      <c r="A1804" s="325">
        <v>1802.0</v>
      </c>
      <c r="B1804" s="326" t="s">
        <v>900</v>
      </c>
      <c r="C1804" s="326" t="s">
        <v>524</v>
      </c>
      <c r="D1804" s="326" t="s">
        <v>728</v>
      </c>
      <c r="E1804" s="326" t="s">
        <v>733</v>
      </c>
      <c r="F1804" s="326" t="s">
        <v>734</v>
      </c>
      <c r="G1804" s="326">
        <v>323.0</v>
      </c>
      <c r="H1804" s="326">
        <v>15030.71566</v>
      </c>
      <c r="I1804" s="60">
        <f t="shared" si="1"/>
        <v>2018</v>
      </c>
      <c r="J1804" s="60">
        <f t="shared" si="2"/>
        <v>1</v>
      </c>
    </row>
    <row r="1805">
      <c r="A1805" s="325">
        <v>1803.0</v>
      </c>
      <c r="B1805" s="326" t="s">
        <v>900</v>
      </c>
      <c r="C1805" s="326" t="s">
        <v>524</v>
      </c>
      <c r="D1805" s="326" t="s">
        <v>728</v>
      </c>
      <c r="E1805" s="326" t="s">
        <v>735</v>
      </c>
      <c r="F1805" s="326">
        <v>23.0</v>
      </c>
      <c r="G1805" s="326">
        <v>25.0</v>
      </c>
      <c r="H1805" s="326">
        <v>32704.51215</v>
      </c>
      <c r="I1805" s="60">
        <f t="shared" si="1"/>
        <v>2018</v>
      </c>
      <c r="J1805" s="60">
        <f t="shared" si="2"/>
        <v>1</v>
      </c>
    </row>
    <row r="1806">
      <c r="A1806" s="325">
        <v>1804.0</v>
      </c>
      <c r="B1806" s="326" t="s">
        <v>900</v>
      </c>
      <c r="C1806" s="326" t="s">
        <v>524</v>
      </c>
      <c r="D1806" s="326" t="s">
        <v>728</v>
      </c>
      <c r="E1806" s="326" t="s">
        <v>736</v>
      </c>
      <c r="F1806" s="326" t="s">
        <v>737</v>
      </c>
      <c r="G1806" s="326">
        <v>10.0</v>
      </c>
      <c r="H1806" s="326">
        <v>13609.81844</v>
      </c>
      <c r="I1806" s="60">
        <f t="shared" si="1"/>
        <v>2018</v>
      </c>
      <c r="J1806" s="60">
        <f t="shared" si="2"/>
        <v>1</v>
      </c>
    </row>
    <row r="1807">
      <c r="A1807" s="325">
        <v>1805.0</v>
      </c>
      <c r="B1807" s="326" t="s">
        <v>900</v>
      </c>
      <c r="C1807" s="326" t="s">
        <v>524</v>
      </c>
      <c r="D1807" s="326" t="s">
        <v>728</v>
      </c>
      <c r="E1807" s="326" t="s">
        <v>738</v>
      </c>
      <c r="F1807" s="326">
        <v>70.0</v>
      </c>
      <c r="G1807" s="326">
        <v>5.0</v>
      </c>
      <c r="H1807" s="326">
        <v>6517.219955</v>
      </c>
      <c r="I1807" s="60">
        <f t="shared" si="1"/>
        <v>2018</v>
      </c>
      <c r="J1807" s="60">
        <f t="shared" si="2"/>
        <v>1</v>
      </c>
    </row>
    <row r="1808">
      <c r="A1808" s="325">
        <v>1806.0</v>
      </c>
      <c r="B1808" s="326" t="s">
        <v>900</v>
      </c>
      <c r="C1808" s="326" t="s">
        <v>524</v>
      </c>
      <c r="D1808" s="326" t="s">
        <v>728</v>
      </c>
      <c r="E1808" s="326" t="s">
        <v>739</v>
      </c>
      <c r="F1808" s="326">
        <v>21.0</v>
      </c>
      <c r="G1808" s="326">
        <v>334.0</v>
      </c>
      <c r="H1808" s="326">
        <v>353557.6566</v>
      </c>
      <c r="I1808" s="60">
        <f t="shared" si="1"/>
        <v>2018</v>
      </c>
      <c r="J1808" s="60">
        <f t="shared" si="2"/>
        <v>1</v>
      </c>
    </row>
    <row r="1809">
      <c r="A1809" s="325">
        <v>1807.0</v>
      </c>
      <c r="B1809" s="326" t="s">
        <v>900</v>
      </c>
      <c r="C1809" s="326" t="s">
        <v>524</v>
      </c>
      <c r="D1809" s="326" t="s">
        <v>728</v>
      </c>
      <c r="E1809" s="326" t="s">
        <v>740</v>
      </c>
      <c r="F1809" s="326" t="s">
        <v>741</v>
      </c>
      <c r="G1809" s="326">
        <v>299.0</v>
      </c>
      <c r="H1809" s="326">
        <v>230076.5103</v>
      </c>
      <c r="I1809" s="60">
        <f t="shared" si="1"/>
        <v>2018</v>
      </c>
      <c r="J1809" s="60">
        <f t="shared" si="2"/>
        <v>1</v>
      </c>
    </row>
    <row r="1810">
      <c r="A1810" s="325">
        <v>1808.0</v>
      </c>
      <c r="B1810" s="326" t="s">
        <v>900</v>
      </c>
      <c r="C1810" s="326" t="s">
        <v>524</v>
      </c>
      <c r="D1810" s="326" t="s">
        <v>728</v>
      </c>
      <c r="E1810" s="326" t="s">
        <v>742</v>
      </c>
      <c r="F1810" s="326" t="s">
        <v>743</v>
      </c>
      <c r="G1810" s="326">
        <v>770.0</v>
      </c>
      <c r="H1810" s="326">
        <v>383325.1772</v>
      </c>
      <c r="I1810" s="60">
        <f t="shared" si="1"/>
        <v>2018</v>
      </c>
      <c r="J1810" s="60">
        <f t="shared" si="2"/>
        <v>1</v>
      </c>
    </row>
    <row r="1811">
      <c r="A1811" s="325">
        <v>1809.0</v>
      </c>
      <c r="B1811" s="326" t="s">
        <v>900</v>
      </c>
      <c r="C1811" s="326" t="s">
        <v>524</v>
      </c>
      <c r="D1811" s="326" t="s">
        <v>728</v>
      </c>
      <c r="E1811" s="326" t="s">
        <v>744</v>
      </c>
      <c r="F1811" s="326" t="s">
        <v>745</v>
      </c>
      <c r="G1811" s="326">
        <v>211.0</v>
      </c>
      <c r="H1811" s="326">
        <v>273202.6958</v>
      </c>
      <c r="I1811" s="60">
        <f t="shared" si="1"/>
        <v>2018</v>
      </c>
      <c r="J1811" s="60">
        <f t="shared" si="2"/>
        <v>1</v>
      </c>
    </row>
    <row r="1812">
      <c r="A1812" s="325">
        <v>1810.0</v>
      </c>
      <c r="B1812" s="326" t="s">
        <v>900</v>
      </c>
      <c r="C1812" s="326" t="s">
        <v>524</v>
      </c>
      <c r="D1812" s="326" t="s">
        <v>728</v>
      </c>
      <c r="E1812" s="326" t="s">
        <v>746</v>
      </c>
      <c r="F1812" s="326" t="s">
        <v>747</v>
      </c>
      <c r="G1812" s="326">
        <v>68.0</v>
      </c>
      <c r="H1812" s="326">
        <v>61788.42142</v>
      </c>
      <c r="I1812" s="60">
        <f t="shared" si="1"/>
        <v>2018</v>
      </c>
      <c r="J1812" s="60">
        <f t="shared" si="2"/>
        <v>1</v>
      </c>
    </row>
    <row r="1813">
      <c r="A1813" s="325">
        <v>1811.0</v>
      </c>
      <c r="B1813" s="326" t="s">
        <v>900</v>
      </c>
      <c r="C1813" s="326" t="s">
        <v>524</v>
      </c>
      <c r="D1813" s="326" t="s">
        <v>728</v>
      </c>
      <c r="E1813" s="326" t="s">
        <v>748</v>
      </c>
      <c r="F1813" s="326" t="s">
        <v>749</v>
      </c>
      <c r="G1813" s="326">
        <v>69.0</v>
      </c>
      <c r="H1813" s="326">
        <v>67478.23423</v>
      </c>
      <c r="I1813" s="60">
        <f t="shared" si="1"/>
        <v>2018</v>
      </c>
      <c r="J1813" s="60">
        <f t="shared" si="2"/>
        <v>1</v>
      </c>
    </row>
    <row r="1814">
      <c r="A1814" s="325">
        <v>1812.0</v>
      </c>
      <c r="B1814" s="326" t="s">
        <v>900</v>
      </c>
      <c r="C1814" s="326" t="s">
        <v>524</v>
      </c>
      <c r="D1814" s="326" t="s">
        <v>728</v>
      </c>
      <c r="E1814" s="326" t="s">
        <v>750</v>
      </c>
      <c r="F1814" s="326" t="s">
        <v>751</v>
      </c>
      <c r="G1814" s="326">
        <v>218.0</v>
      </c>
      <c r="H1814" s="326">
        <v>68924.17941</v>
      </c>
      <c r="I1814" s="60">
        <f t="shared" si="1"/>
        <v>2018</v>
      </c>
      <c r="J1814" s="60">
        <f t="shared" si="2"/>
        <v>1</v>
      </c>
    </row>
    <row r="1815">
      <c r="A1815" s="325">
        <v>1813.0</v>
      </c>
      <c r="B1815" s="326" t="s">
        <v>900</v>
      </c>
      <c r="C1815" s="326" t="s">
        <v>524</v>
      </c>
      <c r="D1815" s="326" t="s">
        <v>872</v>
      </c>
      <c r="E1815" s="326" t="s">
        <v>754</v>
      </c>
      <c r="F1815" s="326" t="s">
        <v>755</v>
      </c>
      <c r="G1815" s="326">
        <v>309.0</v>
      </c>
      <c r="H1815" s="326">
        <v>977504.7111</v>
      </c>
      <c r="I1815" s="60">
        <f t="shared" si="1"/>
        <v>2018</v>
      </c>
      <c r="J1815" s="60">
        <f t="shared" si="2"/>
        <v>1</v>
      </c>
    </row>
    <row r="1816">
      <c r="A1816" s="325">
        <v>1814.0</v>
      </c>
      <c r="B1816" s="326" t="s">
        <v>900</v>
      </c>
      <c r="C1816" s="326" t="s">
        <v>524</v>
      </c>
      <c r="D1816" s="326" t="s">
        <v>872</v>
      </c>
      <c r="E1816" s="326" t="s">
        <v>756</v>
      </c>
      <c r="F1816" s="326" t="s">
        <v>757</v>
      </c>
      <c r="G1816" s="326">
        <v>155.0</v>
      </c>
      <c r="H1816" s="326">
        <v>471724.5589</v>
      </c>
      <c r="I1816" s="60">
        <f t="shared" si="1"/>
        <v>2018</v>
      </c>
      <c r="J1816" s="60">
        <f t="shared" si="2"/>
        <v>1</v>
      </c>
    </row>
    <row r="1817">
      <c r="A1817" s="325">
        <v>1815.0</v>
      </c>
      <c r="B1817" s="326" t="s">
        <v>900</v>
      </c>
      <c r="C1817" s="326" t="s">
        <v>524</v>
      </c>
      <c r="D1817" s="326" t="s">
        <v>872</v>
      </c>
      <c r="E1817" s="326" t="s">
        <v>758</v>
      </c>
      <c r="F1817" s="326" t="s">
        <v>759</v>
      </c>
      <c r="G1817" s="326">
        <v>113.0</v>
      </c>
      <c r="H1817" s="326">
        <v>432319.8473</v>
      </c>
      <c r="I1817" s="60">
        <f t="shared" si="1"/>
        <v>2018</v>
      </c>
      <c r="J1817" s="60">
        <f t="shared" si="2"/>
        <v>1</v>
      </c>
    </row>
    <row r="1818">
      <c r="A1818" s="325">
        <v>1816.0</v>
      </c>
      <c r="B1818" s="326" t="s">
        <v>900</v>
      </c>
      <c r="C1818" s="326" t="s">
        <v>524</v>
      </c>
      <c r="D1818" s="326" t="s">
        <v>872</v>
      </c>
      <c r="E1818" s="326" t="s">
        <v>760</v>
      </c>
      <c r="F1818" s="326" t="s">
        <v>761</v>
      </c>
      <c r="G1818" s="326">
        <v>9.0</v>
      </c>
      <c r="H1818" s="326">
        <v>30552.58469</v>
      </c>
      <c r="I1818" s="60">
        <f t="shared" si="1"/>
        <v>2018</v>
      </c>
      <c r="J1818" s="60">
        <f t="shared" si="2"/>
        <v>1</v>
      </c>
    </row>
    <row r="1819">
      <c r="A1819" s="325">
        <v>1817.0</v>
      </c>
      <c r="B1819" s="326" t="s">
        <v>900</v>
      </c>
      <c r="C1819" s="326" t="s">
        <v>524</v>
      </c>
      <c r="D1819" s="326" t="s">
        <v>872</v>
      </c>
      <c r="E1819" s="326" t="s">
        <v>762</v>
      </c>
      <c r="F1819" s="326" t="s">
        <v>763</v>
      </c>
      <c r="G1819" s="326">
        <v>59.0</v>
      </c>
      <c r="H1819" s="326">
        <v>127766.7933</v>
      </c>
      <c r="I1819" s="60">
        <f t="shared" si="1"/>
        <v>2018</v>
      </c>
      <c r="J1819" s="60">
        <f t="shared" si="2"/>
        <v>1</v>
      </c>
    </row>
    <row r="1820">
      <c r="A1820" s="325">
        <v>1818.0</v>
      </c>
      <c r="B1820" s="326" t="s">
        <v>900</v>
      </c>
      <c r="C1820" s="326" t="s">
        <v>524</v>
      </c>
      <c r="D1820" s="326" t="s">
        <v>872</v>
      </c>
      <c r="E1820" s="326" t="s">
        <v>764</v>
      </c>
      <c r="F1820" s="326" t="s">
        <v>765</v>
      </c>
      <c r="G1820" s="326">
        <v>15.0</v>
      </c>
      <c r="H1820" s="326">
        <v>57938.57063</v>
      </c>
      <c r="I1820" s="60">
        <f t="shared" si="1"/>
        <v>2018</v>
      </c>
      <c r="J1820" s="60">
        <f t="shared" si="2"/>
        <v>1</v>
      </c>
    </row>
    <row r="1821">
      <c r="A1821" s="325">
        <v>1819.0</v>
      </c>
      <c r="B1821" s="326" t="s">
        <v>900</v>
      </c>
      <c r="C1821" s="326" t="s">
        <v>530</v>
      </c>
      <c r="D1821" s="326" t="s">
        <v>766</v>
      </c>
      <c r="E1821" s="326" t="s">
        <v>767</v>
      </c>
      <c r="F1821" s="326">
        <v>44.0</v>
      </c>
      <c r="G1821" s="326">
        <v>543.0</v>
      </c>
      <c r="H1821" s="326">
        <v>10072.79538</v>
      </c>
      <c r="I1821" s="60">
        <f t="shared" si="1"/>
        <v>2018</v>
      </c>
      <c r="J1821" s="60">
        <f t="shared" si="2"/>
        <v>1</v>
      </c>
    </row>
    <row r="1822">
      <c r="A1822" s="325">
        <v>1820.0</v>
      </c>
      <c r="B1822" s="326" t="s">
        <v>900</v>
      </c>
      <c r="C1822" s="326" t="s">
        <v>530</v>
      </c>
      <c r="D1822" s="326" t="s">
        <v>768</v>
      </c>
      <c r="E1822" s="326" t="s">
        <v>878</v>
      </c>
      <c r="F1822" s="326" t="s">
        <v>879</v>
      </c>
      <c r="G1822" s="326">
        <v>124.0</v>
      </c>
      <c r="H1822" s="326">
        <v>304921.3455</v>
      </c>
      <c r="I1822" s="60">
        <f t="shared" si="1"/>
        <v>2018</v>
      </c>
      <c r="J1822" s="60">
        <f t="shared" si="2"/>
        <v>1</v>
      </c>
    </row>
    <row r="1823">
      <c r="A1823" s="325">
        <v>1821.0</v>
      </c>
      <c r="B1823" s="326" t="s">
        <v>900</v>
      </c>
      <c r="C1823" s="326" t="s">
        <v>530</v>
      </c>
      <c r="D1823" s="326" t="s">
        <v>768</v>
      </c>
      <c r="E1823" s="326" t="s">
        <v>769</v>
      </c>
      <c r="F1823" s="326">
        <v>29.0</v>
      </c>
      <c r="G1823" s="326">
        <v>4.0</v>
      </c>
      <c r="H1823" s="326">
        <v>9836.172436</v>
      </c>
      <c r="I1823" s="60">
        <f t="shared" si="1"/>
        <v>2018</v>
      </c>
      <c r="J1823" s="60">
        <f t="shared" si="2"/>
        <v>1</v>
      </c>
    </row>
    <row r="1824">
      <c r="A1824" s="325">
        <v>1822.0</v>
      </c>
      <c r="B1824" s="326" t="s">
        <v>900</v>
      </c>
      <c r="C1824" s="326" t="s">
        <v>530</v>
      </c>
      <c r="D1824" s="326" t="s">
        <v>768</v>
      </c>
      <c r="E1824" s="326" t="s">
        <v>880</v>
      </c>
      <c r="F1824" s="326" t="s">
        <v>881</v>
      </c>
      <c r="G1824" s="326">
        <v>348.0</v>
      </c>
      <c r="H1824" s="326">
        <v>196277.6582</v>
      </c>
      <c r="I1824" s="60">
        <f t="shared" si="1"/>
        <v>2018</v>
      </c>
      <c r="J1824" s="60">
        <f t="shared" si="2"/>
        <v>1</v>
      </c>
    </row>
    <row r="1825">
      <c r="A1825" s="325">
        <v>1823.0</v>
      </c>
      <c r="B1825" s="326" t="s">
        <v>900</v>
      </c>
      <c r="C1825" s="326" t="s">
        <v>530</v>
      </c>
      <c r="D1825" s="326" t="s">
        <v>768</v>
      </c>
      <c r="E1825" s="326" t="s">
        <v>882</v>
      </c>
      <c r="F1825" s="326" t="s">
        <v>883</v>
      </c>
      <c r="G1825" s="326">
        <v>3.0</v>
      </c>
      <c r="H1825" s="326">
        <v>1692.048777</v>
      </c>
      <c r="I1825" s="60">
        <f t="shared" si="1"/>
        <v>2018</v>
      </c>
      <c r="J1825" s="60">
        <f t="shared" si="2"/>
        <v>1</v>
      </c>
    </row>
    <row r="1826">
      <c r="A1826" s="325">
        <v>1824.0</v>
      </c>
      <c r="B1826" s="326" t="s">
        <v>900</v>
      </c>
      <c r="C1826" s="326" t="s">
        <v>530</v>
      </c>
      <c r="D1826" s="326" t="s">
        <v>768</v>
      </c>
      <c r="E1826" s="326" t="s">
        <v>770</v>
      </c>
      <c r="F1826" s="326" t="s">
        <v>771</v>
      </c>
      <c r="G1826" s="326">
        <v>10.0</v>
      </c>
      <c r="H1826" s="326">
        <v>5640.162591</v>
      </c>
      <c r="I1826" s="60">
        <f t="shared" si="1"/>
        <v>2018</v>
      </c>
      <c r="J1826" s="60">
        <f t="shared" si="2"/>
        <v>1</v>
      </c>
    </row>
    <row r="1827">
      <c r="A1827" s="325">
        <v>1825.0</v>
      </c>
      <c r="B1827" s="326" t="s">
        <v>900</v>
      </c>
      <c r="C1827" s="326" t="s">
        <v>530</v>
      </c>
      <c r="D1827" s="326" t="s">
        <v>768</v>
      </c>
      <c r="E1827" s="326" t="s">
        <v>772</v>
      </c>
      <c r="F1827" s="326" t="s">
        <v>773</v>
      </c>
      <c r="G1827" s="326">
        <v>1.0</v>
      </c>
      <c r="H1827" s="326">
        <v>564.0162591</v>
      </c>
      <c r="I1827" s="60">
        <f t="shared" si="1"/>
        <v>2018</v>
      </c>
      <c r="J1827" s="60">
        <f t="shared" si="2"/>
        <v>1</v>
      </c>
    </row>
    <row r="1828">
      <c r="A1828" s="325">
        <v>1826.0</v>
      </c>
      <c r="B1828" s="326" t="s">
        <v>900</v>
      </c>
      <c r="C1828" s="326" t="s">
        <v>530</v>
      </c>
      <c r="D1828" s="326" t="s">
        <v>768</v>
      </c>
      <c r="E1828" s="326" t="s">
        <v>884</v>
      </c>
      <c r="F1828" s="326" t="s">
        <v>885</v>
      </c>
      <c r="G1828" s="326">
        <v>2878.0</v>
      </c>
      <c r="H1828" s="326">
        <v>1623238.794</v>
      </c>
      <c r="I1828" s="60">
        <f t="shared" si="1"/>
        <v>2018</v>
      </c>
      <c r="J1828" s="60">
        <f t="shared" si="2"/>
        <v>1</v>
      </c>
    </row>
    <row r="1829">
      <c r="A1829" s="325">
        <v>1827.0</v>
      </c>
      <c r="B1829" s="326" t="s">
        <v>900</v>
      </c>
      <c r="C1829" s="326" t="s">
        <v>530</v>
      </c>
      <c r="D1829" s="326" t="s">
        <v>768</v>
      </c>
      <c r="E1829" s="326" t="s">
        <v>774</v>
      </c>
      <c r="F1829" s="326" t="s">
        <v>775</v>
      </c>
      <c r="G1829" s="326">
        <v>316.0</v>
      </c>
      <c r="H1829" s="326">
        <v>178229.1379</v>
      </c>
      <c r="I1829" s="60">
        <f t="shared" si="1"/>
        <v>2018</v>
      </c>
      <c r="J1829" s="60">
        <f t="shared" si="2"/>
        <v>1</v>
      </c>
    </row>
    <row r="1830">
      <c r="A1830" s="325">
        <v>1828.0</v>
      </c>
      <c r="B1830" s="326" t="s">
        <v>900</v>
      </c>
      <c r="C1830" s="326" t="s">
        <v>530</v>
      </c>
      <c r="D1830" s="326" t="s">
        <v>768</v>
      </c>
      <c r="E1830" s="326" t="s">
        <v>886</v>
      </c>
      <c r="F1830" s="326" t="s">
        <v>887</v>
      </c>
      <c r="G1830" s="326">
        <v>74.0</v>
      </c>
      <c r="H1830" s="326">
        <v>41737.20317</v>
      </c>
      <c r="I1830" s="60">
        <f t="shared" si="1"/>
        <v>2018</v>
      </c>
      <c r="J1830" s="60">
        <f t="shared" si="2"/>
        <v>1</v>
      </c>
    </row>
    <row r="1831">
      <c r="A1831" s="325">
        <v>1829.0</v>
      </c>
      <c r="B1831" s="326" t="s">
        <v>900</v>
      </c>
      <c r="C1831" s="326" t="s">
        <v>530</v>
      </c>
      <c r="D1831" s="326" t="s">
        <v>768</v>
      </c>
      <c r="E1831" s="326" t="s">
        <v>776</v>
      </c>
      <c r="F1831" s="326" t="s">
        <v>777</v>
      </c>
      <c r="G1831" s="326">
        <v>7.0</v>
      </c>
      <c r="H1831" s="326">
        <v>3948.113814</v>
      </c>
      <c r="I1831" s="60">
        <f t="shared" si="1"/>
        <v>2018</v>
      </c>
      <c r="J1831" s="60">
        <f t="shared" si="2"/>
        <v>1</v>
      </c>
    </row>
    <row r="1832">
      <c r="A1832" s="325">
        <v>1830.0</v>
      </c>
      <c r="B1832" s="326" t="s">
        <v>900</v>
      </c>
      <c r="C1832" s="326" t="s">
        <v>530</v>
      </c>
      <c r="D1832" s="326" t="s">
        <v>778</v>
      </c>
      <c r="E1832" s="326" t="s">
        <v>888</v>
      </c>
      <c r="F1832" s="326" t="s">
        <v>889</v>
      </c>
      <c r="G1832" s="326">
        <v>20.0</v>
      </c>
      <c r="H1832" s="326">
        <v>37129.55358</v>
      </c>
      <c r="I1832" s="60">
        <f t="shared" si="1"/>
        <v>2018</v>
      </c>
      <c r="J1832" s="60">
        <f t="shared" si="2"/>
        <v>1</v>
      </c>
    </row>
    <row r="1833">
      <c r="A1833" s="325">
        <v>1831.0</v>
      </c>
      <c r="B1833" s="326" t="s">
        <v>900</v>
      </c>
      <c r="C1833" s="326" t="s">
        <v>530</v>
      </c>
      <c r="D1833" s="326" t="s">
        <v>778</v>
      </c>
      <c r="E1833" s="326" t="s">
        <v>890</v>
      </c>
      <c r="F1833" s="326" t="s">
        <v>891</v>
      </c>
      <c r="G1833" s="326">
        <v>176.0</v>
      </c>
      <c r="H1833" s="326">
        <v>26483.27132</v>
      </c>
      <c r="I1833" s="60">
        <f t="shared" si="1"/>
        <v>2018</v>
      </c>
      <c r="J1833" s="60">
        <f t="shared" si="2"/>
        <v>1</v>
      </c>
    </row>
    <row r="1834">
      <c r="A1834" s="325">
        <v>1832.0</v>
      </c>
      <c r="B1834" s="326" t="s">
        <v>900</v>
      </c>
      <c r="C1834" s="326" t="s">
        <v>530</v>
      </c>
      <c r="D1834" s="326" t="s">
        <v>778</v>
      </c>
      <c r="E1834" s="326" t="s">
        <v>780</v>
      </c>
      <c r="F1834" s="326" t="s">
        <v>781</v>
      </c>
      <c r="G1834" s="326">
        <v>10.0</v>
      </c>
      <c r="H1834" s="326">
        <v>1504.731325</v>
      </c>
      <c r="I1834" s="60">
        <f t="shared" si="1"/>
        <v>2018</v>
      </c>
      <c r="J1834" s="60">
        <f t="shared" si="2"/>
        <v>1</v>
      </c>
    </row>
    <row r="1835">
      <c r="A1835" s="325">
        <v>1833.0</v>
      </c>
      <c r="B1835" s="326" t="s">
        <v>900</v>
      </c>
      <c r="C1835" s="326" t="s">
        <v>530</v>
      </c>
      <c r="D1835" s="326" t="s">
        <v>778</v>
      </c>
      <c r="E1835" s="326" t="s">
        <v>892</v>
      </c>
      <c r="F1835" s="326" t="s">
        <v>893</v>
      </c>
      <c r="G1835" s="326">
        <v>2113.0</v>
      </c>
      <c r="H1835" s="326">
        <v>317949.729</v>
      </c>
      <c r="I1835" s="60">
        <f t="shared" si="1"/>
        <v>2018</v>
      </c>
      <c r="J1835" s="60">
        <f t="shared" si="2"/>
        <v>1</v>
      </c>
    </row>
    <row r="1836">
      <c r="A1836" s="325">
        <v>1834.0</v>
      </c>
      <c r="B1836" s="326" t="s">
        <v>900</v>
      </c>
      <c r="C1836" s="326" t="s">
        <v>530</v>
      </c>
      <c r="D1836" s="326" t="s">
        <v>778</v>
      </c>
      <c r="E1836" s="326" t="s">
        <v>782</v>
      </c>
      <c r="F1836" s="326" t="s">
        <v>783</v>
      </c>
      <c r="G1836" s="326">
        <v>274.0</v>
      </c>
      <c r="H1836" s="326">
        <v>41229.63831</v>
      </c>
      <c r="I1836" s="60">
        <f t="shared" si="1"/>
        <v>2018</v>
      </c>
      <c r="J1836" s="60">
        <f t="shared" si="2"/>
        <v>1</v>
      </c>
    </row>
    <row r="1837">
      <c r="A1837" s="325">
        <v>1835.0</v>
      </c>
      <c r="B1837" s="326" t="s">
        <v>900</v>
      </c>
      <c r="C1837" s="326" t="s">
        <v>530</v>
      </c>
      <c r="D1837" s="326" t="s">
        <v>784</v>
      </c>
      <c r="E1837" s="326" t="s">
        <v>785</v>
      </c>
      <c r="F1837" s="326">
        <v>35.0</v>
      </c>
      <c r="G1837" s="326">
        <v>85.0</v>
      </c>
      <c r="H1837" s="326">
        <v>65813.73417</v>
      </c>
      <c r="I1837" s="60">
        <f t="shared" si="1"/>
        <v>2018</v>
      </c>
      <c r="J1837" s="60">
        <f t="shared" si="2"/>
        <v>1</v>
      </c>
    </row>
    <row r="1838">
      <c r="A1838" s="325">
        <v>1836.0</v>
      </c>
      <c r="B1838" s="326" t="s">
        <v>900</v>
      </c>
      <c r="C1838" s="326" t="s">
        <v>530</v>
      </c>
      <c r="D1838" s="326" t="s">
        <v>784</v>
      </c>
      <c r="E1838" s="326" t="s">
        <v>786</v>
      </c>
      <c r="F1838" s="326">
        <v>43.0</v>
      </c>
      <c r="G1838" s="326">
        <v>107.0</v>
      </c>
      <c r="H1838" s="326">
        <v>704.8100707</v>
      </c>
      <c r="I1838" s="60">
        <f t="shared" si="1"/>
        <v>2018</v>
      </c>
      <c r="J1838" s="60">
        <f t="shared" si="2"/>
        <v>1</v>
      </c>
    </row>
    <row r="1839">
      <c r="A1839" s="325">
        <v>1837.0</v>
      </c>
      <c r="B1839" s="326" t="s">
        <v>900</v>
      </c>
      <c r="C1839" s="326" t="s">
        <v>530</v>
      </c>
      <c r="D1839" s="326" t="s">
        <v>784</v>
      </c>
      <c r="E1839" s="326" t="s">
        <v>787</v>
      </c>
      <c r="F1839" s="326" t="s">
        <v>788</v>
      </c>
      <c r="G1839" s="326">
        <v>590.0</v>
      </c>
      <c r="H1839" s="326">
        <v>4402.769017</v>
      </c>
      <c r="I1839" s="60">
        <f t="shared" si="1"/>
        <v>2018</v>
      </c>
      <c r="J1839" s="60">
        <f t="shared" si="2"/>
        <v>1</v>
      </c>
    </row>
    <row r="1840">
      <c r="A1840" s="325">
        <v>1838.0</v>
      </c>
      <c r="B1840" s="326" t="s">
        <v>900</v>
      </c>
      <c r="C1840" s="326" t="s">
        <v>530</v>
      </c>
      <c r="D1840" s="326" t="s">
        <v>784</v>
      </c>
      <c r="E1840" s="326" t="s">
        <v>789</v>
      </c>
      <c r="F1840" s="326">
        <v>49.0</v>
      </c>
      <c r="G1840" s="326">
        <v>1910.0</v>
      </c>
      <c r="H1840" s="326">
        <v>81318.56857</v>
      </c>
      <c r="I1840" s="60">
        <f t="shared" si="1"/>
        <v>2018</v>
      </c>
      <c r="J1840" s="60">
        <f t="shared" si="2"/>
        <v>1</v>
      </c>
    </row>
    <row r="1841">
      <c r="A1841" s="325">
        <v>1839.0</v>
      </c>
      <c r="B1841" s="326" t="s">
        <v>900</v>
      </c>
      <c r="C1841" s="326" t="s">
        <v>530</v>
      </c>
      <c r="D1841" s="326" t="s">
        <v>784</v>
      </c>
      <c r="E1841" s="326" t="s">
        <v>790</v>
      </c>
      <c r="F1841" s="326">
        <v>41.0</v>
      </c>
      <c r="G1841" s="326">
        <v>361.0</v>
      </c>
      <c r="H1841" s="326">
        <v>16938.24543</v>
      </c>
      <c r="I1841" s="60">
        <f t="shared" si="1"/>
        <v>2018</v>
      </c>
      <c r="J1841" s="60">
        <f t="shared" si="2"/>
        <v>1</v>
      </c>
    </row>
    <row r="1842">
      <c r="A1842" s="325">
        <v>1840.0</v>
      </c>
      <c r="B1842" s="326" t="s">
        <v>900</v>
      </c>
      <c r="C1842" s="326" t="s">
        <v>530</v>
      </c>
      <c r="D1842" s="326" t="s">
        <v>784</v>
      </c>
      <c r="E1842" s="326" t="s">
        <v>791</v>
      </c>
      <c r="F1842" s="326">
        <v>47.0</v>
      </c>
      <c r="G1842" s="326">
        <v>99.0</v>
      </c>
      <c r="H1842" s="326">
        <v>9467.817195</v>
      </c>
      <c r="I1842" s="60">
        <f t="shared" si="1"/>
        <v>2018</v>
      </c>
      <c r="J1842" s="60">
        <f t="shared" si="2"/>
        <v>1</v>
      </c>
    </row>
    <row r="1843">
      <c r="A1843" s="325">
        <v>1841.0</v>
      </c>
      <c r="B1843" s="326" t="s">
        <v>900</v>
      </c>
      <c r="C1843" s="326" t="s">
        <v>530</v>
      </c>
      <c r="D1843" s="326" t="s">
        <v>784</v>
      </c>
      <c r="E1843" s="326" t="s">
        <v>792</v>
      </c>
      <c r="F1843" s="326">
        <v>40.0</v>
      </c>
      <c r="G1843" s="326">
        <v>486.0</v>
      </c>
      <c r="H1843" s="326">
        <v>25289.72028</v>
      </c>
      <c r="I1843" s="60">
        <f t="shared" si="1"/>
        <v>2018</v>
      </c>
      <c r="J1843" s="60">
        <f t="shared" si="2"/>
        <v>1</v>
      </c>
    </row>
    <row r="1844">
      <c r="A1844" s="325">
        <v>1842.0</v>
      </c>
      <c r="B1844" s="326" t="s">
        <v>900</v>
      </c>
      <c r="C1844" s="326" t="s">
        <v>530</v>
      </c>
      <c r="D1844" s="326" t="s">
        <v>784</v>
      </c>
      <c r="E1844" s="326" t="s">
        <v>793</v>
      </c>
      <c r="F1844" s="326">
        <v>42.0</v>
      </c>
      <c r="G1844" s="326">
        <v>10.0</v>
      </c>
      <c r="H1844" s="326">
        <v>786.1558011</v>
      </c>
      <c r="I1844" s="60">
        <f t="shared" si="1"/>
        <v>2018</v>
      </c>
      <c r="J1844" s="60">
        <f t="shared" si="2"/>
        <v>1</v>
      </c>
    </row>
    <row r="1845">
      <c r="A1845" s="325">
        <v>1843.0</v>
      </c>
      <c r="B1845" s="326" t="s">
        <v>900</v>
      </c>
      <c r="C1845" s="326" t="s">
        <v>530</v>
      </c>
      <c r="D1845" s="326" t="s">
        <v>794</v>
      </c>
      <c r="E1845" s="326" t="s">
        <v>794</v>
      </c>
      <c r="F1845" s="326">
        <v>46.0</v>
      </c>
      <c r="G1845" s="326">
        <v>3044.0</v>
      </c>
      <c r="H1845" s="326">
        <v>39833.90278</v>
      </c>
      <c r="I1845" s="60">
        <f t="shared" si="1"/>
        <v>2018</v>
      </c>
      <c r="J1845" s="60">
        <f t="shared" si="2"/>
        <v>1</v>
      </c>
    </row>
    <row r="1846">
      <c r="A1846" s="325">
        <v>1844.0</v>
      </c>
      <c r="B1846" s="326" t="s">
        <v>900</v>
      </c>
      <c r="C1846" s="326" t="s">
        <v>530</v>
      </c>
      <c r="D1846" s="326" t="s">
        <v>794</v>
      </c>
      <c r="E1846" s="326" t="s">
        <v>794</v>
      </c>
      <c r="F1846" s="326">
        <v>46.0</v>
      </c>
      <c r="G1846" s="326">
        <v>18598.0</v>
      </c>
      <c r="H1846" s="326">
        <v>243374.1537</v>
      </c>
      <c r="I1846" s="60">
        <f t="shared" si="1"/>
        <v>2018</v>
      </c>
      <c r="J1846" s="60">
        <f t="shared" si="2"/>
        <v>1</v>
      </c>
    </row>
    <row r="1847">
      <c r="A1847" s="325">
        <v>1845.0</v>
      </c>
      <c r="B1847" s="326" t="s">
        <v>900</v>
      </c>
      <c r="C1847" s="326" t="s">
        <v>530</v>
      </c>
      <c r="D1847" s="326" t="s">
        <v>795</v>
      </c>
      <c r="E1847" s="326" t="s">
        <v>796</v>
      </c>
      <c r="F1847" s="326">
        <v>45.0</v>
      </c>
      <c r="G1847" s="326">
        <v>1093.0</v>
      </c>
      <c r="H1847" s="326">
        <v>37821.2669</v>
      </c>
      <c r="I1847" s="60">
        <f t="shared" si="1"/>
        <v>2018</v>
      </c>
      <c r="J1847" s="60">
        <f t="shared" si="2"/>
        <v>1</v>
      </c>
    </row>
    <row r="1848">
      <c r="A1848" s="325">
        <v>1846.0</v>
      </c>
      <c r="B1848" s="326" t="s">
        <v>900</v>
      </c>
      <c r="C1848" s="326" t="s">
        <v>530</v>
      </c>
      <c r="D1848" s="326" t="s">
        <v>797</v>
      </c>
      <c r="E1848" s="326" t="s">
        <v>797</v>
      </c>
      <c r="F1848" s="326">
        <v>39.0</v>
      </c>
      <c r="G1848" s="326">
        <v>500.0</v>
      </c>
      <c r="H1848" s="326">
        <v>43505.55138</v>
      </c>
      <c r="I1848" s="60">
        <f t="shared" si="1"/>
        <v>2018</v>
      </c>
      <c r="J1848" s="60">
        <f t="shared" si="2"/>
        <v>1</v>
      </c>
    </row>
    <row r="1849">
      <c r="A1849" s="325">
        <v>1847.0</v>
      </c>
      <c r="B1849" s="326" t="s">
        <v>900</v>
      </c>
      <c r="C1849" s="326" t="s">
        <v>530</v>
      </c>
      <c r="D1849" s="326" t="s">
        <v>798</v>
      </c>
      <c r="E1849" s="326" t="s">
        <v>799</v>
      </c>
      <c r="F1849" s="326">
        <v>37.2</v>
      </c>
      <c r="G1849" s="326">
        <v>487.0</v>
      </c>
      <c r="H1849" s="326">
        <v>26823.33371</v>
      </c>
      <c r="I1849" s="60">
        <f t="shared" si="1"/>
        <v>2018</v>
      </c>
      <c r="J1849" s="60">
        <f t="shared" si="2"/>
        <v>1</v>
      </c>
    </row>
    <row r="1850">
      <c r="A1850" s="325">
        <v>1848.0</v>
      </c>
      <c r="B1850" s="326" t="s">
        <v>900</v>
      </c>
      <c r="C1850" s="326" t="s">
        <v>530</v>
      </c>
      <c r="D1850" s="326" t="s">
        <v>798</v>
      </c>
      <c r="E1850" s="326" t="s">
        <v>800</v>
      </c>
      <c r="F1850" s="326">
        <v>48.0</v>
      </c>
      <c r="G1850" s="326">
        <v>1233.0</v>
      </c>
      <c r="H1850" s="326">
        <v>175860.7477</v>
      </c>
      <c r="I1850" s="60">
        <f t="shared" si="1"/>
        <v>2018</v>
      </c>
      <c r="J1850" s="60">
        <f t="shared" si="2"/>
        <v>1</v>
      </c>
    </row>
    <row r="1851">
      <c r="A1851" s="325">
        <v>1849.0</v>
      </c>
      <c r="B1851" s="326" t="s">
        <v>900</v>
      </c>
      <c r="C1851" s="326" t="s">
        <v>530</v>
      </c>
      <c r="D1851" s="326" t="s">
        <v>801</v>
      </c>
      <c r="E1851" s="326" t="s">
        <v>802</v>
      </c>
      <c r="F1851" s="326">
        <v>126.0</v>
      </c>
      <c r="G1851" s="326">
        <v>450.0</v>
      </c>
      <c r="H1851" s="326">
        <v>4133.66186</v>
      </c>
      <c r="I1851" s="60">
        <f t="shared" si="1"/>
        <v>2018</v>
      </c>
      <c r="J1851" s="60">
        <f t="shared" si="2"/>
        <v>1</v>
      </c>
    </row>
    <row r="1852">
      <c r="A1852" s="325">
        <v>1850.0</v>
      </c>
      <c r="B1852" s="326" t="s">
        <v>900</v>
      </c>
      <c r="C1852" s="326" t="s">
        <v>518</v>
      </c>
      <c r="D1852" s="326" t="s">
        <v>864</v>
      </c>
      <c r="E1852" s="326" t="s">
        <v>857</v>
      </c>
      <c r="F1852" s="326">
        <v>37.1</v>
      </c>
      <c r="G1852" s="326">
        <v>2.0</v>
      </c>
      <c r="H1852" s="326">
        <v>1707.554688</v>
      </c>
      <c r="I1852" s="60">
        <f t="shared" si="1"/>
        <v>2018</v>
      </c>
      <c r="J1852" s="60">
        <f t="shared" si="2"/>
        <v>1</v>
      </c>
    </row>
    <row r="1853">
      <c r="A1853" s="325">
        <v>1851.0</v>
      </c>
      <c r="B1853" s="326" t="s">
        <v>900</v>
      </c>
      <c r="C1853" s="326" t="s">
        <v>518</v>
      </c>
      <c r="D1853" s="326" t="s">
        <v>864</v>
      </c>
      <c r="E1853" s="326" t="s">
        <v>813</v>
      </c>
      <c r="F1853" s="326">
        <v>4.6</v>
      </c>
      <c r="G1853" s="326">
        <v>7.0</v>
      </c>
      <c r="H1853" s="326">
        <v>11130.41848</v>
      </c>
      <c r="I1853" s="60">
        <f t="shared" si="1"/>
        <v>2018</v>
      </c>
      <c r="J1853" s="60">
        <f t="shared" si="2"/>
        <v>1</v>
      </c>
    </row>
    <row r="1854">
      <c r="A1854" s="325">
        <v>1852.0</v>
      </c>
      <c r="B1854" s="326" t="s">
        <v>900</v>
      </c>
      <c r="C1854" s="326" t="s">
        <v>518</v>
      </c>
      <c r="D1854" s="326" t="s">
        <v>864</v>
      </c>
      <c r="E1854" s="326" t="s">
        <v>814</v>
      </c>
      <c r="F1854" s="326">
        <v>4.8</v>
      </c>
      <c r="G1854" s="326">
        <v>36.0</v>
      </c>
      <c r="H1854" s="326">
        <v>4131.574834</v>
      </c>
      <c r="I1854" s="60">
        <f t="shared" si="1"/>
        <v>2018</v>
      </c>
      <c r="J1854" s="60">
        <f t="shared" si="2"/>
        <v>1</v>
      </c>
    </row>
    <row r="1855">
      <c r="A1855" s="325">
        <v>1853.0</v>
      </c>
      <c r="B1855" s="326" t="s">
        <v>900</v>
      </c>
      <c r="C1855" s="326" t="s">
        <v>518</v>
      </c>
      <c r="D1855" s="326" t="s">
        <v>864</v>
      </c>
      <c r="E1855" s="326" t="s">
        <v>815</v>
      </c>
      <c r="F1855" s="326">
        <v>4.4</v>
      </c>
      <c r="G1855" s="326">
        <v>142.0</v>
      </c>
      <c r="H1855" s="326">
        <v>135039.4714</v>
      </c>
      <c r="I1855" s="60">
        <f t="shared" si="1"/>
        <v>2018</v>
      </c>
      <c r="J1855" s="60">
        <f t="shared" si="2"/>
        <v>1</v>
      </c>
    </row>
    <row r="1856">
      <c r="A1856" s="325">
        <v>1854.0</v>
      </c>
      <c r="B1856" s="326" t="s">
        <v>900</v>
      </c>
      <c r="C1856" s="326" t="s">
        <v>518</v>
      </c>
      <c r="D1856" s="326" t="s">
        <v>864</v>
      </c>
      <c r="E1856" s="326" t="s">
        <v>852</v>
      </c>
      <c r="F1856" s="326">
        <v>4.9</v>
      </c>
      <c r="G1856" s="326">
        <v>4.0</v>
      </c>
      <c r="H1856" s="326">
        <v>1789.789682</v>
      </c>
      <c r="I1856" s="60">
        <f t="shared" si="1"/>
        <v>2018</v>
      </c>
      <c r="J1856" s="60">
        <f t="shared" si="2"/>
        <v>1</v>
      </c>
    </row>
    <row r="1857">
      <c r="A1857" s="325">
        <v>1855.0</v>
      </c>
      <c r="B1857" s="326" t="s">
        <v>900</v>
      </c>
      <c r="C1857" s="326" t="s">
        <v>518</v>
      </c>
      <c r="D1857" s="326" t="s">
        <v>803</v>
      </c>
      <c r="E1857" s="326" t="s">
        <v>803</v>
      </c>
      <c r="F1857" s="326" t="s">
        <v>804</v>
      </c>
      <c r="G1857" s="326">
        <v>131.0</v>
      </c>
      <c r="H1857" s="326">
        <v>1025963.646</v>
      </c>
      <c r="I1857" s="60">
        <f t="shared" si="1"/>
        <v>2018</v>
      </c>
      <c r="J1857" s="60">
        <f t="shared" si="2"/>
        <v>1</v>
      </c>
    </row>
    <row r="1858">
      <c r="A1858" s="325">
        <v>1856.0</v>
      </c>
      <c r="B1858" s="326" t="s">
        <v>900</v>
      </c>
      <c r="C1858" s="326" t="s">
        <v>518</v>
      </c>
      <c r="D1858" s="326" t="s">
        <v>865</v>
      </c>
      <c r="E1858" s="326" t="s">
        <v>837</v>
      </c>
      <c r="F1858" s="326" t="s">
        <v>838</v>
      </c>
      <c r="G1858" s="326">
        <v>4701.0</v>
      </c>
      <c r="H1858" s="326">
        <v>186325.9096</v>
      </c>
      <c r="I1858" s="60">
        <f t="shared" si="1"/>
        <v>2018</v>
      </c>
      <c r="J1858" s="60">
        <f t="shared" si="2"/>
        <v>1</v>
      </c>
    </row>
    <row r="1859">
      <c r="A1859" s="325">
        <v>1857.0</v>
      </c>
      <c r="B1859" s="326" t="s">
        <v>900</v>
      </c>
      <c r="C1859" s="326" t="s">
        <v>518</v>
      </c>
      <c r="D1859" s="326" t="s">
        <v>865</v>
      </c>
      <c r="E1859" s="326" t="s">
        <v>894</v>
      </c>
      <c r="F1859" s="326" t="s">
        <v>895</v>
      </c>
      <c r="G1859" s="326">
        <v>1308.0</v>
      </c>
      <c r="H1859" s="326">
        <v>24846.20069</v>
      </c>
      <c r="I1859" s="60">
        <f t="shared" si="1"/>
        <v>2018</v>
      </c>
      <c r="J1859" s="60">
        <f t="shared" si="2"/>
        <v>1</v>
      </c>
    </row>
    <row r="1860">
      <c r="A1860" s="325">
        <v>1858.0</v>
      </c>
      <c r="B1860" s="326" t="s">
        <v>900</v>
      </c>
      <c r="C1860" s="326" t="s">
        <v>518</v>
      </c>
      <c r="D1860" s="326" t="s">
        <v>865</v>
      </c>
      <c r="E1860" s="326" t="s">
        <v>842</v>
      </c>
      <c r="F1860" s="326" t="s">
        <v>843</v>
      </c>
      <c r="G1860" s="326">
        <v>52.0</v>
      </c>
      <c r="H1860" s="326">
        <v>1830.458409</v>
      </c>
      <c r="I1860" s="60">
        <f t="shared" si="1"/>
        <v>2018</v>
      </c>
      <c r="J1860" s="60">
        <f t="shared" si="2"/>
        <v>1</v>
      </c>
    </row>
    <row r="1861">
      <c r="A1861" s="325">
        <v>1859.0</v>
      </c>
      <c r="B1861" s="326" t="s">
        <v>900</v>
      </c>
      <c r="C1861" s="326" t="s">
        <v>518</v>
      </c>
      <c r="D1861" s="326" t="s">
        <v>865</v>
      </c>
      <c r="E1861" s="326" t="s">
        <v>844</v>
      </c>
      <c r="F1861" s="326" t="s">
        <v>845</v>
      </c>
      <c r="G1861" s="326">
        <v>515.0</v>
      </c>
      <c r="H1861" s="326">
        <v>50865.28954</v>
      </c>
      <c r="I1861" s="60">
        <f t="shared" si="1"/>
        <v>2018</v>
      </c>
      <c r="J1861" s="60">
        <f t="shared" si="2"/>
        <v>1</v>
      </c>
    </row>
    <row r="1862">
      <c r="A1862" s="325">
        <v>1860.0</v>
      </c>
      <c r="B1862" s="326" t="s">
        <v>900</v>
      </c>
      <c r="C1862" s="326" t="s">
        <v>518</v>
      </c>
      <c r="D1862" s="326" t="s">
        <v>805</v>
      </c>
      <c r="E1862" s="326" t="s">
        <v>808</v>
      </c>
      <c r="F1862" s="326" t="s">
        <v>809</v>
      </c>
      <c r="G1862" s="326">
        <v>15484.0</v>
      </c>
      <c r="H1862" s="326">
        <v>3144308.366</v>
      </c>
      <c r="I1862" s="60">
        <f t="shared" si="1"/>
        <v>2018</v>
      </c>
      <c r="J1862" s="60">
        <f t="shared" si="2"/>
        <v>1</v>
      </c>
    </row>
    <row r="1863">
      <c r="A1863" s="325">
        <v>1861.0</v>
      </c>
      <c r="B1863" s="326" t="s">
        <v>900</v>
      </c>
      <c r="C1863" s="326" t="s">
        <v>518</v>
      </c>
      <c r="D1863" s="326" t="s">
        <v>805</v>
      </c>
      <c r="E1863" s="326" t="s">
        <v>896</v>
      </c>
      <c r="F1863" s="326" t="s">
        <v>897</v>
      </c>
      <c r="G1863" s="326">
        <v>1648.0</v>
      </c>
      <c r="H1863" s="326">
        <v>730413.1916</v>
      </c>
      <c r="I1863" s="60">
        <f t="shared" si="1"/>
        <v>2018</v>
      </c>
      <c r="J1863" s="60">
        <f t="shared" si="2"/>
        <v>1</v>
      </c>
    </row>
    <row r="1864">
      <c r="A1864" s="325">
        <v>1862.0</v>
      </c>
      <c r="B1864" s="326" t="s">
        <v>900</v>
      </c>
      <c r="C1864" s="326" t="s">
        <v>518</v>
      </c>
      <c r="D1864" s="326" t="s">
        <v>805</v>
      </c>
      <c r="E1864" s="326" t="s">
        <v>810</v>
      </c>
      <c r="F1864" s="326" t="s">
        <v>811</v>
      </c>
      <c r="G1864" s="326">
        <v>1911.0</v>
      </c>
      <c r="H1864" s="326">
        <v>3989888.442</v>
      </c>
      <c r="I1864" s="60">
        <f t="shared" si="1"/>
        <v>2018</v>
      </c>
      <c r="J1864" s="60">
        <f t="shared" si="2"/>
        <v>1</v>
      </c>
    </row>
    <row r="1865">
      <c r="A1865" s="325">
        <v>1863.0</v>
      </c>
      <c r="B1865" s="326" t="s">
        <v>900</v>
      </c>
      <c r="C1865" s="326" t="s">
        <v>518</v>
      </c>
      <c r="D1865" s="326" t="s">
        <v>805</v>
      </c>
      <c r="E1865" s="326" t="s">
        <v>812</v>
      </c>
      <c r="F1865" s="326">
        <v>2.0</v>
      </c>
      <c r="G1865" s="326">
        <v>175.0</v>
      </c>
      <c r="H1865" s="326">
        <v>823793.6487</v>
      </c>
      <c r="I1865" s="60">
        <f t="shared" si="1"/>
        <v>2018</v>
      </c>
      <c r="J1865" s="60">
        <f t="shared" si="2"/>
        <v>1</v>
      </c>
    </row>
    <row r="1866">
      <c r="A1866" s="325">
        <v>1864.0</v>
      </c>
      <c r="B1866" s="326" t="s">
        <v>900</v>
      </c>
      <c r="C1866" s="326" t="s">
        <v>518</v>
      </c>
      <c r="D1866" s="326" t="s">
        <v>805</v>
      </c>
      <c r="E1866" s="326" t="s">
        <v>816</v>
      </c>
      <c r="F1866" s="326">
        <v>4.7</v>
      </c>
      <c r="G1866" s="326">
        <v>2.0</v>
      </c>
      <c r="H1866" s="326">
        <v>2392.661564</v>
      </c>
      <c r="I1866" s="60">
        <f t="shared" si="1"/>
        <v>2018</v>
      </c>
      <c r="J1866" s="60">
        <f t="shared" si="2"/>
        <v>1</v>
      </c>
    </row>
    <row r="1867">
      <c r="A1867" s="325">
        <v>1865.0</v>
      </c>
      <c r="B1867" s="326" t="s">
        <v>900</v>
      </c>
      <c r="C1867" s="326" t="s">
        <v>518</v>
      </c>
      <c r="D1867" s="326" t="s">
        <v>805</v>
      </c>
      <c r="E1867" s="326" t="s">
        <v>817</v>
      </c>
      <c r="F1867" s="326" t="s">
        <v>818</v>
      </c>
      <c r="G1867" s="326">
        <v>68.0</v>
      </c>
      <c r="H1867" s="326">
        <v>130782.8712</v>
      </c>
      <c r="I1867" s="60">
        <f t="shared" si="1"/>
        <v>2018</v>
      </c>
      <c r="J1867" s="60">
        <f t="shared" si="2"/>
        <v>1</v>
      </c>
    </row>
    <row r="1868">
      <c r="A1868" s="325">
        <v>1866.0</v>
      </c>
      <c r="B1868" s="326" t="s">
        <v>900</v>
      </c>
      <c r="C1868" s="326" t="s">
        <v>518</v>
      </c>
      <c r="D1868" s="326" t="s">
        <v>805</v>
      </c>
      <c r="E1868" s="326" t="s">
        <v>822</v>
      </c>
      <c r="F1868" s="326" t="s">
        <v>823</v>
      </c>
      <c r="G1868" s="326">
        <v>168.0</v>
      </c>
      <c r="H1868" s="326">
        <v>49903.71923</v>
      </c>
      <c r="I1868" s="60">
        <f t="shared" si="1"/>
        <v>2018</v>
      </c>
      <c r="J1868" s="60">
        <f t="shared" si="2"/>
        <v>1</v>
      </c>
    </row>
    <row r="1869">
      <c r="A1869" s="325">
        <v>1867.0</v>
      </c>
      <c r="B1869" s="326" t="s">
        <v>900</v>
      </c>
      <c r="C1869" s="326" t="s">
        <v>518</v>
      </c>
      <c r="D1869" s="326" t="s">
        <v>828</v>
      </c>
      <c r="E1869" s="326" t="s">
        <v>829</v>
      </c>
      <c r="F1869" s="326" t="s">
        <v>830</v>
      </c>
      <c r="G1869" s="326">
        <v>8956.0</v>
      </c>
      <c r="H1869" s="326">
        <v>116381.1433</v>
      </c>
      <c r="I1869" s="60">
        <f t="shared" si="1"/>
        <v>2018</v>
      </c>
      <c r="J1869" s="60">
        <f t="shared" si="2"/>
        <v>1</v>
      </c>
    </row>
    <row r="1870">
      <c r="A1870" s="325">
        <v>1868.0</v>
      </c>
      <c r="B1870" s="326" t="s">
        <v>900</v>
      </c>
      <c r="C1870" s="326" t="s">
        <v>518</v>
      </c>
      <c r="D1870" s="326" t="s">
        <v>828</v>
      </c>
      <c r="E1870" s="326" t="s">
        <v>831</v>
      </c>
      <c r="F1870" s="326">
        <v>104.0</v>
      </c>
      <c r="G1870" s="326">
        <v>3319.0</v>
      </c>
      <c r="H1870" s="326">
        <v>22349.09724</v>
      </c>
      <c r="I1870" s="60">
        <f t="shared" si="1"/>
        <v>2018</v>
      </c>
      <c r="J1870" s="60">
        <f t="shared" si="2"/>
        <v>1</v>
      </c>
    </row>
    <row r="1871">
      <c r="A1871" s="325">
        <v>1869.0</v>
      </c>
      <c r="B1871" s="326" t="s">
        <v>900</v>
      </c>
      <c r="C1871" s="326" t="s">
        <v>518</v>
      </c>
      <c r="D1871" s="326" t="s">
        <v>828</v>
      </c>
      <c r="E1871" s="326" t="s">
        <v>832</v>
      </c>
      <c r="F1871" s="326">
        <v>13.0</v>
      </c>
      <c r="G1871" s="326">
        <v>63.0</v>
      </c>
      <c r="H1871" s="326">
        <v>16582.91917</v>
      </c>
      <c r="I1871" s="60">
        <f t="shared" si="1"/>
        <v>2018</v>
      </c>
      <c r="J1871" s="60">
        <f t="shared" si="2"/>
        <v>1</v>
      </c>
    </row>
    <row r="1872">
      <c r="A1872" s="325">
        <v>1870.0</v>
      </c>
      <c r="B1872" s="326" t="s">
        <v>900</v>
      </c>
      <c r="C1872" s="326" t="s">
        <v>518</v>
      </c>
      <c r="D1872" s="326" t="s">
        <v>828</v>
      </c>
      <c r="E1872" s="326" t="s">
        <v>833</v>
      </c>
      <c r="F1872" s="326" t="s">
        <v>834</v>
      </c>
      <c r="G1872" s="326">
        <v>4.0</v>
      </c>
      <c r="H1872" s="326">
        <v>8377.70466</v>
      </c>
      <c r="I1872" s="60">
        <f t="shared" si="1"/>
        <v>2018</v>
      </c>
      <c r="J1872" s="60">
        <f t="shared" si="2"/>
        <v>1</v>
      </c>
    </row>
    <row r="1873">
      <c r="A1873" s="325">
        <v>1871.0</v>
      </c>
      <c r="B1873" s="326" t="s">
        <v>900</v>
      </c>
      <c r="C1873" s="326" t="s">
        <v>518</v>
      </c>
      <c r="D1873" s="326" t="s">
        <v>828</v>
      </c>
      <c r="E1873" s="326" t="s">
        <v>835</v>
      </c>
      <c r="F1873" s="326" t="s">
        <v>836</v>
      </c>
      <c r="G1873" s="326">
        <v>318.0</v>
      </c>
      <c r="H1873" s="326">
        <v>50294.11639</v>
      </c>
      <c r="I1873" s="60">
        <f t="shared" si="1"/>
        <v>2018</v>
      </c>
      <c r="J1873" s="60">
        <f t="shared" si="2"/>
        <v>1</v>
      </c>
    </row>
    <row r="1874">
      <c r="A1874" s="325">
        <v>1872.0</v>
      </c>
      <c r="B1874" s="326" t="s">
        <v>900</v>
      </c>
      <c r="C1874" s="326" t="s">
        <v>518</v>
      </c>
      <c r="D1874" s="326" t="s">
        <v>828</v>
      </c>
      <c r="E1874" s="326" t="s">
        <v>839</v>
      </c>
      <c r="F1874" s="326">
        <v>36.0</v>
      </c>
      <c r="G1874" s="326">
        <v>179.0</v>
      </c>
      <c r="H1874" s="326">
        <v>269427.13</v>
      </c>
      <c r="I1874" s="60">
        <f t="shared" si="1"/>
        <v>2018</v>
      </c>
      <c r="J1874" s="60">
        <f t="shared" si="2"/>
        <v>1</v>
      </c>
    </row>
    <row r="1875">
      <c r="A1875" s="325">
        <v>1873.0</v>
      </c>
      <c r="B1875" s="326" t="s">
        <v>900</v>
      </c>
      <c r="C1875" s="326" t="s">
        <v>518</v>
      </c>
      <c r="D1875" s="326" t="s">
        <v>828</v>
      </c>
      <c r="E1875" s="326" t="s">
        <v>866</v>
      </c>
      <c r="F1875" s="326">
        <v>106.0</v>
      </c>
      <c r="G1875" s="326">
        <v>34.0</v>
      </c>
      <c r="H1875" s="326">
        <v>52691.18941</v>
      </c>
      <c r="I1875" s="60">
        <f t="shared" si="1"/>
        <v>2018</v>
      </c>
      <c r="J1875" s="60">
        <f t="shared" si="2"/>
        <v>1</v>
      </c>
    </row>
    <row r="1876">
      <c r="A1876" s="325">
        <v>1874.0</v>
      </c>
      <c r="B1876" s="326" t="s">
        <v>900</v>
      </c>
      <c r="C1876" s="326" t="s">
        <v>518</v>
      </c>
      <c r="D1876" s="326" t="s">
        <v>828</v>
      </c>
      <c r="E1876" s="326" t="s">
        <v>840</v>
      </c>
      <c r="F1876" s="326" t="s">
        <v>841</v>
      </c>
      <c r="G1876" s="326">
        <v>307.0</v>
      </c>
      <c r="H1876" s="326">
        <v>8942.606392</v>
      </c>
      <c r="I1876" s="60">
        <f t="shared" si="1"/>
        <v>2018</v>
      </c>
      <c r="J1876" s="60">
        <f t="shared" si="2"/>
        <v>1</v>
      </c>
    </row>
    <row r="1877">
      <c r="A1877" s="325">
        <v>1875.0</v>
      </c>
      <c r="B1877" s="326" t="s">
        <v>900</v>
      </c>
      <c r="C1877" s="326" t="s">
        <v>518</v>
      </c>
      <c r="D1877" s="326" t="s">
        <v>828</v>
      </c>
      <c r="E1877" s="326" t="s">
        <v>846</v>
      </c>
      <c r="F1877" s="326" t="s">
        <v>847</v>
      </c>
      <c r="G1877" s="326">
        <v>1076.0</v>
      </c>
      <c r="H1877" s="326">
        <v>334344.5892</v>
      </c>
      <c r="I1877" s="60">
        <f t="shared" si="1"/>
        <v>2018</v>
      </c>
      <c r="J1877" s="60">
        <f t="shared" si="2"/>
        <v>1</v>
      </c>
    </row>
    <row r="1878">
      <c r="A1878" s="325">
        <v>1876.0</v>
      </c>
      <c r="B1878" s="326" t="s">
        <v>901</v>
      </c>
      <c r="C1878" s="326" t="s">
        <v>545</v>
      </c>
      <c r="D1878" s="326" t="s">
        <v>642</v>
      </c>
      <c r="E1878" s="326" t="s">
        <v>643</v>
      </c>
      <c r="F1878" s="326" t="s">
        <v>644</v>
      </c>
      <c r="G1878" s="326">
        <v>170.0</v>
      </c>
      <c r="H1878" s="326">
        <v>153397.1987</v>
      </c>
      <c r="I1878" s="60">
        <f t="shared" si="1"/>
        <v>2018</v>
      </c>
      <c r="J1878" s="60">
        <f t="shared" si="2"/>
        <v>2</v>
      </c>
    </row>
    <row r="1879">
      <c r="A1879" s="325">
        <v>1877.0</v>
      </c>
      <c r="B1879" s="326" t="s">
        <v>901</v>
      </c>
      <c r="C1879" s="326" t="s">
        <v>545</v>
      </c>
      <c r="D1879" s="326" t="s">
        <v>642</v>
      </c>
      <c r="E1879" s="326" t="s">
        <v>645</v>
      </c>
      <c r="F1879" s="326" t="s">
        <v>646</v>
      </c>
      <c r="G1879" s="326">
        <v>129.0</v>
      </c>
      <c r="H1879" s="326">
        <v>25773.00525</v>
      </c>
      <c r="I1879" s="60">
        <f t="shared" si="1"/>
        <v>2018</v>
      </c>
      <c r="J1879" s="60">
        <f t="shared" si="2"/>
        <v>2</v>
      </c>
    </row>
    <row r="1880">
      <c r="A1880" s="325">
        <v>1878.0</v>
      </c>
      <c r="B1880" s="326" t="s">
        <v>901</v>
      </c>
      <c r="C1880" s="326" t="s">
        <v>545</v>
      </c>
      <c r="D1880" s="326" t="s">
        <v>647</v>
      </c>
      <c r="E1880" s="326" t="s">
        <v>648</v>
      </c>
      <c r="F1880" s="326" t="s">
        <v>649</v>
      </c>
      <c r="G1880" s="326">
        <v>1189.0</v>
      </c>
      <c r="H1880" s="326">
        <v>10894.96509</v>
      </c>
      <c r="I1880" s="60">
        <f t="shared" si="1"/>
        <v>2018</v>
      </c>
      <c r="J1880" s="60">
        <f t="shared" si="2"/>
        <v>2</v>
      </c>
    </row>
    <row r="1881">
      <c r="A1881" s="325">
        <v>1879.0</v>
      </c>
      <c r="B1881" s="326" t="s">
        <v>901</v>
      </c>
      <c r="C1881" s="326" t="s">
        <v>545</v>
      </c>
      <c r="D1881" s="326" t="s">
        <v>647</v>
      </c>
      <c r="E1881" s="326" t="s">
        <v>650</v>
      </c>
      <c r="F1881" s="326" t="s">
        <v>651</v>
      </c>
      <c r="G1881" s="326">
        <v>2320.0</v>
      </c>
      <c r="H1881" s="326">
        <v>21258.46847</v>
      </c>
      <c r="I1881" s="60">
        <f t="shared" si="1"/>
        <v>2018</v>
      </c>
      <c r="J1881" s="60">
        <f t="shared" si="2"/>
        <v>2</v>
      </c>
    </row>
    <row r="1882">
      <c r="A1882" s="325">
        <v>1880.0</v>
      </c>
      <c r="B1882" s="326" t="s">
        <v>901</v>
      </c>
      <c r="C1882" s="326" t="s">
        <v>545</v>
      </c>
      <c r="D1882" s="326" t="s">
        <v>647</v>
      </c>
      <c r="E1882" s="326" t="s">
        <v>652</v>
      </c>
      <c r="F1882" s="326" t="s">
        <v>653</v>
      </c>
      <c r="G1882" s="326">
        <v>2318.0</v>
      </c>
      <c r="H1882" s="326">
        <v>21240.1422</v>
      </c>
      <c r="I1882" s="60">
        <f t="shared" si="1"/>
        <v>2018</v>
      </c>
      <c r="J1882" s="60">
        <f t="shared" si="2"/>
        <v>2</v>
      </c>
    </row>
    <row r="1883">
      <c r="A1883" s="325">
        <v>1881.0</v>
      </c>
      <c r="B1883" s="326" t="s">
        <v>901</v>
      </c>
      <c r="C1883" s="326" t="s">
        <v>545</v>
      </c>
      <c r="D1883" s="326" t="s">
        <v>647</v>
      </c>
      <c r="E1883" s="326" t="s">
        <v>654</v>
      </c>
      <c r="F1883" s="326" t="s">
        <v>655</v>
      </c>
      <c r="G1883" s="326">
        <v>2022.0</v>
      </c>
      <c r="H1883" s="326">
        <v>18527.85485</v>
      </c>
      <c r="I1883" s="60">
        <f t="shared" si="1"/>
        <v>2018</v>
      </c>
      <c r="J1883" s="60">
        <f t="shared" si="2"/>
        <v>2</v>
      </c>
    </row>
    <row r="1884">
      <c r="A1884" s="325">
        <v>1882.0</v>
      </c>
      <c r="B1884" s="326" t="s">
        <v>901</v>
      </c>
      <c r="C1884" s="326" t="s">
        <v>545</v>
      </c>
      <c r="D1884" s="326" t="s">
        <v>647</v>
      </c>
      <c r="E1884" s="326" t="s">
        <v>656</v>
      </c>
      <c r="F1884" s="326" t="s">
        <v>657</v>
      </c>
      <c r="G1884" s="326">
        <v>42.0</v>
      </c>
      <c r="H1884" s="326">
        <v>550.059195</v>
      </c>
      <c r="I1884" s="60">
        <f t="shared" si="1"/>
        <v>2018</v>
      </c>
      <c r="J1884" s="60">
        <f t="shared" si="2"/>
        <v>2</v>
      </c>
    </row>
    <row r="1885">
      <c r="A1885" s="325">
        <v>1883.0</v>
      </c>
      <c r="B1885" s="326" t="s">
        <v>901</v>
      </c>
      <c r="C1885" s="326" t="s">
        <v>547</v>
      </c>
      <c r="D1885" s="326" t="s">
        <v>658</v>
      </c>
      <c r="E1885" s="326" t="s">
        <v>659</v>
      </c>
      <c r="F1885" s="326" t="s">
        <v>660</v>
      </c>
      <c r="G1885" s="326">
        <v>88.0</v>
      </c>
      <c r="H1885" s="326">
        <v>1014.921177</v>
      </c>
      <c r="I1885" s="60">
        <f t="shared" si="1"/>
        <v>2018</v>
      </c>
      <c r="J1885" s="60">
        <f t="shared" si="2"/>
        <v>2</v>
      </c>
    </row>
    <row r="1886">
      <c r="A1886" s="325">
        <v>1884.0</v>
      </c>
      <c r="B1886" s="326" t="s">
        <v>901</v>
      </c>
      <c r="C1886" s="326" t="s">
        <v>547</v>
      </c>
      <c r="D1886" s="326" t="s">
        <v>658</v>
      </c>
      <c r="E1886" s="326" t="s">
        <v>661</v>
      </c>
      <c r="F1886" s="326" t="s">
        <v>662</v>
      </c>
      <c r="G1886" s="326">
        <v>4694.0</v>
      </c>
      <c r="H1886" s="326">
        <v>7118.455431</v>
      </c>
      <c r="I1886" s="60">
        <f t="shared" si="1"/>
        <v>2018</v>
      </c>
      <c r="J1886" s="60">
        <f t="shared" si="2"/>
        <v>2</v>
      </c>
    </row>
    <row r="1887">
      <c r="A1887" s="325">
        <v>1885.0</v>
      </c>
      <c r="B1887" s="326" t="s">
        <v>901</v>
      </c>
      <c r="C1887" s="326" t="s">
        <v>547</v>
      </c>
      <c r="D1887" s="326" t="s">
        <v>658</v>
      </c>
      <c r="E1887" s="326" t="s">
        <v>663</v>
      </c>
      <c r="F1887" s="326" t="s">
        <v>664</v>
      </c>
      <c r="G1887" s="326">
        <v>3206.0</v>
      </c>
      <c r="H1887" s="326">
        <v>28849.65641</v>
      </c>
      <c r="I1887" s="60">
        <f t="shared" si="1"/>
        <v>2018</v>
      </c>
      <c r="J1887" s="60">
        <f t="shared" si="2"/>
        <v>2</v>
      </c>
    </row>
    <row r="1888">
      <c r="A1888" s="325">
        <v>1886.0</v>
      </c>
      <c r="B1888" s="326" t="s">
        <v>901</v>
      </c>
      <c r="C1888" s="326" t="s">
        <v>547</v>
      </c>
      <c r="D1888" s="326" t="s">
        <v>665</v>
      </c>
      <c r="E1888" s="326" t="s">
        <v>666</v>
      </c>
      <c r="F1888" s="326" t="s">
        <v>667</v>
      </c>
      <c r="G1888" s="326">
        <v>3060.0</v>
      </c>
      <c r="H1888" s="326">
        <v>2040034.664</v>
      </c>
      <c r="I1888" s="60">
        <f t="shared" si="1"/>
        <v>2018</v>
      </c>
      <c r="J1888" s="60">
        <f t="shared" si="2"/>
        <v>2</v>
      </c>
    </row>
    <row r="1889">
      <c r="A1889" s="325">
        <v>1887.0</v>
      </c>
      <c r="B1889" s="326" t="s">
        <v>901</v>
      </c>
      <c r="C1889" s="326" t="s">
        <v>678</v>
      </c>
      <c r="D1889" s="326" t="s">
        <v>678</v>
      </c>
      <c r="E1889" s="326" t="s">
        <v>680</v>
      </c>
      <c r="F1889" s="326">
        <v>80.0</v>
      </c>
      <c r="G1889" s="326">
        <v>113.0</v>
      </c>
      <c r="H1889" s="326">
        <v>17739.65328</v>
      </c>
      <c r="I1889" s="60">
        <f t="shared" si="1"/>
        <v>2018</v>
      </c>
      <c r="J1889" s="60">
        <f t="shared" si="2"/>
        <v>2</v>
      </c>
    </row>
    <row r="1890">
      <c r="A1890" s="325">
        <v>1888.0</v>
      </c>
      <c r="B1890" s="326" t="s">
        <v>901</v>
      </c>
      <c r="C1890" s="326" t="s">
        <v>678</v>
      </c>
      <c r="D1890" s="326" t="s">
        <v>678</v>
      </c>
      <c r="E1890" s="326" t="s">
        <v>681</v>
      </c>
      <c r="F1890" s="326">
        <v>83.0</v>
      </c>
      <c r="G1890" s="326">
        <v>8.0</v>
      </c>
      <c r="H1890" s="326">
        <v>34.02373443</v>
      </c>
      <c r="I1890" s="60">
        <f t="shared" si="1"/>
        <v>2018</v>
      </c>
      <c r="J1890" s="60">
        <f t="shared" si="2"/>
        <v>2</v>
      </c>
    </row>
    <row r="1891">
      <c r="A1891" s="325">
        <v>1889.0</v>
      </c>
      <c r="B1891" s="326" t="s">
        <v>901</v>
      </c>
      <c r="C1891" s="326" t="s">
        <v>678</v>
      </c>
      <c r="D1891" s="326" t="s">
        <v>678</v>
      </c>
      <c r="E1891" s="326" t="s">
        <v>682</v>
      </c>
      <c r="F1891" s="326">
        <v>26.0</v>
      </c>
      <c r="G1891" s="326">
        <v>3.0</v>
      </c>
      <c r="H1891" s="326">
        <v>812.7219099</v>
      </c>
      <c r="I1891" s="60">
        <f t="shared" si="1"/>
        <v>2018</v>
      </c>
      <c r="J1891" s="60">
        <f t="shared" si="2"/>
        <v>2</v>
      </c>
    </row>
    <row r="1892">
      <c r="A1892" s="325">
        <v>1890.0</v>
      </c>
      <c r="B1892" s="326" t="s">
        <v>901</v>
      </c>
      <c r="C1892" s="326" t="s">
        <v>678</v>
      </c>
      <c r="D1892" s="326" t="s">
        <v>678</v>
      </c>
      <c r="E1892" s="326" t="s">
        <v>683</v>
      </c>
      <c r="F1892" s="326">
        <v>802.0</v>
      </c>
      <c r="G1892" s="326">
        <v>760.0</v>
      </c>
      <c r="H1892" s="326">
        <v>102701.4199</v>
      </c>
      <c r="I1892" s="60">
        <f t="shared" si="1"/>
        <v>2018</v>
      </c>
      <c r="J1892" s="60">
        <f t="shared" si="2"/>
        <v>2</v>
      </c>
    </row>
    <row r="1893">
      <c r="A1893" s="325">
        <v>1891.0</v>
      </c>
      <c r="B1893" s="326" t="s">
        <v>901</v>
      </c>
      <c r="C1893" s="326" t="s">
        <v>678</v>
      </c>
      <c r="D1893" s="326" t="s">
        <v>678</v>
      </c>
      <c r="E1893" s="326" t="s">
        <v>684</v>
      </c>
      <c r="F1893" s="326">
        <v>95.0</v>
      </c>
      <c r="G1893" s="326">
        <v>21.0</v>
      </c>
      <c r="H1893" s="326">
        <v>339.6824508</v>
      </c>
      <c r="I1893" s="60">
        <f t="shared" si="1"/>
        <v>2018</v>
      </c>
      <c r="J1893" s="60">
        <f t="shared" si="2"/>
        <v>2</v>
      </c>
    </row>
    <row r="1894">
      <c r="A1894" s="325">
        <v>1892.0</v>
      </c>
      <c r="B1894" s="326" t="s">
        <v>901</v>
      </c>
      <c r="C1894" s="326" t="s">
        <v>678</v>
      </c>
      <c r="D1894" s="326" t="s">
        <v>678</v>
      </c>
      <c r="E1894" s="326" t="s">
        <v>685</v>
      </c>
      <c r="F1894" s="326">
        <v>24.0</v>
      </c>
      <c r="G1894" s="326">
        <v>6.0</v>
      </c>
      <c r="H1894" s="326">
        <v>2082.08002</v>
      </c>
      <c r="I1894" s="60">
        <f t="shared" si="1"/>
        <v>2018</v>
      </c>
      <c r="J1894" s="60">
        <f t="shared" si="2"/>
        <v>2</v>
      </c>
    </row>
    <row r="1895">
      <c r="A1895" s="325">
        <v>1893.0</v>
      </c>
      <c r="B1895" s="326" t="s">
        <v>901</v>
      </c>
      <c r="C1895" s="326" t="s">
        <v>678</v>
      </c>
      <c r="D1895" s="326" t="s">
        <v>678</v>
      </c>
      <c r="E1895" s="326" t="s">
        <v>686</v>
      </c>
      <c r="F1895" s="326">
        <v>60.0</v>
      </c>
      <c r="G1895" s="326">
        <v>16.0</v>
      </c>
      <c r="H1895" s="326">
        <v>294.7660179</v>
      </c>
      <c r="I1895" s="60">
        <f t="shared" si="1"/>
        <v>2018</v>
      </c>
      <c r="J1895" s="60">
        <f t="shared" si="2"/>
        <v>2</v>
      </c>
    </row>
    <row r="1896">
      <c r="A1896" s="325">
        <v>1894.0</v>
      </c>
      <c r="B1896" s="326" t="s">
        <v>901</v>
      </c>
      <c r="C1896" s="326" t="s">
        <v>678</v>
      </c>
      <c r="D1896" s="326" t="s">
        <v>678</v>
      </c>
      <c r="E1896" s="326" t="s">
        <v>687</v>
      </c>
      <c r="F1896" s="326">
        <v>814.0</v>
      </c>
      <c r="G1896" s="326">
        <v>48.0</v>
      </c>
      <c r="H1896" s="326">
        <v>338.0383513</v>
      </c>
      <c r="I1896" s="60">
        <f t="shared" si="1"/>
        <v>2018</v>
      </c>
      <c r="J1896" s="60">
        <f t="shared" si="2"/>
        <v>2</v>
      </c>
    </row>
    <row r="1897">
      <c r="A1897" s="325">
        <v>1895.0</v>
      </c>
      <c r="B1897" s="326" t="s">
        <v>901</v>
      </c>
      <c r="C1897" s="326" t="s">
        <v>678</v>
      </c>
      <c r="D1897" s="326" t="s">
        <v>678</v>
      </c>
      <c r="E1897" s="326" t="s">
        <v>688</v>
      </c>
      <c r="F1897" s="326">
        <v>33.0</v>
      </c>
      <c r="G1897" s="326">
        <v>343.0</v>
      </c>
      <c r="H1897" s="326">
        <v>12677.95143</v>
      </c>
      <c r="I1897" s="60">
        <f t="shared" si="1"/>
        <v>2018</v>
      </c>
      <c r="J1897" s="60">
        <f t="shared" si="2"/>
        <v>2</v>
      </c>
    </row>
    <row r="1898">
      <c r="A1898" s="325">
        <v>1896.0</v>
      </c>
      <c r="B1898" s="326" t="s">
        <v>901</v>
      </c>
      <c r="C1898" s="326" t="s">
        <v>678</v>
      </c>
      <c r="D1898" s="326" t="s">
        <v>678</v>
      </c>
      <c r="E1898" s="326" t="s">
        <v>689</v>
      </c>
      <c r="F1898" s="326">
        <v>54.0</v>
      </c>
      <c r="G1898" s="326">
        <v>507.0</v>
      </c>
      <c r="H1898" s="326">
        <v>35416.37523</v>
      </c>
      <c r="I1898" s="60">
        <f t="shared" si="1"/>
        <v>2018</v>
      </c>
      <c r="J1898" s="60">
        <f t="shared" si="2"/>
        <v>2</v>
      </c>
    </row>
    <row r="1899">
      <c r="A1899" s="325">
        <v>1897.0</v>
      </c>
      <c r="B1899" s="326" t="s">
        <v>901</v>
      </c>
      <c r="C1899" s="326" t="s">
        <v>678</v>
      </c>
      <c r="D1899" s="326" t="s">
        <v>678</v>
      </c>
      <c r="E1899" s="326" t="s">
        <v>692</v>
      </c>
      <c r="F1899" s="326" t="s">
        <v>693</v>
      </c>
      <c r="G1899" s="326">
        <v>76.0</v>
      </c>
      <c r="H1899" s="326">
        <v>10960.76601</v>
      </c>
      <c r="I1899" s="60">
        <f t="shared" si="1"/>
        <v>2018</v>
      </c>
      <c r="J1899" s="60">
        <f t="shared" si="2"/>
        <v>2</v>
      </c>
    </row>
    <row r="1900">
      <c r="A1900" s="325">
        <v>1898.0</v>
      </c>
      <c r="B1900" s="326" t="s">
        <v>901</v>
      </c>
      <c r="C1900" s="326" t="s">
        <v>678</v>
      </c>
      <c r="D1900" s="326" t="s">
        <v>678</v>
      </c>
      <c r="E1900" s="326" t="s">
        <v>694</v>
      </c>
      <c r="F1900" s="326">
        <v>86.0</v>
      </c>
      <c r="G1900" s="326">
        <v>739.0</v>
      </c>
      <c r="H1900" s="326">
        <v>90419.20421</v>
      </c>
      <c r="I1900" s="60">
        <f t="shared" si="1"/>
        <v>2018</v>
      </c>
      <c r="J1900" s="60">
        <f t="shared" si="2"/>
        <v>2</v>
      </c>
    </row>
    <row r="1901">
      <c r="A1901" s="325">
        <v>1899.0</v>
      </c>
      <c r="B1901" s="326" t="s">
        <v>901</v>
      </c>
      <c r="C1901" s="326" t="s">
        <v>678</v>
      </c>
      <c r="D1901" s="326" t="s">
        <v>678</v>
      </c>
      <c r="E1901" s="326" t="s">
        <v>695</v>
      </c>
      <c r="F1901" s="326">
        <v>69.0</v>
      </c>
      <c r="G1901" s="326">
        <v>284.0</v>
      </c>
      <c r="H1901" s="326">
        <v>77056.48008</v>
      </c>
      <c r="I1901" s="60">
        <f t="shared" si="1"/>
        <v>2018</v>
      </c>
      <c r="J1901" s="60">
        <f t="shared" si="2"/>
        <v>2</v>
      </c>
    </row>
    <row r="1902">
      <c r="A1902" s="325">
        <v>1900.0</v>
      </c>
      <c r="B1902" s="326" t="s">
        <v>901</v>
      </c>
      <c r="C1902" s="326" t="s">
        <v>678</v>
      </c>
      <c r="D1902" s="326" t="s">
        <v>678</v>
      </c>
      <c r="E1902" s="326" t="s">
        <v>696</v>
      </c>
      <c r="F1902" s="326">
        <v>61.0</v>
      </c>
      <c r="G1902" s="326">
        <v>58.0</v>
      </c>
      <c r="H1902" s="326">
        <v>8571.590221</v>
      </c>
      <c r="I1902" s="60">
        <f t="shared" si="1"/>
        <v>2018</v>
      </c>
      <c r="J1902" s="60">
        <f t="shared" si="2"/>
        <v>2</v>
      </c>
    </row>
    <row r="1903">
      <c r="A1903" s="325">
        <v>1901.0</v>
      </c>
      <c r="B1903" s="326" t="s">
        <v>901</v>
      </c>
      <c r="C1903" s="326" t="s">
        <v>678</v>
      </c>
      <c r="D1903" s="326" t="s">
        <v>678</v>
      </c>
      <c r="E1903" s="326" t="s">
        <v>697</v>
      </c>
      <c r="F1903" s="326">
        <v>99.0</v>
      </c>
      <c r="G1903" s="326">
        <v>100.0</v>
      </c>
      <c r="H1903" s="326">
        <v>18580.79003</v>
      </c>
      <c r="I1903" s="60">
        <f t="shared" si="1"/>
        <v>2018</v>
      </c>
      <c r="J1903" s="60">
        <f t="shared" si="2"/>
        <v>2</v>
      </c>
    </row>
    <row r="1904">
      <c r="A1904" s="325">
        <v>1902.0</v>
      </c>
      <c r="B1904" s="326" t="s">
        <v>901</v>
      </c>
      <c r="C1904" s="326" t="s">
        <v>678</v>
      </c>
      <c r="D1904" s="326" t="s">
        <v>678</v>
      </c>
      <c r="E1904" s="326" t="s">
        <v>698</v>
      </c>
      <c r="F1904" s="326">
        <v>67.0</v>
      </c>
      <c r="G1904" s="326">
        <v>2.0</v>
      </c>
      <c r="H1904" s="326">
        <v>232.6269688</v>
      </c>
      <c r="I1904" s="60">
        <f t="shared" si="1"/>
        <v>2018</v>
      </c>
      <c r="J1904" s="60">
        <f t="shared" si="2"/>
        <v>2</v>
      </c>
    </row>
    <row r="1905">
      <c r="A1905" s="325">
        <v>1903.0</v>
      </c>
      <c r="B1905" s="326" t="s">
        <v>901</v>
      </c>
      <c r="C1905" s="326" t="s">
        <v>678</v>
      </c>
      <c r="D1905" s="326" t="s">
        <v>678</v>
      </c>
      <c r="E1905" s="326" t="s">
        <v>699</v>
      </c>
      <c r="F1905" s="326">
        <v>79.0</v>
      </c>
      <c r="G1905" s="326">
        <v>423.0</v>
      </c>
      <c r="H1905" s="326">
        <v>77943.2504</v>
      </c>
      <c r="I1905" s="60">
        <f t="shared" si="1"/>
        <v>2018</v>
      </c>
      <c r="J1905" s="60">
        <f t="shared" si="2"/>
        <v>2</v>
      </c>
    </row>
    <row r="1906">
      <c r="A1906" s="325">
        <v>1904.0</v>
      </c>
      <c r="B1906" s="326" t="s">
        <v>901</v>
      </c>
      <c r="C1906" s="326" t="s">
        <v>678</v>
      </c>
      <c r="D1906" s="326" t="s">
        <v>678</v>
      </c>
      <c r="E1906" s="326" t="s">
        <v>702</v>
      </c>
      <c r="F1906" s="326" t="s">
        <v>703</v>
      </c>
      <c r="G1906" s="326">
        <v>113.0</v>
      </c>
      <c r="H1906" s="326">
        <v>20887.40558</v>
      </c>
      <c r="I1906" s="60">
        <f t="shared" si="1"/>
        <v>2018</v>
      </c>
      <c r="J1906" s="60">
        <f t="shared" si="2"/>
        <v>2</v>
      </c>
    </row>
    <row r="1907">
      <c r="A1907" s="325">
        <v>1905.0</v>
      </c>
      <c r="B1907" s="326" t="s">
        <v>901</v>
      </c>
      <c r="C1907" s="326" t="s">
        <v>678</v>
      </c>
      <c r="D1907" s="326" t="s">
        <v>678</v>
      </c>
      <c r="E1907" s="326" t="s">
        <v>704</v>
      </c>
      <c r="F1907" s="326">
        <v>38.0</v>
      </c>
      <c r="G1907" s="326">
        <v>219.0</v>
      </c>
      <c r="H1907" s="326">
        <v>60930.11183</v>
      </c>
      <c r="I1907" s="60">
        <f t="shared" si="1"/>
        <v>2018</v>
      </c>
      <c r="J1907" s="60">
        <f t="shared" si="2"/>
        <v>2</v>
      </c>
    </row>
    <row r="1908">
      <c r="A1908" s="325">
        <v>1906.0</v>
      </c>
      <c r="B1908" s="326" t="s">
        <v>901</v>
      </c>
      <c r="C1908" s="326" t="s">
        <v>678</v>
      </c>
      <c r="D1908" s="326" t="s">
        <v>678</v>
      </c>
      <c r="E1908" s="326" t="s">
        <v>705</v>
      </c>
      <c r="F1908" s="326">
        <v>27.0</v>
      </c>
      <c r="G1908" s="326">
        <v>15.0</v>
      </c>
      <c r="H1908" s="326">
        <v>41.78128088</v>
      </c>
      <c r="I1908" s="60">
        <f t="shared" si="1"/>
        <v>2018</v>
      </c>
      <c r="J1908" s="60">
        <f t="shared" si="2"/>
        <v>2</v>
      </c>
    </row>
    <row r="1909">
      <c r="A1909" s="325">
        <v>1907.0</v>
      </c>
      <c r="B1909" s="326" t="s">
        <v>901</v>
      </c>
      <c r="C1909" s="326" t="s">
        <v>678</v>
      </c>
      <c r="D1909" s="326" t="s">
        <v>678</v>
      </c>
      <c r="E1909" s="326" t="s">
        <v>706</v>
      </c>
      <c r="F1909" s="326">
        <v>59.0</v>
      </c>
      <c r="G1909" s="326">
        <v>434.0</v>
      </c>
      <c r="H1909" s="326">
        <v>25612.02064</v>
      </c>
      <c r="I1909" s="60">
        <f t="shared" si="1"/>
        <v>2018</v>
      </c>
      <c r="J1909" s="60">
        <f t="shared" si="2"/>
        <v>2</v>
      </c>
    </row>
    <row r="1910">
      <c r="A1910" s="325">
        <v>1908.0</v>
      </c>
      <c r="B1910" s="326" t="s">
        <v>901</v>
      </c>
      <c r="C1910" s="326" t="s">
        <v>550</v>
      </c>
      <c r="D1910" s="326" t="s">
        <v>550</v>
      </c>
      <c r="E1910" s="326" t="s">
        <v>707</v>
      </c>
      <c r="F1910" s="326">
        <v>81.0</v>
      </c>
      <c r="G1910" s="326">
        <v>26.0</v>
      </c>
      <c r="H1910" s="326">
        <v>44478.81425</v>
      </c>
      <c r="I1910" s="60">
        <f t="shared" si="1"/>
        <v>2018</v>
      </c>
      <c r="J1910" s="60">
        <f t="shared" si="2"/>
        <v>2</v>
      </c>
    </row>
    <row r="1911">
      <c r="A1911" s="325">
        <v>1909.0</v>
      </c>
      <c r="B1911" s="326" t="s">
        <v>901</v>
      </c>
      <c r="C1911" s="326" t="s">
        <v>550</v>
      </c>
      <c r="D1911" s="326" t="s">
        <v>550</v>
      </c>
      <c r="E1911" s="326" t="s">
        <v>708</v>
      </c>
      <c r="F1911" s="326" t="s">
        <v>709</v>
      </c>
      <c r="G1911" s="326">
        <v>2177.0</v>
      </c>
      <c r="H1911" s="326">
        <v>154796.3164</v>
      </c>
      <c r="I1911" s="60">
        <f t="shared" si="1"/>
        <v>2018</v>
      </c>
      <c r="J1911" s="60">
        <f t="shared" si="2"/>
        <v>2</v>
      </c>
    </row>
    <row r="1912">
      <c r="A1912" s="325">
        <v>1910.0</v>
      </c>
      <c r="B1912" s="326" t="s">
        <v>901</v>
      </c>
      <c r="C1912" s="326" t="s">
        <v>550</v>
      </c>
      <c r="D1912" s="326" t="s">
        <v>550</v>
      </c>
      <c r="E1912" s="326" t="s">
        <v>710</v>
      </c>
      <c r="F1912" s="326" t="s">
        <v>711</v>
      </c>
      <c r="G1912" s="326">
        <v>316.0</v>
      </c>
      <c r="H1912" s="326">
        <v>175233.9384</v>
      </c>
      <c r="I1912" s="60">
        <f t="shared" si="1"/>
        <v>2018</v>
      </c>
      <c r="J1912" s="60">
        <f t="shared" si="2"/>
        <v>2</v>
      </c>
    </row>
    <row r="1913">
      <c r="A1913" s="325">
        <v>1911.0</v>
      </c>
      <c r="B1913" s="326" t="s">
        <v>901</v>
      </c>
      <c r="C1913" s="326" t="s">
        <v>550</v>
      </c>
      <c r="D1913" s="326" t="s">
        <v>550</v>
      </c>
      <c r="E1913" s="326" t="s">
        <v>712</v>
      </c>
      <c r="F1913" s="326" t="s">
        <v>713</v>
      </c>
      <c r="G1913" s="326">
        <v>133.0</v>
      </c>
      <c r="H1913" s="326">
        <v>93499.16222</v>
      </c>
      <c r="I1913" s="60">
        <f t="shared" si="1"/>
        <v>2018</v>
      </c>
      <c r="J1913" s="60">
        <f t="shared" si="2"/>
        <v>2</v>
      </c>
    </row>
    <row r="1914">
      <c r="A1914" s="325">
        <v>1912.0</v>
      </c>
      <c r="B1914" s="326" t="s">
        <v>901</v>
      </c>
      <c r="C1914" s="326" t="s">
        <v>550</v>
      </c>
      <c r="D1914" s="326" t="s">
        <v>550</v>
      </c>
      <c r="E1914" s="326" t="s">
        <v>714</v>
      </c>
      <c r="F1914" s="326" t="s">
        <v>715</v>
      </c>
      <c r="G1914" s="326">
        <v>1549.0</v>
      </c>
      <c r="H1914" s="326">
        <v>95117.63233</v>
      </c>
      <c r="I1914" s="60">
        <f t="shared" si="1"/>
        <v>2018</v>
      </c>
      <c r="J1914" s="60">
        <f t="shared" si="2"/>
        <v>2</v>
      </c>
    </row>
    <row r="1915">
      <c r="A1915" s="325">
        <v>1913.0</v>
      </c>
      <c r="B1915" s="326" t="s">
        <v>901</v>
      </c>
      <c r="C1915" s="326" t="s">
        <v>551</v>
      </c>
      <c r="D1915" s="326" t="s">
        <v>551</v>
      </c>
      <c r="E1915" s="326" t="s">
        <v>716</v>
      </c>
      <c r="F1915" s="326">
        <v>66.0</v>
      </c>
      <c r="G1915" s="326">
        <v>4521.0</v>
      </c>
      <c r="H1915" s="326">
        <v>313264.1583</v>
      </c>
      <c r="I1915" s="60">
        <f t="shared" si="1"/>
        <v>2018</v>
      </c>
      <c r="J1915" s="60">
        <f t="shared" si="2"/>
        <v>2</v>
      </c>
    </row>
    <row r="1916">
      <c r="A1916" s="325">
        <v>1914.0</v>
      </c>
      <c r="B1916" s="326" t="s">
        <v>901</v>
      </c>
      <c r="C1916" s="326" t="s">
        <v>551</v>
      </c>
      <c r="D1916" s="326" t="s">
        <v>551</v>
      </c>
      <c r="E1916" s="326" t="s">
        <v>717</v>
      </c>
      <c r="F1916" s="326" t="s">
        <v>718</v>
      </c>
      <c r="G1916" s="326">
        <v>4639.0</v>
      </c>
      <c r="H1916" s="326">
        <v>35145.80346</v>
      </c>
      <c r="I1916" s="60">
        <f t="shared" si="1"/>
        <v>2018</v>
      </c>
      <c r="J1916" s="60">
        <f t="shared" si="2"/>
        <v>2</v>
      </c>
    </row>
    <row r="1917">
      <c r="A1917" s="325">
        <v>1915.0</v>
      </c>
      <c r="B1917" s="326" t="s">
        <v>901</v>
      </c>
      <c r="C1917" s="326" t="s">
        <v>551</v>
      </c>
      <c r="D1917" s="326" t="s">
        <v>551</v>
      </c>
      <c r="E1917" s="326" t="s">
        <v>719</v>
      </c>
      <c r="F1917" s="326" t="s">
        <v>720</v>
      </c>
      <c r="G1917" s="326">
        <v>1476.0</v>
      </c>
      <c r="H1917" s="326">
        <v>20259.02532</v>
      </c>
      <c r="I1917" s="60">
        <f t="shared" si="1"/>
        <v>2018</v>
      </c>
      <c r="J1917" s="60">
        <f t="shared" si="2"/>
        <v>2</v>
      </c>
    </row>
    <row r="1918">
      <c r="A1918" s="325">
        <v>1916.0</v>
      </c>
      <c r="B1918" s="326" t="s">
        <v>901</v>
      </c>
      <c r="C1918" s="326" t="s">
        <v>551</v>
      </c>
      <c r="D1918" s="326" t="s">
        <v>551</v>
      </c>
      <c r="E1918" s="326" t="s">
        <v>721</v>
      </c>
      <c r="F1918" s="326" t="s">
        <v>722</v>
      </c>
      <c r="G1918" s="326">
        <v>48.0</v>
      </c>
      <c r="H1918" s="326">
        <v>17923.83432</v>
      </c>
      <c r="I1918" s="60">
        <f t="shared" si="1"/>
        <v>2018</v>
      </c>
      <c r="J1918" s="60">
        <f t="shared" si="2"/>
        <v>2</v>
      </c>
    </row>
    <row r="1919">
      <c r="A1919" s="325">
        <v>1917.0</v>
      </c>
      <c r="B1919" s="326" t="s">
        <v>901</v>
      </c>
      <c r="C1919" s="326" t="s">
        <v>723</v>
      </c>
      <c r="D1919" s="326" t="s">
        <v>723</v>
      </c>
      <c r="E1919" s="326" t="s">
        <v>724</v>
      </c>
      <c r="F1919" s="326" t="s">
        <v>725</v>
      </c>
      <c r="G1919" s="326">
        <v>493.0</v>
      </c>
      <c r="H1919" s="326">
        <v>489820.9245</v>
      </c>
      <c r="I1919" s="60">
        <f t="shared" si="1"/>
        <v>2018</v>
      </c>
      <c r="J1919" s="60">
        <f t="shared" si="2"/>
        <v>2</v>
      </c>
    </row>
    <row r="1920">
      <c r="A1920" s="325">
        <v>1918.0</v>
      </c>
      <c r="B1920" s="326" t="s">
        <v>901</v>
      </c>
      <c r="C1920" s="326" t="s">
        <v>723</v>
      </c>
      <c r="D1920" s="326" t="s">
        <v>723</v>
      </c>
      <c r="E1920" s="326" t="s">
        <v>726</v>
      </c>
      <c r="F1920" s="326" t="s">
        <v>727</v>
      </c>
      <c r="G1920" s="326">
        <v>1465.0</v>
      </c>
      <c r="H1920" s="326">
        <v>1455553.051</v>
      </c>
      <c r="I1920" s="60">
        <f t="shared" si="1"/>
        <v>2018</v>
      </c>
      <c r="J1920" s="60">
        <f t="shared" si="2"/>
        <v>2</v>
      </c>
    </row>
    <row r="1921">
      <c r="A1921" s="325">
        <v>1919.0</v>
      </c>
      <c r="B1921" s="326" t="s">
        <v>901</v>
      </c>
      <c r="C1921" s="326" t="s">
        <v>524</v>
      </c>
      <c r="D1921" s="326" t="s">
        <v>728</v>
      </c>
      <c r="E1921" s="326" t="s">
        <v>729</v>
      </c>
      <c r="F1921" s="326">
        <v>71.0</v>
      </c>
      <c r="G1921" s="326">
        <v>31.0</v>
      </c>
      <c r="H1921" s="326">
        <v>29740.47897</v>
      </c>
      <c r="I1921" s="60">
        <f t="shared" si="1"/>
        <v>2018</v>
      </c>
      <c r="J1921" s="60">
        <f t="shared" si="2"/>
        <v>2</v>
      </c>
    </row>
    <row r="1922">
      <c r="A1922" s="325">
        <v>1920.0</v>
      </c>
      <c r="B1922" s="326" t="s">
        <v>901</v>
      </c>
      <c r="C1922" s="326" t="s">
        <v>524</v>
      </c>
      <c r="D1922" s="326" t="s">
        <v>728</v>
      </c>
      <c r="E1922" s="326" t="s">
        <v>730</v>
      </c>
      <c r="F1922" s="326">
        <v>73.0</v>
      </c>
      <c r="G1922" s="326">
        <v>3.0</v>
      </c>
      <c r="H1922" s="326">
        <v>738.7334796</v>
      </c>
      <c r="I1922" s="60">
        <f t="shared" si="1"/>
        <v>2018</v>
      </c>
      <c r="J1922" s="60">
        <f t="shared" si="2"/>
        <v>2</v>
      </c>
    </row>
    <row r="1923">
      <c r="A1923" s="325">
        <v>1921.0</v>
      </c>
      <c r="B1923" s="326" t="s">
        <v>901</v>
      </c>
      <c r="C1923" s="326" t="s">
        <v>524</v>
      </c>
      <c r="D1923" s="326" t="s">
        <v>728</v>
      </c>
      <c r="E1923" s="326" t="s">
        <v>731</v>
      </c>
      <c r="F1923" s="326" t="s">
        <v>732</v>
      </c>
      <c r="G1923" s="326">
        <v>18.0</v>
      </c>
      <c r="H1923" s="326">
        <v>16349.43281</v>
      </c>
      <c r="I1923" s="60">
        <f t="shared" si="1"/>
        <v>2018</v>
      </c>
      <c r="J1923" s="60">
        <f t="shared" si="2"/>
        <v>2</v>
      </c>
    </row>
    <row r="1924">
      <c r="A1924" s="325">
        <v>1922.0</v>
      </c>
      <c r="B1924" s="326" t="s">
        <v>901</v>
      </c>
      <c r="C1924" s="326" t="s">
        <v>524</v>
      </c>
      <c r="D1924" s="326" t="s">
        <v>728</v>
      </c>
      <c r="E1924" s="326" t="s">
        <v>733</v>
      </c>
      <c r="F1924" s="326" t="s">
        <v>734</v>
      </c>
      <c r="G1924" s="326">
        <v>257.0</v>
      </c>
      <c r="H1924" s="326">
        <v>11959.42392</v>
      </c>
      <c r="I1924" s="60">
        <f t="shared" si="1"/>
        <v>2018</v>
      </c>
      <c r="J1924" s="60">
        <f t="shared" si="2"/>
        <v>2</v>
      </c>
    </row>
    <row r="1925">
      <c r="A1925" s="325">
        <v>1923.0</v>
      </c>
      <c r="B1925" s="326" t="s">
        <v>901</v>
      </c>
      <c r="C1925" s="326" t="s">
        <v>524</v>
      </c>
      <c r="D1925" s="326" t="s">
        <v>728</v>
      </c>
      <c r="E1925" s="326" t="s">
        <v>735</v>
      </c>
      <c r="F1925" s="326">
        <v>23.0</v>
      </c>
      <c r="G1925" s="326">
        <v>18.0</v>
      </c>
      <c r="H1925" s="326">
        <v>23547.24875</v>
      </c>
      <c r="I1925" s="60">
        <f t="shared" si="1"/>
        <v>2018</v>
      </c>
      <c r="J1925" s="60">
        <f t="shared" si="2"/>
        <v>2</v>
      </c>
    </row>
    <row r="1926">
      <c r="A1926" s="325">
        <v>1924.0</v>
      </c>
      <c r="B1926" s="326" t="s">
        <v>901</v>
      </c>
      <c r="C1926" s="326" t="s">
        <v>524</v>
      </c>
      <c r="D1926" s="326" t="s">
        <v>728</v>
      </c>
      <c r="E1926" s="326" t="s">
        <v>736</v>
      </c>
      <c r="F1926" s="326" t="s">
        <v>737</v>
      </c>
      <c r="G1926" s="326">
        <v>20.0</v>
      </c>
      <c r="H1926" s="326">
        <v>27219.63688</v>
      </c>
      <c r="I1926" s="60">
        <f t="shared" si="1"/>
        <v>2018</v>
      </c>
      <c r="J1926" s="60">
        <f t="shared" si="2"/>
        <v>2</v>
      </c>
    </row>
    <row r="1927">
      <c r="A1927" s="325">
        <v>1925.0</v>
      </c>
      <c r="B1927" s="326" t="s">
        <v>901</v>
      </c>
      <c r="C1927" s="326" t="s">
        <v>524</v>
      </c>
      <c r="D1927" s="326" t="s">
        <v>728</v>
      </c>
      <c r="E1927" s="326" t="s">
        <v>738</v>
      </c>
      <c r="F1927" s="326">
        <v>70.0</v>
      </c>
      <c r="G1927" s="326">
        <v>3.0</v>
      </c>
      <c r="H1927" s="326">
        <v>3910.331973</v>
      </c>
      <c r="I1927" s="60">
        <f t="shared" si="1"/>
        <v>2018</v>
      </c>
      <c r="J1927" s="60">
        <f t="shared" si="2"/>
        <v>2</v>
      </c>
    </row>
    <row r="1928">
      <c r="A1928" s="325">
        <v>1926.0</v>
      </c>
      <c r="B1928" s="326" t="s">
        <v>901</v>
      </c>
      <c r="C1928" s="326" t="s">
        <v>524</v>
      </c>
      <c r="D1928" s="326" t="s">
        <v>728</v>
      </c>
      <c r="E1928" s="326" t="s">
        <v>739</v>
      </c>
      <c r="F1928" s="326">
        <v>21.0</v>
      </c>
      <c r="G1928" s="326">
        <v>220.0</v>
      </c>
      <c r="H1928" s="326">
        <v>232882.2888</v>
      </c>
      <c r="I1928" s="60">
        <f t="shared" si="1"/>
        <v>2018</v>
      </c>
      <c r="J1928" s="60">
        <f t="shared" si="2"/>
        <v>2</v>
      </c>
    </row>
    <row r="1929">
      <c r="A1929" s="325">
        <v>1927.0</v>
      </c>
      <c r="B1929" s="326" t="s">
        <v>901</v>
      </c>
      <c r="C1929" s="326" t="s">
        <v>524</v>
      </c>
      <c r="D1929" s="326" t="s">
        <v>728</v>
      </c>
      <c r="E1929" s="326" t="s">
        <v>740</v>
      </c>
      <c r="F1929" s="326" t="s">
        <v>741</v>
      </c>
      <c r="G1929" s="326">
        <v>200.0</v>
      </c>
      <c r="H1929" s="326">
        <v>153897.3313</v>
      </c>
      <c r="I1929" s="60">
        <f t="shared" si="1"/>
        <v>2018</v>
      </c>
      <c r="J1929" s="60">
        <f t="shared" si="2"/>
        <v>2</v>
      </c>
    </row>
    <row r="1930">
      <c r="A1930" s="325">
        <v>1928.0</v>
      </c>
      <c r="B1930" s="326" t="s">
        <v>901</v>
      </c>
      <c r="C1930" s="326" t="s">
        <v>524</v>
      </c>
      <c r="D1930" s="326" t="s">
        <v>728</v>
      </c>
      <c r="E1930" s="326" t="s">
        <v>742</v>
      </c>
      <c r="F1930" s="326" t="s">
        <v>743</v>
      </c>
      <c r="G1930" s="326">
        <v>692.0</v>
      </c>
      <c r="H1930" s="326">
        <v>344494.8346</v>
      </c>
      <c r="I1930" s="60">
        <f t="shared" si="1"/>
        <v>2018</v>
      </c>
      <c r="J1930" s="60">
        <f t="shared" si="2"/>
        <v>2</v>
      </c>
    </row>
    <row r="1931">
      <c r="A1931" s="325">
        <v>1929.0</v>
      </c>
      <c r="B1931" s="326" t="s">
        <v>901</v>
      </c>
      <c r="C1931" s="326" t="s">
        <v>524</v>
      </c>
      <c r="D1931" s="326" t="s">
        <v>728</v>
      </c>
      <c r="E1931" s="326" t="s">
        <v>744</v>
      </c>
      <c r="F1931" s="326" t="s">
        <v>745</v>
      </c>
      <c r="G1931" s="326">
        <v>192.0</v>
      </c>
      <c r="H1931" s="326">
        <v>248601.5052</v>
      </c>
      <c r="I1931" s="60">
        <f t="shared" si="1"/>
        <v>2018</v>
      </c>
      <c r="J1931" s="60">
        <f t="shared" si="2"/>
        <v>2</v>
      </c>
    </row>
    <row r="1932">
      <c r="A1932" s="325">
        <v>1930.0</v>
      </c>
      <c r="B1932" s="326" t="s">
        <v>901</v>
      </c>
      <c r="C1932" s="326" t="s">
        <v>524</v>
      </c>
      <c r="D1932" s="326" t="s">
        <v>728</v>
      </c>
      <c r="E1932" s="326" t="s">
        <v>746</v>
      </c>
      <c r="F1932" s="326" t="s">
        <v>747</v>
      </c>
      <c r="G1932" s="326">
        <v>70.0</v>
      </c>
      <c r="H1932" s="326">
        <v>63605.72793</v>
      </c>
      <c r="I1932" s="60">
        <f t="shared" si="1"/>
        <v>2018</v>
      </c>
      <c r="J1932" s="60">
        <f t="shared" si="2"/>
        <v>2</v>
      </c>
    </row>
    <row r="1933">
      <c r="A1933" s="325">
        <v>1931.0</v>
      </c>
      <c r="B1933" s="326" t="s">
        <v>901</v>
      </c>
      <c r="C1933" s="326" t="s">
        <v>524</v>
      </c>
      <c r="D1933" s="326" t="s">
        <v>728</v>
      </c>
      <c r="E1933" s="326" t="s">
        <v>748</v>
      </c>
      <c r="F1933" s="326" t="s">
        <v>749</v>
      </c>
      <c r="G1933" s="326">
        <v>50.0</v>
      </c>
      <c r="H1933" s="326">
        <v>48897.27118</v>
      </c>
      <c r="I1933" s="60">
        <f t="shared" si="1"/>
        <v>2018</v>
      </c>
      <c r="J1933" s="60">
        <f t="shared" si="2"/>
        <v>2</v>
      </c>
    </row>
    <row r="1934">
      <c r="A1934" s="325">
        <v>1932.0</v>
      </c>
      <c r="B1934" s="326" t="s">
        <v>901</v>
      </c>
      <c r="C1934" s="326" t="s">
        <v>524</v>
      </c>
      <c r="D1934" s="326" t="s">
        <v>728</v>
      </c>
      <c r="E1934" s="326" t="s">
        <v>750</v>
      </c>
      <c r="F1934" s="326" t="s">
        <v>751</v>
      </c>
      <c r="G1934" s="326">
        <v>178.0</v>
      </c>
      <c r="H1934" s="326">
        <v>56277.54099</v>
      </c>
      <c r="I1934" s="60">
        <f t="shared" si="1"/>
        <v>2018</v>
      </c>
      <c r="J1934" s="60">
        <f t="shared" si="2"/>
        <v>2</v>
      </c>
    </row>
    <row r="1935">
      <c r="A1935" s="325">
        <v>1933.0</v>
      </c>
      <c r="B1935" s="326" t="s">
        <v>901</v>
      </c>
      <c r="C1935" s="326" t="s">
        <v>524</v>
      </c>
      <c r="D1935" s="326" t="s">
        <v>872</v>
      </c>
      <c r="E1935" s="326" t="s">
        <v>754</v>
      </c>
      <c r="F1935" s="326" t="s">
        <v>755</v>
      </c>
      <c r="G1935" s="326">
        <v>247.0</v>
      </c>
      <c r="H1935" s="326">
        <v>781371.0797</v>
      </c>
      <c r="I1935" s="60">
        <f t="shared" si="1"/>
        <v>2018</v>
      </c>
      <c r="J1935" s="60">
        <f t="shared" si="2"/>
        <v>2</v>
      </c>
    </row>
    <row r="1936">
      <c r="A1936" s="325">
        <v>1934.0</v>
      </c>
      <c r="B1936" s="326" t="s">
        <v>901</v>
      </c>
      <c r="C1936" s="326" t="s">
        <v>524</v>
      </c>
      <c r="D1936" s="326" t="s">
        <v>872</v>
      </c>
      <c r="E1936" s="326" t="s">
        <v>756</v>
      </c>
      <c r="F1936" s="326" t="s">
        <v>757</v>
      </c>
      <c r="G1936" s="326">
        <v>143.0</v>
      </c>
      <c r="H1936" s="326">
        <v>435203.9479</v>
      </c>
      <c r="I1936" s="60">
        <f t="shared" si="1"/>
        <v>2018</v>
      </c>
      <c r="J1936" s="60">
        <f t="shared" si="2"/>
        <v>2</v>
      </c>
    </row>
    <row r="1937">
      <c r="A1937" s="325">
        <v>1935.0</v>
      </c>
      <c r="B1937" s="326" t="s">
        <v>901</v>
      </c>
      <c r="C1937" s="326" t="s">
        <v>524</v>
      </c>
      <c r="D1937" s="326" t="s">
        <v>872</v>
      </c>
      <c r="E1937" s="326" t="s">
        <v>758</v>
      </c>
      <c r="F1937" s="326" t="s">
        <v>759</v>
      </c>
      <c r="G1937" s="326">
        <v>99.0</v>
      </c>
      <c r="H1937" s="326">
        <v>378758.0963</v>
      </c>
      <c r="I1937" s="60">
        <f t="shared" si="1"/>
        <v>2018</v>
      </c>
      <c r="J1937" s="60">
        <f t="shared" si="2"/>
        <v>2</v>
      </c>
    </row>
    <row r="1938">
      <c r="A1938" s="325">
        <v>1936.0</v>
      </c>
      <c r="B1938" s="326" t="s">
        <v>901</v>
      </c>
      <c r="C1938" s="326" t="s">
        <v>524</v>
      </c>
      <c r="D1938" s="326" t="s">
        <v>872</v>
      </c>
      <c r="E1938" s="326" t="s">
        <v>760</v>
      </c>
      <c r="F1938" s="326" t="s">
        <v>761</v>
      </c>
      <c r="G1938" s="326">
        <v>8.0</v>
      </c>
      <c r="H1938" s="326">
        <v>27157.85306</v>
      </c>
      <c r="I1938" s="60">
        <f t="shared" si="1"/>
        <v>2018</v>
      </c>
      <c r="J1938" s="60">
        <f t="shared" si="2"/>
        <v>2</v>
      </c>
    </row>
    <row r="1939">
      <c r="A1939" s="325">
        <v>1937.0</v>
      </c>
      <c r="B1939" s="326" t="s">
        <v>901</v>
      </c>
      <c r="C1939" s="326" t="s">
        <v>524</v>
      </c>
      <c r="D1939" s="326" t="s">
        <v>872</v>
      </c>
      <c r="E1939" s="326" t="s">
        <v>762</v>
      </c>
      <c r="F1939" s="326" t="s">
        <v>763</v>
      </c>
      <c r="G1939" s="326">
        <v>50.0</v>
      </c>
      <c r="H1939" s="326">
        <v>108276.9435</v>
      </c>
      <c r="I1939" s="60">
        <f t="shared" si="1"/>
        <v>2018</v>
      </c>
      <c r="J1939" s="60">
        <f t="shared" si="2"/>
        <v>2</v>
      </c>
    </row>
    <row r="1940">
      <c r="A1940" s="325">
        <v>1938.0</v>
      </c>
      <c r="B1940" s="326" t="s">
        <v>901</v>
      </c>
      <c r="C1940" s="326" t="s">
        <v>524</v>
      </c>
      <c r="D1940" s="326" t="s">
        <v>872</v>
      </c>
      <c r="E1940" s="326" t="s">
        <v>764</v>
      </c>
      <c r="F1940" s="326" t="s">
        <v>765</v>
      </c>
      <c r="G1940" s="326">
        <v>10.0</v>
      </c>
      <c r="H1940" s="326">
        <v>38625.71375</v>
      </c>
      <c r="I1940" s="60">
        <f t="shared" si="1"/>
        <v>2018</v>
      </c>
      <c r="J1940" s="60">
        <f t="shared" si="2"/>
        <v>2</v>
      </c>
    </row>
    <row r="1941">
      <c r="A1941" s="325">
        <v>1939.0</v>
      </c>
      <c r="B1941" s="326" t="s">
        <v>901</v>
      </c>
      <c r="C1941" s="326" t="s">
        <v>530</v>
      </c>
      <c r="D1941" s="326" t="s">
        <v>766</v>
      </c>
      <c r="E1941" s="326" t="s">
        <v>767</v>
      </c>
      <c r="F1941" s="326">
        <v>44.0</v>
      </c>
      <c r="G1941" s="326">
        <v>440.0</v>
      </c>
      <c r="H1941" s="326">
        <v>8162.117801</v>
      </c>
      <c r="I1941" s="60">
        <f t="shared" si="1"/>
        <v>2018</v>
      </c>
      <c r="J1941" s="60">
        <f t="shared" si="2"/>
        <v>2</v>
      </c>
    </row>
    <row r="1942">
      <c r="A1942" s="325">
        <v>1940.0</v>
      </c>
      <c r="B1942" s="326" t="s">
        <v>901</v>
      </c>
      <c r="C1942" s="326" t="s">
        <v>530</v>
      </c>
      <c r="D1942" s="326" t="s">
        <v>768</v>
      </c>
      <c r="E1942" s="326" t="s">
        <v>878</v>
      </c>
      <c r="F1942" s="326" t="s">
        <v>879</v>
      </c>
      <c r="G1942" s="326">
        <v>96.0</v>
      </c>
      <c r="H1942" s="326">
        <v>236068.1385</v>
      </c>
      <c r="I1942" s="60">
        <f t="shared" si="1"/>
        <v>2018</v>
      </c>
      <c r="J1942" s="60">
        <f t="shared" si="2"/>
        <v>2</v>
      </c>
    </row>
    <row r="1943">
      <c r="A1943" s="325">
        <v>1941.0</v>
      </c>
      <c r="B1943" s="326" t="s">
        <v>901</v>
      </c>
      <c r="C1943" s="326" t="s">
        <v>530</v>
      </c>
      <c r="D1943" s="326" t="s">
        <v>768</v>
      </c>
      <c r="E1943" s="326" t="s">
        <v>769</v>
      </c>
      <c r="F1943" s="326">
        <v>29.0</v>
      </c>
      <c r="G1943" s="326">
        <v>3.0</v>
      </c>
      <c r="H1943" s="326">
        <v>7377.129327</v>
      </c>
      <c r="I1943" s="60">
        <f t="shared" si="1"/>
        <v>2018</v>
      </c>
      <c r="J1943" s="60">
        <f t="shared" si="2"/>
        <v>2</v>
      </c>
    </row>
    <row r="1944">
      <c r="A1944" s="325">
        <v>1942.0</v>
      </c>
      <c r="B1944" s="326" t="s">
        <v>901</v>
      </c>
      <c r="C1944" s="326" t="s">
        <v>530</v>
      </c>
      <c r="D1944" s="326" t="s">
        <v>768</v>
      </c>
      <c r="E1944" s="326" t="s">
        <v>880</v>
      </c>
      <c r="F1944" s="326" t="s">
        <v>881</v>
      </c>
      <c r="G1944" s="326">
        <v>268.0</v>
      </c>
      <c r="H1944" s="326">
        <v>151156.3574</v>
      </c>
      <c r="I1944" s="60">
        <f t="shared" si="1"/>
        <v>2018</v>
      </c>
      <c r="J1944" s="60">
        <f t="shared" si="2"/>
        <v>2</v>
      </c>
    </row>
    <row r="1945">
      <c r="A1945" s="325">
        <v>1943.0</v>
      </c>
      <c r="B1945" s="326" t="s">
        <v>901</v>
      </c>
      <c r="C1945" s="326" t="s">
        <v>530</v>
      </c>
      <c r="D1945" s="326" t="s">
        <v>768</v>
      </c>
      <c r="E1945" s="326" t="s">
        <v>882</v>
      </c>
      <c r="F1945" s="326" t="s">
        <v>883</v>
      </c>
      <c r="G1945" s="326">
        <v>5.0</v>
      </c>
      <c r="H1945" s="326">
        <v>2820.081295</v>
      </c>
      <c r="I1945" s="60">
        <f t="shared" si="1"/>
        <v>2018</v>
      </c>
      <c r="J1945" s="60">
        <f t="shared" si="2"/>
        <v>2</v>
      </c>
    </row>
    <row r="1946">
      <c r="A1946" s="325">
        <v>1944.0</v>
      </c>
      <c r="B1946" s="326" t="s">
        <v>901</v>
      </c>
      <c r="C1946" s="326" t="s">
        <v>530</v>
      </c>
      <c r="D1946" s="326" t="s">
        <v>768</v>
      </c>
      <c r="E1946" s="326" t="s">
        <v>770</v>
      </c>
      <c r="F1946" s="326" t="s">
        <v>771</v>
      </c>
      <c r="G1946" s="326">
        <v>6.0</v>
      </c>
      <c r="H1946" s="326">
        <v>3384.097555</v>
      </c>
      <c r="I1946" s="60">
        <f t="shared" si="1"/>
        <v>2018</v>
      </c>
      <c r="J1946" s="60">
        <f t="shared" si="2"/>
        <v>2</v>
      </c>
    </row>
    <row r="1947">
      <c r="A1947" s="325">
        <v>1945.0</v>
      </c>
      <c r="B1947" s="326" t="s">
        <v>901</v>
      </c>
      <c r="C1947" s="326" t="s">
        <v>530</v>
      </c>
      <c r="D1947" s="326" t="s">
        <v>768</v>
      </c>
      <c r="E1947" s="326" t="s">
        <v>772</v>
      </c>
      <c r="F1947" s="326" t="s">
        <v>773</v>
      </c>
      <c r="G1947" s="326">
        <v>1.0</v>
      </c>
      <c r="H1947" s="326">
        <v>564.0162591</v>
      </c>
      <c r="I1947" s="60">
        <f t="shared" si="1"/>
        <v>2018</v>
      </c>
      <c r="J1947" s="60">
        <f t="shared" si="2"/>
        <v>2</v>
      </c>
    </row>
    <row r="1948">
      <c r="A1948" s="325">
        <v>1946.0</v>
      </c>
      <c r="B1948" s="326" t="s">
        <v>901</v>
      </c>
      <c r="C1948" s="326" t="s">
        <v>530</v>
      </c>
      <c r="D1948" s="326" t="s">
        <v>768</v>
      </c>
      <c r="E1948" s="326" t="s">
        <v>884</v>
      </c>
      <c r="F1948" s="326" t="s">
        <v>885</v>
      </c>
      <c r="G1948" s="326">
        <v>2700.0</v>
      </c>
      <c r="H1948" s="326">
        <v>1522843.9</v>
      </c>
      <c r="I1948" s="60">
        <f t="shared" si="1"/>
        <v>2018</v>
      </c>
      <c r="J1948" s="60">
        <f t="shared" si="2"/>
        <v>2</v>
      </c>
    </row>
    <row r="1949">
      <c r="A1949" s="325">
        <v>1947.0</v>
      </c>
      <c r="B1949" s="326" t="s">
        <v>901</v>
      </c>
      <c r="C1949" s="326" t="s">
        <v>530</v>
      </c>
      <c r="D1949" s="326" t="s">
        <v>768</v>
      </c>
      <c r="E1949" s="326" t="s">
        <v>774</v>
      </c>
      <c r="F1949" s="326" t="s">
        <v>775</v>
      </c>
      <c r="G1949" s="326">
        <v>142.0</v>
      </c>
      <c r="H1949" s="326">
        <v>80090.30879</v>
      </c>
      <c r="I1949" s="60">
        <f t="shared" si="1"/>
        <v>2018</v>
      </c>
      <c r="J1949" s="60">
        <f t="shared" si="2"/>
        <v>2</v>
      </c>
    </row>
    <row r="1950">
      <c r="A1950" s="325">
        <v>1948.0</v>
      </c>
      <c r="B1950" s="326" t="s">
        <v>901</v>
      </c>
      <c r="C1950" s="326" t="s">
        <v>530</v>
      </c>
      <c r="D1950" s="326" t="s">
        <v>768</v>
      </c>
      <c r="E1950" s="326" t="s">
        <v>886</v>
      </c>
      <c r="F1950" s="326" t="s">
        <v>887</v>
      </c>
      <c r="G1950" s="326">
        <v>57.0</v>
      </c>
      <c r="H1950" s="326">
        <v>32148.92677</v>
      </c>
      <c r="I1950" s="60">
        <f t="shared" si="1"/>
        <v>2018</v>
      </c>
      <c r="J1950" s="60">
        <f t="shared" si="2"/>
        <v>2</v>
      </c>
    </row>
    <row r="1951">
      <c r="A1951" s="325">
        <v>1949.0</v>
      </c>
      <c r="B1951" s="326" t="s">
        <v>901</v>
      </c>
      <c r="C1951" s="326" t="s">
        <v>530</v>
      </c>
      <c r="D1951" s="326" t="s">
        <v>768</v>
      </c>
      <c r="E1951" s="326" t="s">
        <v>776</v>
      </c>
      <c r="F1951" s="326" t="s">
        <v>777</v>
      </c>
      <c r="G1951" s="326">
        <v>3.0</v>
      </c>
      <c r="H1951" s="326">
        <v>1692.048777</v>
      </c>
      <c r="I1951" s="60">
        <f t="shared" si="1"/>
        <v>2018</v>
      </c>
      <c r="J1951" s="60">
        <f t="shared" si="2"/>
        <v>2</v>
      </c>
    </row>
    <row r="1952">
      <c r="A1952" s="325">
        <v>1950.0</v>
      </c>
      <c r="B1952" s="326" t="s">
        <v>901</v>
      </c>
      <c r="C1952" s="326" t="s">
        <v>530</v>
      </c>
      <c r="D1952" s="326" t="s">
        <v>778</v>
      </c>
      <c r="E1952" s="326" t="s">
        <v>888</v>
      </c>
      <c r="F1952" s="326" t="s">
        <v>889</v>
      </c>
      <c r="G1952" s="326">
        <v>17.0</v>
      </c>
      <c r="H1952" s="326">
        <v>31560.12054</v>
      </c>
      <c r="I1952" s="60">
        <f t="shared" si="1"/>
        <v>2018</v>
      </c>
      <c r="J1952" s="60">
        <f t="shared" si="2"/>
        <v>2</v>
      </c>
    </row>
    <row r="1953">
      <c r="A1953" s="325">
        <v>1951.0</v>
      </c>
      <c r="B1953" s="326" t="s">
        <v>901</v>
      </c>
      <c r="C1953" s="326" t="s">
        <v>530</v>
      </c>
      <c r="D1953" s="326" t="s">
        <v>778</v>
      </c>
      <c r="E1953" s="326" t="s">
        <v>779</v>
      </c>
      <c r="F1953" s="326">
        <v>31.0</v>
      </c>
      <c r="G1953" s="326">
        <v>1.0</v>
      </c>
      <c r="H1953" s="326">
        <v>1856.477679</v>
      </c>
      <c r="I1953" s="60">
        <f t="shared" si="1"/>
        <v>2018</v>
      </c>
      <c r="J1953" s="60">
        <f t="shared" si="2"/>
        <v>2</v>
      </c>
    </row>
    <row r="1954">
      <c r="A1954" s="325">
        <v>1952.0</v>
      </c>
      <c r="B1954" s="326" t="s">
        <v>901</v>
      </c>
      <c r="C1954" s="326" t="s">
        <v>530</v>
      </c>
      <c r="D1954" s="326" t="s">
        <v>778</v>
      </c>
      <c r="E1954" s="326" t="s">
        <v>890</v>
      </c>
      <c r="F1954" s="326" t="s">
        <v>891</v>
      </c>
      <c r="G1954" s="326">
        <v>173.0</v>
      </c>
      <c r="H1954" s="326">
        <v>26031.85192</v>
      </c>
      <c r="I1954" s="60">
        <f t="shared" si="1"/>
        <v>2018</v>
      </c>
      <c r="J1954" s="60">
        <f t="shared" si="2"/>
        <v>2</v>
      </c>
    </row>
    <row r="1955">
      <c r="A1955" s="325">
        <v>1953.0</v>
      </c>
      <c r="B1955" s="326" t="s">
        <v>901</v>
      </c>
      <c r="C1955" s="326" t="s">
        <v>530</v>
      </c>
      <c r="D1955" s="326" t="s">
        <v>778</v>
      </c>
      <c r="E1955" s="326" t="s">
        <v>780</v>
      </c>
      <c r="F1955" s="326" t="s">
        <v>781</v>
      </c>
      <c r="G1955" s="326">
        <v>6.0</v>
      </c>
      <c r="H1955" s="326">
        <v>902.838795</v>
      </c>
      <c r="I1955" s="60">
        <f t="shared" si="1"/>
        <v>2018</v>
      </c>
      <c r="J1955" s="60">
        <f t="shared" si="2"/>
        <v>2</v>
      </c>
    </row>
    <row r="1956">
      <c r="A1956" s="325">
        <v>1954.0</v>
      </c>
      <c r="B1956" s="326" t="s">
        <v>901</v>
      </c>
      <c r="C1956" s="326" t="s">
        <v>530</v>
      </c>
      <c r="D1956" s="326" t="s">
        <v>778</v>
      </c>
      <c r="E1956" s="326" t="s">
        <v>892</v>
      </c>
      <c r="F1956" s="326" t="s">
        <v>893</v>
      </c>
      <c r="G1956" s="326">
        <v>2020.0</v>
      </c>
      <c r="H1956" s="326">
        <v>303955.7276</v>
      </c>
      <c r="I1956" s="60">
        <f t="shared" si="1"/>
        <v>2018</v>
      </c>
      <c r="J1956" s="60">
        <f t="shared" si="2"/>
        <v>2</v>
      </c>
    </row>
    <row r="1957">
      <c r="A1957" s="325">
        <v>1955.0</v>
      </c>
      <c r="B1957" s="326" t="s">
        <v>901</v>
      </c>
      <c r="C1957" s="326" t="s">
        <v>530</v>
      </c>
      <c r="D1957" s="326" t="s">
        <v>778</v>
      </c>
      <c r="E1957" s="326" t="s">
        <v>782</v>
      </c>
      <c r="F1957" s="326" t="s">
        <v>783</v>
      </c>
      <c r="G1957" s="326">
        <v>140.0</v>
      </c>
      <c r="H1957" s="326">
        <v>21066.23855</v>
      </c>
      <c r="I1957" s="60">
        <f t="shared" si="1"/>
        <v>2018</v>
      </c>
      <c r="J1957" s="60">
        <f t="shared" si="2"/>
        <v>2</v>
      </c>
    </row>
    <row r="1958">
      <c r="A1958" s="325">
        <v>1956.0</v>
      </c>
      <c r="B1958" s="326" t="s">
        <v>901</v>
      </c>
      <c r="C1958" s="326" t="s">
        <v>530</v>
      </c>
      <c r="D1958" s="326" t="s">
        <v>784</v>
      </c>
      <c r="E1958" s="326" t="s">
        <v>785</v>
      </c>
      <c r="F1958" s="326">
        <v>35.0</v>
      </c>
      <c r="G1958" s="326">
        <v>76.0</v>
      </c>
      <c r="H1958" s="326">
        <v>58845.22114</v>
      </c>
      <c r="I1958" s="60">
        <f t="shared" si="1"/>
        <v>2018</v>
      </c>
      <c r="J1958" s="60">
        <f t="shared" si="2"/>
        <v>2</v>
      </c>
    </row>
    <row r="1959">
      <c r="A1959" s="325">
        <v>1957.0</v>
      </c>
      <c r="B1959" s="326" t="s">
        <v>901</v>
      </c>
      <c r="C1959" s="326" t="s">
        <v>530</v>
      </c>
      <c r="D1959" s="326" t="s">
        <v>784</v>
      </c>
      <c r="E1959" s="326" t="s">
        <v>786</v>
      </c>
      <c r="F1959" s="326">
        <v>43.0</v>
      </c>
      <c r="G1959" s="326">
        <v>61.0</v>
      </c>
      <c r="H1959" s="326">
        <v>401.8076104</v>
      </c>
      <c r="I1959" s="60">
        <f t="shared" si="1"/>
        <v>2018</v>
      </c>
      <c r="J1959" s="60">
        <f t="shared" si="2"/>
        <v>2</v>
      </c>
    </row>
    <row r="1960">
      <c r="A1960" s="325">
        <v>1958.0</v>
      </c>
      <c r="B1960" s="326" t="s">
        <v>901</v>
      </c>
      <c r="C1960" s="326" t="s">
        <v>530</v>
      </c>
      <c r="D1960" s="326" t="s">
        <v>784</v>
      </c>
      <c r="E1960" s="326" t="s">
        <v>787</v>
      </c>
      <c r="F1960" s="326" t="s">
        <v>788</v>
      </c>
      <c r="G1960" s="326">
        <v>446.0</v>
      </c>
      <c r="H1960" s="326">
        <v>3328.194884</v>
      </c>
      <c r="I1960" s="60">
        <f t="shared" si="1"/>
        <v>2018</v>
      </c>
      <c r="J1960" s="60">
        <f t="shared" si="2"/>
        <v>2</v>
      </c>
    </row>
    <row r="1961">
      <c r="A1961" s="325">
        <v>1959.0</v>
      </c>
      <c r="B1961" s="326" t="s">
        <v>901</v>
      </c>
      <c r="C1961" s="326" t="s">
        <v>530</v>
      </c>
      <c r="D1961" s="326" t="s">
        <v>784</v>
      </c>
      <c r="E1961" s="326" t="s">
        <v>789</v>
      </c>
      <c r="F1961" s="326">
        <v>49.0</v>
      </c>
      <c r="G1961" s="326">
        <v>1681.0</v>
      </c>
      <c r="H1961" s="326">
        <v>71568.85537</v>
      </c>
      <c r="I1961" s="60">
        <f t="shared" si="1"/>
        <v>2018</v>
      </c>
      <c r="J1961" s="60">
        <f t="shared" si="2"/>
        <v>2</v>
      </c>
    </row>
    <row r="1962">
      <c r="A1962" s="325">
        <v>1960.0</v>
      </c>
      <c r="B1962" s="326" t="s">
        <v>901</v>
      </c>
      <c r="C1962" s="326" t="s">
        <v>530</v>
      </c>
      <c r="D1962" s="326" t="s">
        <v>784</v>
      </c>
      <c r="E1962" s="326" t="s">
        <v>790</v>
      </c>
      <c r="F1962" s="326">
        <v>41.0</v>
      </c>
      <c r="G1962" s="326">
        <v>318.0</v>
      </c>
      <c r="H1962" s="326">
        <v>14920.67049</v>
      </c>
      <c r="I1962" s="60">
        <f t="shared" si="1"/>
        <v>2018</v>
      </c>
      <c r="J1962" s="60">
        <f t="shared" si="2"/>
        <v>2</v>
      </c>
    </row>
    <row r="1963">
      <c r="A1963" s="325">
        <v>1961.0</v>
      </c>
      <c r="B1963" s="326" t="s">
        <v>901</v>
      </c>
      <c r="C1963" s="326" t="s">
        <v>530</v>
      </c>
      <c r="D1963" s="326" t="s">
        <v>784</v>
      </c>
      <c r="E1963" s="326" t="s">
        <v>791</v>
      </c>
      <c r="F1963" s="326">
        <v>47.0</v>
      </c>
      <c r="G1963" s="326">
        <v>112.0</v>
      </c>
      <c r="H1963" s="326">
        <v>10711.06592</v>
      </c>
      <c r="I1963" s="60">
        <f t="shared" si="1"/>
        <v>2018</v>
      </c>
      <c r="J1963" s="60">
        <f t="shared" si="2"/>
        <v>2</v>
      </c>
    </row>
    <row r="1964">
      <c r="A1964" s="325">
        <v>1962.0</v>
      </c>
      <c r="B1964" s="326" t="s">
        <v>901</v>
      </c>
      <c r="C1964" s="326" t="s">
        <v>530</v>
      </c>
      <c r="D1964" s="326" t="s">
        <v>784</v>
      </c>
      <c r="E1964" s="326" t="s">
        <v>792</v>
      </c>
      <c r="F1964" s="326">
        <v>40.0</v>
      </c>
      <c r="G1964" s="326">
        <v>438.0</v>
      </c>
      <c r="H1964" s="326">
        <v>22791.97013</v>
      </c>
      <c r="I1964" s="60">
        <f t="shared" si="1"/>
        <v>2018</v>
      </c>
      <c r="J1964" s="60">
        <f t="shared" si="2"/>
        <v>2</v>
      </c>
    </row>
    <row r="1965">
      <c r="A1965" s="325">
        <v>1963.0</v>
      </c>
      <c r="B1965" s="326" t="s">
        <v>901</v>
      </c>
      <c r="C1965" s="326" t="s">
        <v>530</v>
      </c>
      <c r="D1965" s="326" t="s">
        <v>784</v>
      </c>
      <c r="E1965" s="326" t="s">
        <v>793</v>
      </c>
      <c r="F1965" s="326">
        <v>42.0</v>
      </c>
      <c r="G1965" s="326">
        <v>5.0</v>
      </c>
      <c r="H1965" s="326">
        <v>393.0779006</v>
      </c>
      <c r="I1965" s="60">
        <f t="shared" si="1"/>
        <v>2018</v>
      </c>
      <c r="J1965" s="60">
        <f t="shared" si="2"/>
        <v>2</v>
      </c>
    </row>
    <row r="1966">
      <c r="A1966" s="325">
        <v>1964.0</v>
      </c>
      <c r="B1966" s="326" t="s">
        <v>901</v>
      </c>
      <c r="C1966" s="326" t="s">
        <v>530</v>
      </c>
      <c r="D1966" s="326" t="s">
        <v>794</v>
      </c>
      <c r="E1966" s="326" t="s">
        <v>794</v>
      </c>
      <c r="F1966" s="326">
        <v>46.0</v>
      </c>
      <c r="G1966" s="326">
        <v>20685.0</v>
      </c>
      <c r="H1966" s="326">
        <v>270684.7171</v>
      </c>
      <c r="I1966" s="60">
        <f t="shared" si="1"/>
        <v>2018</v>
      </c>
      <c r="J1966" s="60">
        <f t="shared" si="2"/>
        <v>2</v>
      </c>
    </row>
    <row r="1967">
      <c r="A1967" s="325">
        <v>1965.0</v>
      </c>
      <c r="B1967" s="326" t="s">
        <v>901</v>
      </c>
      <c r="C1967" s="326" t="s">
        <v>530</v>
      </c>
      <c r="D1967" s="326" t="s">
        <v>795</v>
      </c>
      <c r="E1967" s="326" t="s">
        <v>796</v>
      </c>
      <c r="F1967" s="326">
        <v>45.0</v>
      </c>
      <c r="G1967" s="326">
        <v>900.0</v>
      </c>
      <c r="H1967" s="326">
        <v>31142.85472</v>
      </c>
      <c r="I1967" s="60">
        <f t="shared" si="1"/>
        <v>2018</v>
      </c>
      <c r="J1967" s="60">
        <f t="shared" si="2"/>
        <v>2</v>
      </c>
    </row>
    <row r="1968">
      <c r="A1968" s="325">
        <v>1966.0</v>
      </c>
      <c r="B1968" s="326" t="s">
        <v>901</v>
      </c>
      <c r="C1968" s="326" t="s">
        <v>530</v>
      </c>
      <c r="D1968" s="326" t="s">
        <v>797</v>
      </c>
      <c r="E1968" s="326" t="s">
        <v>797</v>
      </c>
      <c r="F1968" s="326">
        <v>39.0</v>
      </c>
      <c r="G1968" s="326">
        <v>335.0</v>
      </c>
      <c r="H1968" s="326">
        <v>29148.71942</v>
      </c>
      <c r="I1968" s="60">
        <f t="shared" si="1"/>
        <v>2018</v>
      </c>
      <c r="J1968" s="60">
        <f t="shared" si="2"/>
        <v>2</v>
      </c>
    </row>
    <row r="1969">
      <c r="A1969" s="325">
        <v>1967.0</v>
      </c>
      <c r="B1969" s="326" t="s">
        <v>901</v>
      </c>
      <c r="C1969" s="326" t="s">
        <v>530</v>
      </c>
      <c r="D1969" s="326" t="s">
        <v>798</v>
      </c>
      <c r="E1969" s="326" t="s">
        <v>799</v>
      </c>
      <c r="F1969" s="326">
        <v>37.2</v>
      </c>
      <c r="G1969" s="326">
        <v>380.0</v>
      </c>
      <c r="H1969" s="326">
        <v>20929.91132</v>
      </c>
      <c r="I1969" s="60">
        <f t="shared" si="1"/>
        <v>2018</v>
      </c>
      <c r="J1969" s="60">
        <f t="shared" si="2"/>
        <v>2</v>
      </c>
    </row>
    <row r="1970">
      <c r="A1970" s="325">
        <v>1968.0</v>
      </c>
      <c r="B1970" s="326" t="s">
        <v>901</v>
      </c>
      <c r="C1970" s="326" t="s">
        <v>530</v>
      </c>
      <c r="D1970" s="326" t="s">
        <v>798</v>
      </c>
      <c r="E1970" s="326" t="s">
        <v>800</v>
      </c>
      <c r="F1970" s="326">
        <v>48.0</v>
      </c>
      <c r="G1970" s="326">
        <v>1018.0</v>
      </c>
      <c r="H1970" s="326">
        <v>145195.6538</v>
      </c>
      <c r="I1970" s="60">
        <f t="shared" si="1"/>
        <v>2018</v>
      </c>
      <c r="J1970" s="60">
        <f t="shared" si="2"/>
        <v>2</v>
      </c>
    </row>
    <row r="1971">
      <c r="A1971" s="325">
        <v>1969.0</v>
      </c>
      <c r="B1971" s="326" t="s">
        <v>901</v>
      </c>
      <c r="C1971" s="326" t="s">
        <v>530</v>
      </c>
      <c r="D1971" s="326" t="s">
        <v>801</v>
      </c>
      <c r="E1971" s="326" t="s">
        <v>802</v>
      </c>
      <c r="F1971" s="326">
        <v>126.0</v>
      </c>
      <c r="G1971" s="326">
        <v>356.0</v>
      </c>
      <c r="H1971" s="326">
        <v>3270.185827</v>
      </c>
      <c r="I1971" s="60">
        <f t="shared" si="1"/>
        <v>2018</v>
      </c>
      <c r="J1971" s="60">
        <f t="shared" si="2"/>
        <v>2</v>
      </c>
    </row>
    <row r="1972">
      <c r="A1972" s="325">
        <v>1970.0</v>
      </c>
      <c r="B1972" s="326" t="s">
        <v>901</v>
      </c>
      <c r="C1972" s="326" t="s">
        <v>518</v>
      </c>
      <c r="D1972" s="326" t="s">
        <v>864</v>
      </c>
      <c r="E1972" s="326" t="s">
        <v>857</v>
      </c>
      <c r="F1972" s="326">
        <v>37.1</v>
      </c>
      <c r="G1972" s="326">
        <v>1.0</v>
      </c>
      <c r="H1972" s="326">
        <v>853.7773438</v>
      </c>
      <c r="I1972" s="60">
        <f t="shared" si="1"/>
        <v>2018</v>
      </c>
      <c r="J1972" s="60">
        <f t="shared" si="2"/>
        <v>2</v>
      </c>
    </row>
    <row r="1973">
      <c r="A1973" s="325">
        <v>1971.0</v>
      </c>
      <c r="B1973" s="326" t="s">
        <v>901</v>
      </c>
      <c r="C1973" s="326" t="s">
        <v>518</v>
      </c>
      <c r="D1973" s="326" t="s">
        <v>864</v>
      </c>
      <c r="E1973" s="326" t="s">
        <v>813</v>
      </c>
      <c r="F1973" s="326">
        <v>4.6</v>
      </c>
      <c r="G1973" s="326">
        <v>5.0</v>
      </c>
      <c r="H1973" s="326">
        <v>7950.298915</v>
      </c>
      <c r="I1973" s="60">
        <f t="shared" si="1"/>
        <v>2018</v>
      </c>
      <c r="J1973" s="60">
        <f t="shared" si="2"/>
        <v>2</v>
      </c>
    </row>
    <row r="1974">
      <c r="A1974" s="325">
        <v>1972.0</v>
      </c>
      <c r="B1974" s="326" t="s">
        <v>901</v>
      </c>
      <c r="C1974" s="326" t="s">
        <v>518</v>
      </c>
      <c r="D1974" s="326" t="s">
        <v>864</v>
      </c>
      <c r="E1974" s="326" t="s">
        <v>814</v>
      </c>
      <c r="F1974" s="326">
        <v>4.8</v>
      </c>
      <c r="G1974" s="326">
        <v>29.0</v>
      </c>
      <c r="H1974" s="326">
        <v>3328.21306</v>
      </c>
      <c r="I1974" s="60">
        <f t="shared" si="1"/>
        <v>2018</v>
      </c>
      <c r="J1974" s="60">
        <f t="shared" si="2"/>
        <v>2</v>
      </c>
    </row>
    <row r="1975">
      <c r="A1975" s="325">
        <v>1973.0</v>
      </c>
      <c r="B1975" s="326" t="s">
        <v>901</v>
      </c>
      <c r="C1975" s="326" t="s">
        <v>518</v>
      </c>
      <c r="D1975" s="326" t="s">
        <v>864</v>
      </c>
      <c r="E1975" s="326" t="s">
        <v>815</v>
      </c>
      <c r="F1975" s="326">
        <v>4.4</v>
      </c>
      <c r="G1975" s="326">
        <v>118.0</v>
      </c>
      <c r="H1975" s="326">
        <v>112215.8988</v>
      </c>
      <c r="I1975" s="60">
        <f t="shared" si="1"/>
        <v>2018</v>
      </c>
      <c r="J1975" s="60">
        <f t="shared" si="2"/>
        <v>2</v>
      </c>
    </row>
    <row r="1976">
      <c r="A1976" s="325">
        <v>1974.0</v>
      </c>
      <c r="B1976" s="326" t="s">
        <v>901</v>
      </c>
      <c r="C1976" s="326" t="s">
        <v>518</v>
      </c>
      <c r="D1976" s="326" t="s">
        <v>864</v>
      </c>
      <c r="E1976" s="326" t="s">
        <v>852</v>
      </c>
      <c r="F1976" s="326">
        <v>4.9</v>
      </c>
      <c r="G1976" s="326">
        <v>2.0</v>
      </c>
      <c r="H1976" s="326">
        <v>894.8948412</v>
      </c>
      <c r="I1976" s="60">
        <f t="shared" si="1"/>
        <v>2018</v>
      </c>
      <c r="J1976" s="60">
        <f t="shared" si="2"/>
        <v>2</v>
      </c>
    </row>
    <row r="1977">
      <c r="A1977" s="325">
        <v>1975.0</v>
      </c>
      <c r="B1977" s="326" t="s">
        <v>901</v>
      </c>
      <c r="C1977" s="326" t="s">
        <v>518</v>
      </c>
      <c r="D1977" s="326" t="s">
        <v>803</v>
      </c>
      <c r="E1977" s="326" t="s">
        <v>803</v>
      </c>
      <c r="F1977" s="326" t="s">
        <v>804</v>
      </c>
      <c r="G1977" s="326">
        <v>137.0</v>
      </c>
      <c r="H1977" s="326">
        <v>1072954.348</v>
      </c>
      <c r="I1977" s="60">
        <f t="shared" si="1"/>
        <v>2018</v>
      </c>
      <c r="J1977" s="60">
        <f t="shared" si="2"/>
        <v>2</v>
      </c>
    </row>
    <row r="1978">
      <c r="A1978" s="325">
        <v>1976.0</v>
      </c>
      <c r="B1978" s="326" t="s">
        <v>901</v>
      </c>
      <c r="C1978" s="326" t="s">
        <v>518</v>
      </c>
      <c r="D1978" s="326" t="s">
        <v>865</v>
      </c>
      <c r="E1978" s="326" t="s">
        <v>837</v>
      </c>
      <c r="F1978" s="326" t="s">
        <v>838</v>
      </c>
      <c r="G1978" s="326">
        <v>4670.0</v>
      </c>
      <c r="H1978" s="326">
        <v>185097.2129</v>
      </c>
      <c r="I1978" s="60">
        <f t="shared" si="1"/>
        <v>2018</v>
      </c>
      <c r="J1978" s="60">
        <f t="shared" si="2"/>
        <v>2</v>
      </c>
    </row>
    <row r="1979">
      <c r="A1979" s="325">
        <v>1977.0</v>
      </c>
      <c r="B1979" s="326" t="s">
        <v>901</v>
      </c>
      <c r="C1979" s="326" t="s">
        <v>518</v>
      </c>
      <c r="D1979" s="326" t="s">
        <v>865</v>
      </c>
      <c r="E1979" s="326" t="s">
        <v>894</v>
      </c>
      <c r="F1979" s="326" t="s">
        <v>895</v>
      </c>
      <c r="G1979" s="326">
        <v>1153.0</v>
      </c>
      <c r="H1979" s="326">
        <v>21901.88792</v>
      </c>
      <c r="I1979" s="60">
        <f t="shared" si="1"/>
        <v>2018</v>
      </c>
      <c r="J1979" s="60">
        <f t="shared" si="2"/>
        <v>2</v>
      </c>
    </row>
    <row r="1980">
      <c r="A1980" s="325">
        <v>1978.0</v>
      </c>
      <c r="B1980" s="326" t="s">
        <v>901</v>
      </c>
      <c r="C1980" s="326" t="s">
        <v>518</v>
      </c>
      <c r="D1980" s="326" t="s">
        <v>865</v>
      </c>
      <c r="E1980" s="326" t="s">
        <v>842</v>
      </c>
      <c r="F1980" s="326" t="s">
        <v>843</v>
      </c>
      <c r="G1980" s="326">
        <v>47.0</v>
      </c>
      <c r="H1980" s="326">
        <v>1654.452793</v>
      </c>
      <c r="I1980" s="60">
        <f t="shared" si="1"/>
        <v>2018</v>
      </c>
      <c r="J1980" s="60">
        <f t="shared" si="2"/>
        <v>2</v>
      </c>
    </row>
    <row r="1981">
      <c r="A1981" s="325">
        <v>1979.0</v>
      </c>
      <c r="B1981" s="326" t="s">
        <v>901</v>
      </c>
      <c r="C1981" s="326" t="s">
        <v>518</v>
      </c>
      <c r="D1981" s="326" t="s">
        <v>865</v>
      </c>
      <c r="E1981" s="326" t="s">
        <v>844</v>
      </c>
      <c r="F1981" s="326" t="s">
        <v>845</v>
      </c>
      <c r="G1981" s="326">
        <v>566.0</v>
      </c>
      <c r="H1981" s="326">
        <v>55902.43472</v>
      </c>
      <c r="I1981" s="60">
        <f t="shared" si="1"/>
        <v>2018</v>
      </c>
      <c r="J1981" s="60">
        <f t="shared" si="2"/>
        <v>2</v>
      </c>
    </row>
    <row r="1982">
      <c r="A1982" s="325">
        <v>1980.0</v>
      </c>
      <c r="B1982" s="326" t="s">
        <v>901</v>
      </c>
      <c r="C1982" s="326" t="s">
        <v>518</v>
      </c>
      <c r="D1982" s="326" t="s">
        <v>805</v>
      </c>
      <c r="E1982" s="326" t="s">
        <v>808</v>
      </c>
      <c r="F1982" s="326" t="s">
        <v>809</v>
      </c>
      <c r="G1982" s="326">
        <v>13935.0</v>
      </c>
      <c r="H1982" s="326">
        <v>2829755.689</v>
      </c>
      <c r="I1982" s="60">
        <f t="shared" si="1"/>
        <v>2018</v>
      </c>
      <c r="J1982" s="60">
        <f t="shared" si="2"/>
        <v>2</v>
      </c>
    </row>
    <row r="1983">
      <c r="A1983" s="325">
        <v>1981.0</v>
      </c>
      <c r="B1983" s="326" t="s">
        <v>901</v>
      </c>
      <c r="C1983" s="326" t="s">
        <v>518</v>
      </c>
      <c r="D1983" s="326" t="s">
        <v>805</v>
      </c>
      <c r="E1983" s="326" t="s">
        <v>896</v>
      </c>
      <c r="F1983" s="326" t="s">
        <v>897</v>
      </c>
      <c r="G1983" s="326">
        <v>1569.0</v>
      </c>
      <c r="H1983" s="326">
        <v>695399.4524</v>
      </c>
      <c r="I1983" s="60">
        <f t="shared" si="1"/>
        <v>2018</v>
      </c>
      <c r="J1983" s="60">
        <f t="shared" si="2"/>
        <v>2</v>
      </c>
    </row>
    <row r="1984">
      <c r="A1984" s="325">
        <v>1982.0</v>
      </c>
      <c r="B1984" s="326" t="s">
        <v>901</v>
      </c>
      <c r="C1984" s="326" t="s">
        <v>518</v>
      </c>
      <c r="D1984" s="326" t="s">
        <v>805</v>
      </c>
      <c r="E1984" s="326" t="s">
        <v>810</v>
      </c>
      <c r="F1984" s="326" t="s">
        <v>811</v>
      </c>
      <c r="G1984" s="326">
        <v>1691.0</v>
      </c>
      <c r="H1984" s="326">
        <v>3530560.625</v>
      </c>
      <c r="I1984" s="60">
        <f t="shared" si="1"/>
        <v>2018</v>
      </c>
      <c r="J1984" s="60">
        <f t="shared" si="2"/>
        <v>2</v>
      </c>
    </row>
    <row r="1985">
      <c r="A1985" s="325">
        <v>1983.0</v>
      </c>
      <c r="B1985" s="326" t="s">
        <v>901</v>
      </c>
      <c r="C1985" s="326" t="s">
        <v>518</v>
      </c>
      <c r="D1985" s="326" t="s">
        <v>805</v>
      </c>
      <c r="E1985" s="326" t="s">
        <v>812</v>
      </c>
      <c r="F1985" s="326">
        <v>2.0</v>
      </c>
      <c r="G1985" s="326">
        <v>115.0</v>
      </c>
      <c r="H1985" s="326">
        <v>541350.112</v>
      </c>
      <c r="I1985" s="60">
        <f t="shared" si="1"/>
        <v>2018</v>
      </c>
      <c r="J1985" s="60">
        <f t="shared" si="2"/>
        <v>2</v>
      </c>
    </row>
    <row r="1986">
      <c r="A1986" s="325">
        <v>1984.0</v>
      </c>
      <c r="B1986" s="326" t="s">
        <v>901</v>
      </c>
      <c r="C1986" s="326" t="s">
        <v>518</v>
      </c>
      <c r="D1986" s="326" t="s">
        <v>805</v>
      </c>
      <c r="E1986" s="326" t="s">
        <v>817</v>
      </c>
      <c r="F1986" s="326" t="s">
        <v>818</v>
      </c>
      <c r="G1986" s="326">
        <v>76.0</v>
      </c>
      <c r="H1986" s="326">
        <v>146169.0913</v>
      </c>
      <c r="I1986" s="60">
        <f t="shared" si="1"/>
        <v>2018</v>
      </c>
      <c r="J1986" s="60">
        <f t="shared" si="2"/>
        <v>2</v>
      </c>
    </row>
    <row r="1987">
      <c r="A1987" s="325">
        <v>1985.0</v>
      </c>
      <c r="B1987" s="326" t="s">
        <v>901</v>
      </c>
      <c r="C1987" s="326" t="s">
        <v>518</v>
      </c>
      <c r="D1987" s="326" t="s">
        <v>805</v>
      </c>
      <c r="E1987" s="326" t="s">
        <v>822</v>
      </c>
      <c r="F1987" s="326" t="s">
        <v>823</v>
      </c>
      <c r="G1987" s="326">
        <v>159.0</v>
      </c>
      <c r="H1987" s="326">
        <v>47230.3057</v>
      </c>
      <c r="I1987" s="60">
        <f t="shared" si="1"/>
        <v>2018</v>
      </c>
      <c r="J1987" s="60">
        <f t="shared" si="2"/>
        <v>2</v>
      </c>
    </row>
    <row r="1988">
      <c r="A1988" s="325">
        <v>1986.0</v>
      </c>
      <c r="B1988" s="326" t="s">
        <v>901</v>
      </c>
      <c r="C1988" s="326" t="s">
        <v>518</v>
      </c>
      <c r="D1988" s="326" t="s">
        <v>828</v>
      </c>
      <c r="E1988" s="326" t="s">
        <v>829</v>
      </c>
      <c r="F1988" s="326" t="s">
        <v>830</v>
      </c>
      <c r="G1988" s="326">
        <v>8453.0</v>
      </c>
      <c r="H1988" s="326">
        <v>109844.7749</v>
      </c>
      <c r="I1988" s="60">
        <f t="shared" si="1"/>
        <v>2018</v>
      </c>
      <c r="J1988" s="60">
        <f t="shared" si="2"/>
        <v>2</v>
      </c>
    </row>
    <row r="1989">
      <c r="A1989" s="325">
        <v>1987.0</v>
      </c>
      <c r="B1989" s="326" t="s">
        <v>901</v>
      </c>
      <c r="C1989" s="326" t="s">
        <v>518</v>
      </c>
      <c r="D1989" s="326" t="s">
        <v>828</v>
      </c>
      <c r="E1989" s="326" t="s">
        <v>831</v>
      </c>
      <c r="F1989" s="326">
        <v>104.0</v>
      </c>
      <c r="G1989" s="326">
        <v>3241.0</v>
      </c>
      <c r="H1989" s="326">
        <v>21823.86989</v>
      </c>
      <c r="I1989" s="60">
        <f t="shared" si="1"/>
        <v>2018</v>
      </c>
      <c r="J1989" s="60">
        <f t="shared" si="2"/>
        <v>2</v>
      </c>
    </row>
    <row r="1990">
      <c r="A1990" s="325">
        <v>1988.0</v>
      </c>
      <c r="B1990" s="326" t="s">
        <v>901</v>
      </c>
      <c r="C1990" s="326" t="s">
        <v>518</v>
      </c>
      <c r="D1990" s="326" t="s">
        <v>828</v>
      </c>
      <c r="E1990" s="326" t="s">
        <v>832</v>
      </c>
      <c r="F1990" s="326">
        <v>13.0</v>
      </c>
      <c r="G1990" s="326">
        <v>51.0</v>
      </c>
      <c r="H1990" s="326">
        <v>13424.2679</v>
      </c>
      <c r="I1990" s="60">
        <f t="shared" si="1"/>
        <v>2018</v>
      </c>
      <c r="J1990" s="60">
        <f t="shared" si="2"/>
        <v>2</v>
      </c>
    </row>
    <row r="1991">
      <c r="A1991" s="325">
        <v>1989.0</v>
      </c>
      <c r="B1991" s="326" t="s">
        <v>901</v>
      </c>
      <c r="C1991" s="326" t="s">
        <v>518</v>
      </c>
      <c r="D1991" s="326" t="s">
        <v>828</v>
      </c>
      <c r="E1991" s="326" t="s">
        <v>833</v>
      </c>
      <c r="F1991" s="326" t="s">
        <v>834</v>
      </c>
      <c r="G1991" s="326">
        <v>4.0</v>
      </c>
      <c r="H1991" s="326">
        <v>8377.70466</v>
      </c>
      <c r="I1991" s="60">
        <f t="shared" si="1"/>
        <v>2018</v>
      </c>
      <c r="J1991" s="60">
        <f t="shared" si="2"/>
        <v>2</v>
      </c>
    </row>
    <row r="1992">
      <c r="A1992" s="325">
        <v>1990.0</v>
      </c>
      <c r="B1992" s="326" t="s">
        <v>901</v>
      </c>
      <c r="C1992" s="326" t="s">
        <v>518</v>
      </c>
      <c r="D1992" s="326" t="s">
        <v>828</v>
      </c>
      <c r="E1992" s="326" t="s">
        <v>835</v>
      </c>
      <c r="F1992" s="326" t="s">
        <v>836</v>
      </c>
      <c r="G1992" s="326">
        <v>293.0</v>
      </c>
      <c r="H1992" s="326">
        <v>46340.17642</v>
      </c>
      <c r="I1992" s="60">
        <f t="shared" si="1"/>
        <v>2018</v>
      </c>
      <c r="J1992" s="60">
        <f t="shared" si="2"/>
        <v>2</v>
      </c>
    </row>
    <row r="1993">
      <c r="A1993" s="325">
        <v>1991.0</v>
      </c>
      <c r="B1993" s="326" t="s">
        <v>901</v>
      </c>
      <c r="C1993" s="326" t="s">
        <v>518</v>
      </c>
      <c r="D1993" s="326" t="s">
        <v>828</v>
      </c>
      <c r="E1993" s="326" t="s">
        <v>839</v>
      </c>
      <c r="F1993" s="326">
        <v>36.0</v>
      </c>
      <c r="G1993" s="326">
        <v>161.0</v>
      </c>
      <c r="H1993" s="326">
        <v>242333.899</v>
      </c>
      <c r="I1993" s="60">
        <f t="shared" si="1"/>
        <v>2018</v>
      </c>
      <c r="J1993" s="60">
        <f t="shared" si="2"/>
        <v>2</v>
      </c>
    </row>
    <row r="1994">
      <c r="A1994" s="325">
        <v>1992.0</v>
      </c>
      <c r="B1994" s="326" t="s">
        <v>901</v>
      </c>
      <c r="C1994" s="326" t="s">
        <v>518</v>
      </c>
      <c r="D1994" s="326" t="s">
        <v>828</v>
      </c>
      <c r="E1994" s="326" t="s">
        <v>866</v>
      </c>
      <c r="F1994" s="326">
        <v>106.0</v>
      </c>
      <c r="G1994" s="326">
        <v>44.0</v>
      </c>
      <c r="H1994" s="326">
        <v>68188.59806</v>
      </c>
      <c r="I1994" s="60">
        <f t="shared" si="1"/>
        <v>2018</v>
      </c>
      <c r="J1994" s="60">
        <f t="shared" si="2"/>
        <v>2</v>
      </c>
    </row>
    <row r="1995">
      <c r="A1995" s="325">
        <v>1993.0</v>
      </c>
      <c r="B1995" s="326" t="s">
        <v>901</v>
      </c>
      <c r="C1995" s="326" t="s">
        <v>518</v>
      </c>
      <c r="D1995" s="326" t="s">
        <v>828</v>
      </c>
      <c r="E1995" s="326" t="s">
        <v>840</v>
      </c>
      <c r="F1995" s="326" t="s">
        <v>841</v>
      </c>
      <c r="G1995" s="326">
        <v>276.0</v>
      </c>
      <c r="H1995" s="326">
        <v>8039.60705</v>
      </c>
      <c r="I1995" s="60">
        <f t="shared" si="1"/>
        <v>2018</v>
      </c>
      <c r="J1995" s="60">
        <f t="shared" si="2"/>
        <v>2</v>
      </c>
    </row>
    <row r="1996">
      <c r="A1996" s="325">
        <v>1994.0</v>
      </c>
      <c r="B1996" s="326" t="s">
        <v>901</v>
      </c>
      <c r="C1996" s="326" t="s">
        <v>518</v>
      </c>
      <c r="D1996" s="326" t="s">
        <v>828</v>
      </c>
      <c r="E1996" s="326" t="s">
        <v>846</v>
      </c>
      <c r="F1996" s="326" t="s">
        <v>847</v>
      </c>
      <c r="G1996" s="326">
        <v>935.0</v>
      </c>
      <c r="H1996" s="326">
        <v>290531.7759</v>
      </c>
      <c r="I1996" s="60">
        <f t="shared" si="1"/>
        <v>2018</v>
      </c>
      <c r="J1996" s="60">
        <f t="shared" si="2"/>
        <v>2</v>
      </c>
    </row>
    <row r="1997">
      <c r="A1997" s="325">
        <v>1995.0</v>
      </c>
      <c r="B1997" s="326" t="s">
        <v>902</v>
      </c>
      <c r="C1997" s="326" t="s">
        <v>545</v>
      </c>
      <c r="D1997" s="326" t="s">
        <v>642</v>
      </c>
      <c r="E1997" s="326" t="s">
        <v>643</v>
      </c>
      <c r="F1997" s="326" t="s">
        <v>644</v>
      </c>
      <c r="G1997" s="326">
        <v>215.0</v>
      </c>
      <c r="H1997" s="326">
        <v>194002.3396</v>
      </c>
      <c r="I1997" s="60">
        <f t="shared" si="1"/>
        <v>2018</v>
      </c>
      <c r="J1997" s="60">
        <f t="shared" si="2"/>
        <v>3</v>
      </c>
    </row>
    <row r="1998">
      <c r="A1998" s="325">
        <v>1996.0</v>
      </c>
      <c r="B1998" s="326" t="s">
        <v>902</v>
      </c>
      <c r="C1998" s="326" t="s">
        <v>545</v>
      </c>
      <c r="D1998" s="326" t="s">
        <v>642</v>
      </c>
      <c r="E1998" s="326" t="s">
        <v>645</v>
      </c>
      <c r="F1998" s="326" t="s">
        <v>646</v>
      </c>
      <c r="G1998" s="326">
        <v>147.0</v>
      </c>
      <c r="H1998" s="326">
        <v>29369.23854</v>
      </c>
      <c r="I1998" s="60">
        <f t="shared" si="1"/>
        <v>2018</v>
      </c>
      <c r="J1998" s="60">
        <f t="shared" si="2"/>
        <v>3</v>
      </c>
    </row>
    <row r="1999">
      <c r="A1999" s="325">
        <v>1997.0</v>
      </c>
      <c r="B1999" s="326" t="s">
        <v>902</v>
      </c>
      <c r="C1999" s="326" t="s">
        <v>545</v>
      </c>
      <c r="D1999" s="326" t="s">
        <v>647</v>
      </c>
      <c r="E1999" s="326" t="s">
        <v>648</v>
      </c>
      <c r="F1999" s="326" t="s">
        <v>649</v>
      </c>
      <c r="G1999" s="326">
        <v>1129.0</v>
      </c>
      <c r="H1999" s="326">
        <v>10345.17711</v>
      </c>
      <c r="I1999" s="60">
        <f t="shared" si="1"/>
        <v>2018</v>
      </c>
      <c r="J1999" s="60">
        <f t="shared" si="2"/>
        <v>3</v>
      </c>
    </row>
    <row r="2000">
      <c r="A2000" s="325">
        <v>1998.0</v>
      </c>
      <c r="B2000" s="326" t="s">
        <v>902</v>
      </c>
      <c r="C2000" s="326" t="s">
        <v>545</v>
      </c>
      <c r="D2000" s="326" t="s">
        <v>647</v>
      </c>
      <c r="E2000" s="326" t="s">
        <v>650</v>
      </c>
      <c r="F2000" s="326" t="s">
        <v>651</v>
      </c>
      <c r="G2000" s="326">
        <v>2380.0</v>
      </c>
      <c r="H2000" s="326">
        <v>21808.25644</v>
      </c>
      <c r="I2000" s="60">
        <f t="shared" si="1"/>
        <v>2018</v>
      </c>
      <c r="J2000" s="60">
        <f t="shared" si="2"/>
        <v>3</v>
      </c>
    </row>
    <row r="2001">
      <c r="A2001" s="325">
        <v>1999.0</v>
      </c>
      <c r="B2001" s="326" t="s">
        <v>902</v>
      </c>
      <c r="C2001" s="326" t="s">
        <v>545</v>
      </c>
      <c r="D2001" s="326" t="s">
        <v>647</v>
      </c>
      <c r="E2001" s="326" t="s">
        <v>652</v>
      </c>
      <c r="F2001" s="326" t="s">
        <v>653</v>
      </c>
      <c r="G2001" s="326">
        <v>2528.0</v>
      </c>
      <c r="H2001" s="326">
        <v>23164.40012</v>
      </c>
      <c r="I2001" s="60">
        <f t="shared" si="1"/>
        <v>2018</v>
      </c>
      <c r="J2001" s="60">
        <f t="shared" si="2"/>
        <v>3</v>
      </c>
    </row>
    <row r="2002">
      <c r="A2002" s="325">
        <v>2000.0</v>
      </c>
      <c r="B2002" s="326" t="s">
        <v>902</v>
      </c>
      <c r="C2002" s="326" t="s">
        <v>545</v>
      </c>
      <c r="D2002" s="326" t="s">
        <v>647</v>
      </c>
      <c r="E2002" s="326" t="s">
        <v>654</v>
      </c>
      <c r="F2002" s="326" t="s">
        <v>655</v>
      </c>
      <c r="G2002" s="326">
        <v>2145.0</v>
      </c>
      <c r="H2002" s="326">
        <v>19654.9202</v>
      </c>
      <c r="I2002" s="60">
        <f t="shared" si="1"/>
        <v>2018</v>
      </c>
      <c r="J2002" s="60">
        <f t="shared" si="2"/>
        <v>3</v>
      </c>
    </row>
    <row r="2003">
      <c r="A2003" s="325">
        <v>2001.0</v>
      </c>
      <c r="B2003" s="326" t="s">
        <v>902</v>
      </c>
      <c r="C2003" s="326" t="s">
        <v>545</v>
      </c>
      <c r="D2003" s="326" t="s">
        <v>647</v>
      </c>
      <c r="E2003" s="326" t="s">
        <v>656</v>
      </c>
      <c r="F2003" s="326" t="s">
        <v>657</v>
      </c>
      <c r="G2003" s="326">
        <v>33.0</v>
      </c>
      <c r="H2003" s="326">
        <v>432.1893675</v>
      </c>
      <c r="I2003" s="60">
        <f t="shared" si="1"/>
        <v>2018</v>
      </c>
      <c r="J2003" s="60">
        <f t="shared" si="2"/>
        <v>3</v>
      </c>
    </row>
    <row r="2004">
      <c r="A2004" s="325">
        <v>2002.0</v>
      </c>
      <c r="B2004" s="326" t="s">
        <v>902</v>
      </c>
      <c r="C2004" s="326" t="s">
        <v>547</v>
      </c>
      <c r="D2004" s="326" t="s">
        <v>658</v>
      </c>
      <c r="E2004" s="326" t="s">
        <v>659</v>
      </c>
      <c r="F2004" s="326" t="s">
        <v>660</v>
      </c>
      <c r="G2004" s="326">
        <v>78.0</v>
      </c>
      <c r="H2004" s="326">
        <v>899.5892248</v>
      </c>
      <c r="I2004" s="60">
        <f t="shared" si="1"/>
        <v>2018</v>
      </c>
      <c r="J2004" s="60">
        <f t="shared" si="2"/>
        <v>3</v>
      </c>
    </row>
    <row r="2005">
      <c r="A2005" s="325">
        <v>2003.0</v>
      </c>
      <c r="B2005" s="326" t="s">
        <v>902</v>
      </c>
      <c r="C2005" s="326" t="s">
        <v>547</v>
      </c>
      <c r="D2005" s="326" t="s">
        <v>658</v>
      </c>
      <c r="E2005" s="326" t="s">
        <v>661</v>
      </c>
      <c r="F2005" s="326" t="s">
        <v>662</v>
      </c>
      <c r="G2005" s="326">
        <v>4777.0</v>
      </c>
      <c r="H2005" s="326">
        <v>7244.325009</v>
      </c>
      <c r="I2005" s="60">
        <f t="shared" si="1"/>
        <v>2018</v>
      </c>
      <c r="J2005" s="60">
        <f t="shared" si="2"/>
        <v>3</v>
      </c>
    </row>
    <row r="2006">
      <c r="A2006" s="325">
        <v>2004.0</v>
      </c>
      <c r="B2006" s="326" t="s">
        <v>902</v>
      </c>
      <c r="C2006" s="326" t="s">
        <v>547</v>
      </c>
      <c r="D2006" s="326" t="s">
        <v>658</v>
      </c>
      <c r="E2006" s="326" t="s">
        <v>663</v>
      </c>
      <c r="F2006" s="326" t="s">
        <v>664</v>
      </c>
      <c r="G2006" s="326">
        <v>3326.0</v>
      </c>
      <c r="H2006" s="326">
        <v>29929.49383</v>
      </c>
      <c r="I2006" s="60">
        <f t="shared" si="1"/>
        <v>2018</v>
      </c>
      <c r="J2006" s="60">
        <f t="shared" si="2"/>
        <v>3</v>
      </c>
    </row>
    <row r="2007">
      <c r="A2007" s="325">
        <v>2005.0</v>
      </c>
      <c r="B2007" s="326" t="s">
        <v>902</v>
      </c>
      <c r="C2007" s="326" t="s">
        <v>547</v>
      </c>
      <c r="D2007" s="326" t="s">
        <v>665</v>
      </c>
      <c r="E2007" s="326" t="s">
        <v>666</v>
      </c>
      <c r="F2007" s="326" t="s">
        <v>667</v>
      </c>
      <c r="G2007" s="326">
        <v>3176.0</v>
      </c>
      <c r="H2007" s="326">
        <v>2117369.312</v>
      </c>
      <c r="I2007" s="60">
        <f t="shared" si="1"/>
        <v>2018</v>
      </c>
      <c r="J2007" s="60">
        <f t="shared" si="2"/>
        <v>3</v>
      </c>
    </row>
    <row r="2008">
      <c r="A2008" s="325">
        <v>2006.0</v>
      </c>
      <c r="B2008" s="326" t="s">
        <v>902</v>
      </c>
      <c r="C2008" s="326" t="s">
        <v>678</v>
      </c>
      <c r="D2008" s="326" t="s">
        <v>678</v>
      </c>
      <c r="E2008" s="326" t="s">
        <v>680</v>
      </c>
      <c r="F2008" s="326">
        <v>80.0</v>
      </c>
      <c r="G2008" s="326">
        <v>107.0</v>
      </c>
      <c r="H2008" s="326">
        <v>16797.72478</v>
      </c>
      <c r="I2008" s="60">
        <f t="shared" si="1"/>
        <v>2018</v>
      </c>
      <c r="J2008" s="60">
        <f t="shared" si="2"/>
        <v>3</v>
      </c>
    </row>
    <row r="2009">
      <c r="A2009" s="325">
        <v>2007.0</v>
      </c>
      <c r="B2009" s="326" t="s">
        <v>902</v>
      </c>
      <c r="C2009" s="326" t="s">
        <v>678</v>
      </c>
      <c r="D2009" s="326" t="s">
        <v>678</v>
      </c>
      <c r="E2009" s="326" t="s">
        <v>681</v>
      </c>
      <c r="F2009" s="326">
        <v>83.0</v>
      </c>
      <c r="G2009" s="326">
        <v>4.0</v>
      </c>
      <c r="H2009" s="326">
        <v>17.01186722</v>
      </c>
      <c r="I2009" s="60">
        <f t="shared" si="1"/>
        <v>2018</v>
      </c>
      <c r="J2009" s="60">
        <f t="shared" si="2"/>
        <v>3</v>
      </c>
    </row>
    <row r="2010">
      <c r="A2010" s="325">
        <v>2008.0</v>
      </c>
      <c r="B2010" s="326" t="s">
        <v>902</v>
      </c>
      <c r="C2010" s="326" t="s">
        <v>678</v>
      </c>
      <c r="D2010" s="326" t="s">
        <v>678</v>
      </c>
      <c r="E2010" s="326" t="s">
        <v>682</v>
      </c>
      <c r="F2010" s="326">
        <v>26.0</v>
      </c>
      <c r="G2010" s="326">
        <v>1.0</v>
      </c>
      <c r="H2010" s="326">
        <v>270.9073033</v>
      </c>
      <c r="I2010" s="60">
        <f t="shared" si="1"/>
        <v>2018</v>
      </c>
      <c r="J2010" s="60">
        <f t="shared" si="2"/>
        <v>3</v>
      </c>
    </row>
    <row r="2011">
      <c r="A2011" s="325">
        <v>2009.0</v>
      </c>
      <c r="B2011" s="326" t="s">
        <v>902</v>
      </c>
      <c r="C2011" s="326" t="s">
        <v>678</v>
      </c>
      <c r="D2011" s="326" t="s">
        <v>678</v>
      </c>
      <c r="E2011" s="326" t="s">
        <v>683</v>
      </c>
      <c r="F2011" s="326">
        <v>802.0</v>
      </c>
      <c r="G2011" s="326">
        <v>755.0</v>
      </c>
      <c r="H2011" s="326">
        <v>102025.7527</v>
      </c>
      <c r="I2011" s="60">
        <f t="shared" si="1"/>
        <v>2018</v>
      </c>
      <c r="J2011" s="60">
        <f t="shared" si="2"/>
        <v>3</v>
      </c>
    </row>
    <row r="2012">
      <c r="A2012" s="325">
        <v>2010.0</v>
      </c>
      <c r="B2012" s="326" t="s">
        <v>902</v>
      </c>
      <c r="C2012" s="326" t="s">
        <v>678</v>
      </c>
      <c r="D2012" s="326" t="s">
        <v>678</v>
      </c>
      <c r="E2012" s="326" t="s">
        <v>684</v>
      </c>
      <c r="F2012" s="326">
        <v>95.0</v>
      </c>
      <c r="G2012" s="326">
        <v>24.0</v>
      </c>
      <c r="H2012" s="326">
        <v>388.2085152</v>
      </c>
      <c r="I2012" s="60">
        <f t="shared" si="1"/>
        <v>2018</v>
      </c>
      <c r="J2012" s="60">
        <f t="shared" si="2"/>
        <v>3</v>
      </c>
    </row>
    <row r="2013">
      <c r="A2013" s="325">
        <v>2011.0</v>
      </c>
      <c r="B2013" s="326" t="s">
        <v>902</v>
      </c>
      <c r="C2013" s="326" t="s">
        <v>678</v>
      </c>
      <c r="D2013" s="326" t="s">
        <v>678</v>
      </c>
      <c r="E2013" s="326" t="s">
        <v>685</v>
      </c>
      <c r="F2013" s="326">
        <v>24.0</v>
      </c>
      <c r="G2013" s="326">
        <v>11.0</v>
      </c>
      <c r="H2013" s="326">
        <v>3817.146704</v>
      </c>
      <c r="I2013" s="60">
        <f t="shared" si="1"/>
        <v>2018</v>
      </c>
      <c r="J2013" s="60">
        <f t="shared" si="2"/>
        <v>3</v>
      </c>
    </row>
    <row r="2014">
      <c r="A2014" s="325">
        <v>2012.0</v>
      </c>
      <c r="B2014" s="326" t="s">
        <v>902</v>
      </c>
      <c r="C2014" s="326" t="s">
        <v>678</v>
      </c>
      <c r="D2014" s="326" t="s">
        <v>678</v>
      </c>
      <c r="E2014" s="326" t="s">
        <v>686</v>
      </c>
      <c r="F2014" s="326">
        <v>60.0</v>
      </c>
      <c r="G2014" s="326">
        <v>9.0</v>
      </c>
      <c r="H2014" s="326">
        <v>165.8058851</v>
      </c>
      <c r="I2014" s="60">
        <f t="shared" si="1"/>
        <v>2018</v>
      </c>
      <c r="J2014" s="60">
        <f t="shared" si="2"/>
        <v>3</v>
      </c>
    </row>
    <row r="2015">
      <c r="A2015" s="325">
        <v>2013.0</v>
      </c>
      <c r="B2015" s="326" t="s">
        <v>902</v>
      </c>
      <c r="C2015" s="326" t="s">
        <v>678</v>
      </c>
      <c r="D2015" s="326" t="s">
        <v>678</v>
      </c>
      <c r="E2015" s="326" t="s">
        <v>687</v>
      </c>
      <c r="F2015" s="326">
        <v>814.0</v>
      </c>
      <c r="G2015" s="326">
        <v>50.0</v>
      </c>
      <c r="H2015" s="326">
        <v>352.1232826</v>
      </c>
      <c r="I2015" s="60">
        <f t="shared" si="1"/>
        <v>2018</v>
      </c>
      <c r="J2015" s="60">
        <f t="shared" si="2"/>
        <v>3</v>
      </c>
    </row>
    <row r="2016">
      <c r="A2016" s="325">
        <v>2014.0</v>
      </c>
      <c r="B2016" s="326" t="s">
        <v>902</v>
      </c>
      <c r="C2016" s="326" t="s">
        <v>678</v>
      </c>
      <c r="D2016" s="326" t="s">
        <v>678</v>
      </c>
      <c r="E2016" s="326" t="s">
        <v>688</v>
      </c>
      <c r="F2016" s="326">
        <v>33.0</v>
      </c>
      <c r="G2016" s="326">
        <v>346.0</v>
      </c>
      <c r="H2016" s="326">
        <v>12788.8373</v>
      </c>
      <c r="I2016" s="60">
        <f t="shared" si="1"/>
        <v>2018</v>
      </c>
      <c r="J2016" s="60">
        <f t="shared" si="2"/>
        <v>3</v>
      </c>
    </row>
    <row r="2017">
      <c r="A2017" s="325">
        <v>2015.0</v>
      </c>
      <c r="B2017" s="326" t="s">
        <v>902</v>
      </c>
      <c r="C2017" s="326" t="s">
        <v>678</v>
      </c>
      <c r="D2017" s="326" t="s">
        <v>678</v>
      </c>
      <c r="E2017" s="326" t="s">
        <v>689</v>
      </c>
      <c r="F2017" s="326">
        <v>54.0</v>
      </c>
      <c r="G2017" s="326">
        <v>499.0</v>
      </c>
      <c r="H2017" s="326">
        <v>34857.53697</v>
      </c>
      <c r="I2017" s="60">
        <f t="shared" si="1"/>
        <v>2018</v>
      </c>
      <c r="J2017" s="60">
        <f t="shared" si="2"/>
        <v>3</v>
      </c>
    </row>
    <row r="2018">
      <c r="A2018" s="325">
        <v>2016.0</v>
      </c>
      <c r="B2018" s="326" t="s">
        <v>902</v>
      </c>
      <c r="C2018" s="326" t="s">
        <v>678</v>
      </c>
      <c r="D2018" s="326" t="s">
        <v>678</v>
      </c>
      <c r="E2018" s="326" t="s">
        <v>692</v>
      </c>
      <c r="F2018" s="326" t="s">
        <v>693</v>
      </c>
      <c r="G2018" s="326">
        <v>94.0</v>
      </c>
      <c r="H2018" s="326">
        <v>13556.73691</v>
      </c>
      <c r="I2018" s="60">
        <f t="shared" si="1"/>
        <v>2018</v>
      </c>
      <c r="J2018" s="60">
        <f t="shared" si="2"/>
        <v>3</v>
      </c>
    </row>
    <row r="2019">
      <c r="A2019" s="325">
        <v>2017.0</v>
      </c>
      <c r="B2019" s="326" t="s">
        <v>902</v>
      </c>
      <c r="C2019" s="326" t="s">
        <v>678</v>
      </c>
      <c r="D2019" s="326" t="s">
        <v>678</v>
      </c>
      <c r="E2019" s="326" t="s">
        <v>694</v>
      </c>
      <c r="F2019" s="326">
        <v>86.0</v>
      </c>
      <c r="G2019" s="326">
        <v>673.0</v>
      </c>
      <c r="H2019" s="326">
        <v>82343.87609</v>
      </c>
      <c r="I2019" s="60">
        <f t="shared" si="1"/>
        <v>2018</v>
      </c>
      <c r="J2019" s="60">
        <f t="shared" si="2"/>
        <v>3</v>
      </c>
    </row>
    <row r="2020">
      <c r="A2020" s="325">
        <v>2018.0</v>
      </c>
      <c r="B2020" s="326" t="s">
        <v>902</v>
      </c>
      <c r="C2020" s="326" t="s">
        <v>678</v>
      </c>
      <c r="D2020" s="326" t="s">
        <v>678</v>
      </c>
      <c r="E2020" s="326" t="s">
        <v>695</v>
      </c>
      <c r="F2020" s="326">
        <v>69.0</v>
      </c>
      <c r="G2020" s="326">
        <v>271.0</v>
      </c>
      <c r="H2020" s="326">
        <v>73529.24684</v>
      </c>
      <c r="I2020" s="60">
        <f t="shared" si="1"/>
        <v>2018</v>
      </c>
      <c r="J2020" s="60">
        <f t="shared" si="2"/>
        <v>3</v>
      </c>
    </row>
    <row r="2021">
      <c r="A2021" s="325">
        <v>2019.0</v>
      </c>
      <c r="B2021" s="326" t="s">
        <v>902</v>
      </c>
      <c r="C2021" s="326" t="s">
        <v>678</v>
      </c>
      <c r="D2021" s="326" t="s">
        <v>678</v>
      </c>
      <c r="E2021" s="326" t="s">
        <v>696</v>
      </c>
      <c r="F2021" s="326">
        <v>61.0</v>
      </c>
      <c r="G2021" s="326">
        <v>77.0</v>
      </c>
      <c r="H2021" s="326">
        <v>11379.52495</v>
      </c>
      <c r="I2021" s="60">
        <f t="shared" si="1"/>
        <v>2018</v>
      </c>
      <c r="J2021" s="60">
        <f t="shared" si="2"/>
        <v>3</v>
      </c>
    </row>
    <row r="2022">
      <c r="A2022" s="325">
        <v>2020.0</v>
      </c>
      <c r="B2022" s="326" t="s">
        <v>902</v>
      </c>
      <c r="C2022" s="326" t="s">
        <v>678</v>
      </c>
      <c r="D2022" s="326" t="s">
        <v>678</v>
      </c>
      <c r="E2022" s="326" t="s">
        <v>697</v>
      </c>
      <c r="F2022" s="326">
        <v>99.0</v>
      </c>
      <c r="G2022" s="326">
        <v>121.0</v>
      </c>
      <c r="H2022" s="326">
        <v>22482.75594</v>
      </c>
      <c r="I2022" s="60">
        <f t="shared" si="1"/>
        <v>2018</v>
      </c>
      <c r="J2022" s="60">
        <f t="shared" si="2"/>
        <v>3</v>
      </c>
    </row>
    <row r="2023">
      <c r="A2023" s="325">
        <v>2021.0</v>
      </c>
      <c r="B2023" s="326" t="s">
        <v>902</v>
      </c>
      <c r="C2023" s="326" t="s">
        <v>678</v>
      </c>
      <c r="D2023" s="326" t="s">
        <v>678</v>
      </c>
      <c r="E2023" s="326" t="s">
        <v>698</v>
      </c>
      <c r="F2023" s="326">
        <v>67.0</v>
      </c>
      <c r="G2023" s="326">
        <v>2.0</v>
      </c>
      <c r="H2023" s="326">
        <v>232.6269688</v>
      </c>
      <c r="I2023" s="60">
        <f t="shared" si="1"/>
        <v>2018</v>
      </c>
      <c r="J2023" s="60">
        <f t="shared" si="2"/>
        <v>3</v>
      </c>
    </row>
    <row r="2024">
      <c r="A2024" s="325">
        <v>2022.0</v>
      </c>
      <c r="B2024" s="326" t="s">
        <v>902</v>
      </c>
      <c r="C2024" s="326" t="s">
        <v>678</v>
      </c>
      <c r="D2024" s="326" t="s">
        <v>678</v>
      </c>
      <c r="E2024" s="326" t="s">
        <v>699</v>
      </c>
      <c r="F2024" s="326">
        <v>79.0</v>
      </c>
      <c r="G2024" s="326">
        <v>435.0</v>
      </c>
      <c r="H2024" s="326">
        <v>80154.40644</v>
      </c>
      <c r="I2024" s="60">
        <f t="shared" si="1"/>
        <v>2018</v>
      </c>
      <c r="J2024" s="60">
        <f t="shared" si="2"/>
        <v>3</v>
      </c>
    </row>
    <row r="2025">
      <c r="A2025" s="325">
        <v>2023.0</v>
      </c>
      <c r="B2025" s="326" t="s">
        <v>902</v>
      </c>
      <c r="C2025" s="326" t="s">
        <v>678</v>
      </c>
      <c r="D2025" s="326" t="s">
        <v>678</v>
      </c>
      <c r="E2025" s="326" t="s">
        <v>702</v>
      </c>
      <c r="F2025" s="326" t="s">
        <v>703</v>
      </c>
      <c r="G2025" s="326">
        <v>92.0</v>
      </c>
      <c r="H2025" s="326">
        <v>17005.67534</v>
      </c>
      <c r="I2025" s="60">
        <f t="shared" si="1"/>
        <v>2018</v>
      </c>
      <c r="J2025" s="60">
        <f t="shared" si="2"/>
        <v>3</v>
      </c>
    </row>
    <row r="2026">
      <c r="A2026" s="325">
        <v>2024.0</v>
      </c>
      <c r="B2026" s="326" t="s">
        <v>902</v>
      </c>
      <c r="C2026" s="326" t="s">
        <v>678</v>
      </c>
      <c r="D2026" s="326" t="s">
        <v>678</v>
      </c>
      <c r="E2026" s="326" t="s">
        <v>704</v>
      </c>
      <c r="F2026" s="326">
        <v>38.0</v>
      </c>
      <c r="G2026" s="326">
        <v>249.0</v>
      </c>
      <c r="H2026" s="326">
        <v>69276.70249</v>
      </c>
      <c r="I2026" s="60">
        <f t="shared" si="1"/>
        <v>2018</v>
      </c>
      <c r="J2026" s="60">
        <f t="shared" si="2"/>
        <v>3</v>
      </c>
    </row>
    <row r="2027">
      <c r="A2027" s="325">
        <v>2025.0</v>
      </c>
      <c r="B2027" s="326" t="s">
        <v>902</v>
      </c>
      <c r="C2027" s="326" t="s">
        <v>678</v>
      </c>
      <c r="D2027" s="326" t="s">
        <v>678</v>
      </c>
      <c r="E2027" s="326" t="s">
        <v>705</v>
      </c>
      <c r="F2027" s="326">
        <v>27.0</v>
      </c>
      <c r="G2027" s="326">
        <v>13.0</v>
      </c>
      <c r="H2027" s="326">
        <v>36.21044343</v>
      </c>
      <c r="I2027" s="60">
        <f t="shared" si="1"/>
        <v>2018</v>
      </c>
      <c r="J2027" s="60">
        <f t="shared" si="2"/>
        <v>3</v>
      </c>
    </row>
    <row r="2028">
      <c r="A2028" s="325">
        <v>2026.0</v>
      </c>
      <c r="B2028" s="326" t="s">
        <v>902</v>
      </c>
      <c r="C2028" s="326" t="s">
        <v>678</v>
      </c>
      <c r="D2028" s="326" t="s">
        <v>678</v>
      </c>
      <c r="E2028" s="326" t="s">
        <v>706</v>
      </c>
      <c r="F2028" s="326">
        <v>59.0</v>
      </c>
      <c r="G2028" s="326">
        <v>434.0</v>
      </c>
      <c r="H2028" s="326">
        <v>25612.02064</v>
      </c>
      <c r="I2028" s="60">
        <f t="shared" si="1"/>
        <v>2018</v>
      </c>
      <c r="J2028" s="60">
        <f t="shared" si="2"/>
        <v>3</v>
      </c>
    </row>
    <row r="2029">
      <c r="A2029" s="325">
        <v>2027.0</v>
      </c>
      <c r="B2029" s="326" t="s">
        <v>902</v>
      </c>
      <c r="C2029" s="326" t="s">
        <v>678</v>
      </c>
      <c r="D2029" s="326" t="s">
        <v>678</v>
      </c>
      <c r="E2029" s="326" t="s">
        <v>856</v>
      </c>
      <c r="F2029" s="326">
        <v>96.0</v>
      </c>
      <c r="G2029" s="326">
        <v>2.0</v>
      </c>
      <c r="H2029" s="326">
        <v>547.724445</v>
      </c>
      <c r="I2029" s="60">
        <f t="shared" si="1"/>
        <v>2018</v>
      </c>
      <c r="J2029" s="60">
        <f t="shared" si="2"/>
        <v>3</v>
      </c>
    </row>
    <row r="2030">
      <c r="A2030" s="325">
        <v>2028.0</v>
      </c>
      <c r="B2030" s="326" t="s">
        <v>902</v>
      </c>
      <c r="C2030" s="326" t="s">
        <v>550</v>
      </c>
      <c r="D2030" s="326" t="s">
        <v>550</v>
      </c>
      <c r="E2030" s="326" t="s">
        <v>707</v>
      </c>
      <c r="F2030" s="326">
        <v>81.0</v>
      </c>
      <c r="G2030" s="326">
        <v>30.0</v>
      </c>
      <c r="H2030" s="326">
        <v>51321.70875</v>
      </c>
      <c r="I2030" s="60">
        <f t="shared" si="1"/>
        <v>2018</v>
      </c>
      <c r="J2030" s="60">
        <f t="shared" si="2"/>
        <v>3</v>
      </c>
    </row>
    <row r="2031">
      <c r="A2031" s="325">
        <v>2029.0</v>
      </c>
      <c r="B2031" s="326" t="s">
        <v>902</v>
      </c>
      <c r="C2031" s="326" t="s">
        <v>550</v>
      </c>
      <c r="D2031" s="326" t="s">
        <v>550</v>
      </c>
      <c r="E2031" s="326" t="s">
        <v>708</v>
      </c>
      <c r="F2031" s="326" t="s">
        <v>709</v>
      </c>
      <c r="G2031" s="326">
        <v>2389.0</v>
      </c>
      <c r="H2031" s="326">
        <v>169870.6476</v>
      </c>
      <c r="I2031" s="60">
        <f t="shared" si="1"/>
        <v>2018</v>
      </c>
      <c r="J2031" s="60">
        <f t="shared" si="2"/>
        <v>3</v>
      </c>
    </row>
    <row r="2032">
      <c r="A2032" s="325">
        <v>2030.0</v>
      </c>
      <c r="B2032" s="326" t="s">
        <v>902</v>
      </c>
      <c r="C2032" s="326" t="s">
        <v>550</v>
      </c>
      <c r="D2032" s="326" t="s">
        <v>550</v>
      </c>
      <c r="E2032" s="326" t="s">
        <v>710</v>
      </c>
      <c r="F2032" s="326" t="s">
        <v>711</v>
      </c>
      <c r="G2032" s="326">
        <v>337.0</v>
      </c>
      <c r="H2032" s="326">
        <v>186879.2318</v>
      </c>
      <c r="I2032" s="60">
        <f t="shared" si="1"/>
        <v>2018</v>
      </c>
      <c r="J2032" s="60">
        <f t="shared" si="2"/>
        <v>3</v>
      </c>
    </row>
    <row r="2033">
      <c r="A2033" s="325">
        <v>2031.0</v>
      </c>
      <c r="B2033" s="326" t="s">
        <v>902</v>
      </c>
      <c r="C2033" s="326" t="s">
        <v>550</v>
      </c>
      <c r="D2033" s="326" t="s">
        <v>550</v>
      </c>
      <c r="E2033" s="326" t="s">
        <v>712</v>
      </c>
      <c r="F2033" s="326" t="s">
        <v>713</v>
      </c>
      <c r="G2033" s="326">
        <v>147.0</v>
      </c>
      <c r="H2033" s="326">
        <v>103341.1793</v>
      </c>
      <c r="I2033" s="60">
        <f t="shared" si="1"/>
        <v>2018</v>
      </c>
      <c r="J2033" s="60">
        <f t="shared" si="2"/>
        <v>3</v>
      </c>
    </row>
    <row r="2034">
      <c r="A2034" s="325">
        <v>2032.0</v>
      </c>
      <c r="B2034" s="326" t="s">
        <v>902</v>
      </c>
      <c r="C2034" s="326" t="s">
        <v>550</v>
      </c>
      <c r="D2034" s="326" t="s">
        <v>550</v>
      </c>
      <c r="E2034" s="326" t="s">
        <v>714</v>
      </c>
      <c r="F2034" s="326" t="s">
        <v>715</v>
      </c>
      <c r="G2034" s="326">
        <v>1563.0</v>
      </c>
      <c r="H2034" s="326">
        <v>95977.31396</v>
      </c>
      <c r="I2034" s="60">
        <f t="shared" si="1"/>
        <v>2018</v>
      </c>
      <c r="J2034" s="60">
        <f t="shared" si="2"/>
        <v>3</v>
      </c>
    </row>
    <row r="2035">
      <c r="A2035" s="325">
        <v>2033.0</v>
      </c>
      <c r="B2035" s="326" t="s">
        <v>902</v>
      </c>
      <c r="C2035" s="326" t="s">
        <v>551</v>
      </c>
      <c r="D2035" s="326" t="s">
        <v>551</v>
      </c>
      <c r="E2035" s="326" t="s">
        <v>716</v>
      </c>
      <c r="F2035" s="326">
        <v>66.0</v>
      </c>
      <c r="G2035" s="326">
        <v>4767.0</v>
      </c>
      <c r="H2035" s="326">
        <v>330309.7197</v>
      </c>
      <c r="I2035" s="60">
        <f t="shared" si="1"/>
        <v>2018</v>
      </c>
      <c r="J2035" s="60">
        <f t="shared" si="2"/>
        <v>3</v>
      </c>
    </row>
    <row r="2036">
      <c r="A2036" s="325">
        <v>2034.0</v>
      </c>
      <c r="B2036" s="326" t="s">
        <v>902</v>
      </c>
      <c r="C2036" s="326" t="s">
        <v>551</v>
      </c>
      <c r="D2036" s="326" t="s">
        <v>551</v>
      </c>
      <c r="E2036" s="326" t="s">
        <v>717</v>
      </c>
      <c r="F2036" s="326" t="s">
        <v>718</v>
      </c>
      <c r="G2036" s="326">
        <v>4981.0</v>
      </c>
      <c r="H2036" s="326">
        <v>37736.84997</v>
      </c>
      <c r="I2036" s="60">
        <f t="shared" si="1"/>
        <v>2018</v>
      </c>
      <c r="J2036" s="60">
        <f t="shared" si="2"/>
        <v>3</v>
      </c>
    </row>
    <row r="2037">
      <c r="A2037" s="325">
        <v>2035.0</v>
      </c>
      <c r="B2037" s="326" t="s">
        <v>902</v>
      </c>
      <c r="C2037" s="326" t="s">
        <v>551</v>
      </c>
      <c r="D2037" s="326" t="s">
        <v>551</v>
      </c>
      <c r="E2037" s="326" t="s">
        <v>719</v>
      </c>
      <c r="F2037" s="326" t="s">
        <v>720</v>
      </c>
      <c r="G2037" s="326">
        <v>1643.0</v>
      </c>
      <c r="H2037" s="326">
        <v>22551.20501</v>
      </c>
      <c r="I2037" s="60">
        <f t="shared" si="1"/>
        <v>2018</v>
      </c>
      <c r="J2037" s="60">
        <f t="shared" si="2"/>
        <v>3</v>
      </c>
    </row>
    <row r="2038">
      <c r="A2038" s="325">
        <v>2036.0</v>
      </c>
      <c r="B2038" s="326" t="s">
        <v>902</v>
      </c>
      <c r="C2038" s="326" t="s">
        <v>551</v>
      </c>
      <c r="D2038" s="326" t="s">
        <v>551</v>
      </c>
      <c r="E2038" s="326" t="s">
        <v>721</v>
      </c>
      <c r="F2038" s="326" t="s">
        <v>722</v>
      </c>
      <c r="G2038" s="326">
        <v>52.0</v>
      </c>
      <c r="H2038" s="326">
        <v>19417.48719</v>
      </c>
      <c r="I2038" s="60">
        <f t="shared" si="1"/>
        <v>2018</v>
      </c>
      <c r="J2038" s="60">
        <f t="shared" si="2"/>
        <v>3</v>
      </c>
    </row>
    <row r="2039">
      <c r="A2039" s="325">
        <v>2037.0</v>
      </c>
      <c r="B2039" s="326" t="s">
        <v>902</v>
      </c>
      <c r="C2039" s="326" t="s">
        <v>723</v>
      </c>
      <c r="D2039" s="326" t="s">
        <v>723</v>
      </c>
      <c r="E2039" s="326" t="s">
        <v>724</v>
      </c>
      <c r="F2039" s="326" t="s">
        <v>725</v>
      </c>
      <c r="G2039" s="326">
        <v>392.0</v>
      </c>
      <c r="H2039" s="326">
        <v>389472.2158</v>
      </c>
      <c r="I2039" s="60">
        <f t="shared" si="1"/>
        <v>2018</v>
      </c>
      <c r="J2039" s="60">
        <f t="shared" si="2"/>
        <v>3</v>
      </c>
    </row>
    <row r="2040">
      <c r="A2040" s="325">
        <v>2038.0</v>
      </c>
      <c r="B2040" s="326" t="s">
        <v>902</v>
      </c>
      <c r="C2040" s="326" t="s">
        <v>723</v>
      </c>
      <c r="D2040" s="326" t="s">
        <v>723</v>
      </c>
      <c r="E2040" s="326" t="s">
        <v>726</v>
      </c>
      <c r="F2040" s="326" t="s">
        <v>727</v>
      </c>
      <c r="G2040" s="326">
        <v>1478.0</v>
      </c>
      <c r="H2040" s="326">
        <v>1468469.222</v>
      </c>
      <c r="I2040" s="60">
        <f t="shared" si="1"/>
        <v>2018</v>
      </c>
      <c r="J2040" s="60">
        <f t="shared" si="2"/>
        <v>3</v>
      </c>
    </row>
    <row r="2041">
      <c r="A2041" s="325">
        <v>2039.0</v>
      </c>
      <c r="B2041" s="326" t="s">
        <v>902</v>
      </c>
      <c r="C2041" s="326" t="s">
        <v>524</v>
      </c>
      <c r="D2041" s="326" t="s">
        <v>728</v>
      </c>
      <c r="E2041" s="326" t="s">
        <v>729</v>
      </c>
      <c r="F2041" s="326">
        <v>71.0</v>
      </c>
      <c r="G2041" s="326">
        <v>55.0</v>
      </c>
      <c r="H2041" s="326">
        <v>52765.36591</v>
      </c>
      <c r="I2041" s="60">
        <f t="shared" si="1"/>
        <v>2018</v>
      </c>
      <c r="J2041" s="60">
        <f t="shared" si="2"/>
        <v>3</v>
      </c>
    </row>
    <row r="2042">
      <c r="A2042" s="325">
        <v>2040.0</v>
      </c>
      <c r="B2042" s="326" t="s">
        <v>902</v>
      </c>
      <c r="C2042" s="326" t="s">
        <v>524</v>
      </c>
      <c r="D2042" s="326" t="s">
        <v>728</v>
      </c>
      <c r="E2042" s="326" t="s">
        <v>730</v>
      </c>
      <c r="F2042" s="326">
        <v>73.0</v>
      </c>
      <c r="G2042" s="326">
        <v>9.0</v>
      </c>
      <c r="H2042" s="326">
        <v>2216.200439</v>
      </c>
      <c r="I2042" s="60">
        <f t="shared" si="1"/>
        <v>2018</v>
      </c>
      <c r="J2042" s="60">
        <f t="shared" si="2"/>
        <v>3</v>
      </c>
    </row>
    <row r="2043">
      <c r="A2043" s="325">
        <v>2041.0</v>
      </c>
      <c r="B2043" s="326" t="s">
        <v>902</v>
      </c>
      <c r="C2043" s="326" t="s">
        <v>524</v>
      </c>
      <c r="D2043" s="326" t="s">
        <v>728</v>
      </c>
      <c r="E2043" s="326" t="s">
        <v>731</v>
      </c>
      <c r="F2043" s="326" t="s">
        <v>732</v>
      </c>
      <c r="G2043" s="326">
        <v>16.0</v>
      </c>
      <c r="H2043" s="326">
        <v>14532.82917</v>
      </c>
      <c r="I2043" s="60">
        <f t="shared" si="1"/>
        <v>2018</v>
      </c>
      <c r="J2043" s="60">
        <f t="shared" si="2"/>
        <v>3</v>
      </c>
    </row>
    <row r="2044">
      <c r="A2044" s="325">
        <v>2042.0</v>
      </c>
      <c r="B2044" s="326" t="s">
        <v>902</v>
      </c>
      <c r="C2044" s="326" t="s">
        <v>524</v>
      </c>
      <c r="D2044" s="326" t="s">
        <v>728</v>
      </c>
      <c r="E2044" s="326" t="s">
        <v>733</v>
      </c>
      <c r="F2044" s="326" t="s">
        <v>734</v>
      </c>
      <c r="G2044" s="326">
        <v>269.0</v>
      </c>
      <c r="H2044" s="326">
        <v>12517.8406</v>
      </c>
      <c r="I2044" s="60">
        <f t="shared" si="1"/>
        <v>2018</v>
      </c>
      <c r="J2044" s="60">
        <f t="shared" si="2"/>
        <v>3</v>
      </c>
    </row>
    <row r="2045">
      <c r="A2045" s="325">
        <v>2043.0</v>
      </c>
      <c r="B2045" s="326" t="s">
        <v>902</v>
      </c>
      <c r="C2045" s="326" t="s">
        <v>524</v>
      </c>
      <c r="D2045" s="326" t="s">
        <v>728</v>
      </c>
      <c r="E2045" s="326" t="s">
        <v>735</v>
      </c>
      <c r="F2045" s="326">
        <v>23.0</v>
      </c>
      <c r="G2045" s="326">
        <v>14.0</v>
      </c>
      <c r="H2045" s="326">
        <v>18314.5268</v>
      </c>
      <c r="I2045" s="60">
        <f t="shared" si="1"/>
        <v>2018</v>
      </c>
      <c r="J2045" s="60">
        <f t="shared" si="2"/>
        <v>3</v>
      </c>
    </row>
    <row r="2046">
      <c r="A2046" s="325">
        <v>2044.0</v>
      </c>
      <c r="B2046" s="326" t="s">
        <v>902</v>
      </c>
      <c r="C2046" s="326" t="s">
        <v>524</v>
      </c>
      <c r="D2046" s="326" t="s">
        <v>728</v>
      </c>
      <c r="E2046" s="326" t="s">
        <v>736</v>
      </c>
      <c r="F2046" s="326" t="s">
        <v>737</v>
      </c>
      <c r="G2046" s="326">
        <v>10.0</v>
      </c>
      <c r="H2046" s="326">
        <v>13609.81844</v>
      </c>
      <c r="I2046" s="60">
        <f t="shared" si="1"/>
        <v>2018</v>
      </c>
      <c r="J2046" s="60">
        <f t="shared" si="2"/>
        <v>3</v>
      </c>
    </row>
    <row r="2047">
      <c r="A2047" s="325">
        <v>2045.0</v>
      </c>
      <c r="B2047" s="326" t="s">
        <v>902</v>
      </c>
      <c r="C2047" s="326" t="s">
        <v>524</v>
      </c>
      <c r="D2047" s="326" t="s">
        <v>728</v>
      </c>
      <c r="E2047" s="326" t="s">
        <v>738</v>
      </c>
      <c r="F2047" s="326">
        <v>70.0</v>
      </c>
      <c r="G2047" s="326">
        <v>2.0</v>
      </c>
      <c r="H2047" s="326">
        <v>2606.887982</v>
      </c>
      <c r="I2047" s="60">
        <f t="shared" si="1"/>
        <v>2018</v>
      </c>
      <c r="J2047" s="60">
        <f t="shared" si="2"/>
        <v>3</v>
      </c>
    </row>
    <row r="2048">
      <c r="A2048" s="325">
        <v>2046.0</v>
      </c>
      <c r="B2048" s="326" t="s">
        <v>902</v>
      </c>
      <c r="C2048" s="326" t="s">
        <v>524</v>
      </c>
      <c r="D2048" s="326" t="s">
        <v>728</v>
      </c>
      <c r="E2048" s="326" t="s">
        <v>739</v>
      </c>
      <c r="F2048" s="326">
        <v>21.0</v>
      </c>
      <c r="G2048" s="326">
        <v>232.0</v>
      </c>
      <c r="H2048" s="326">
        <v>245584.9591</v>
      </c>
      <c r="I2048" s="60">
        <f t="shared" si="1"/>
        <v>2018</v>
      </c>
      <c r="J2048" s="60">
        <f t="shared" si="2"/>
        <v>3</v>
      </c>
    </row>
    <row r="2049">
      <c r="A2049" s="325">
        <v>2047.0</v>
      </c>
      <c r="B2049" s="326" t="s">
        <v>902</v>
      </c>
      <c r="C2049" s="326" t="s">
        <v>524</v>
      </c>
      <c r="D2049" s="326" t="s">
        <v>728</v>
      </c>
      <c r="E2049" s="326" t="s">
        <v>740</v>
      </c>
      <c r="F2049" s="326" t="s">
        <v>741</v>
      </c>
      <c r="G2049" s="326">
        <v>287.0</v>
      </c>
      <c r="H2049" s="326">
        <v>220842.6704</v>
      </c>
      <c r="I2049" s="60">
        <f t="shared" si="1"/>
        <v>2018</v>
      </c>
      <c r="J2049" s="60">
        <f t="shared" si="2"/>
        <v>3</v>
      </c>
    </row>
    <row r="2050">
      <c r="A2050" s="325">
        <v>2048.0</v>
      </c>
      <c r="B2050" s="326" t="s">
        <v>902</v>
      </c>
      <c r="C2050" s="326" t="s">
        <v>524</v>
      </c>
      <c r="D2050" s="326" t="s">
        <v>728</v>
      </c>
      <c r="E2050" s="326" t="s">
        <v>742</v>
      </c>
      <c r="F2050" s="326" t="s">
        <v>743</v>
      </c>
      <c r="G2050" s="326">
        <v>799.0</v>
      </c>
      <c r="H2050" s="326">
        <v>397762.0995</v>
      </c>
      <c r="I2050" s="60">
        <f t="shared" si="1"/>
        <v>2018</v>
      </c>
      <c r="J2050" s="60">
        <f t="shared" si="2"/>
        <v>3</v>
      </c>
    </row>
    <row r="2051">
      <c r="A2051" s="325">
        <v>2049.0</v>
      </c>
      <c r="B2051" s="326" t="s">
        <v>902</v>
      </c>
      <c r="C2051" s="326" t="s">
        <v>524</v>
      </c>
      <c r="D2051" s="326" t="s">
        <v>728</v>
      </c>
      <c r="E2051" s="326" t="s">
        <v>744</v>
      </c>
      <c r="F2051" s="326" t="s">
        <v>745</v>
      </c>
      <c r="G2051" s="326">
        <v>225.0</v>
      </c>
      <c r="H2051" s="326">
        <v>291329.8889</v>
      </c>
      <c r="I2051" s="60">
        <f t="shared" si="1"/>
        <v>2018</v>
      </c>
      <c r="J2051" s="60">
        <f t="shared" si="2"/>
        <v>3</v>
      </c>
    </row>
    <row r="2052">
      <c r="A2052" s="325">
        <v>2050.0</v>
      </c>
      <c r="B2052" s="326" t="s">
        <v>902</v>
      </c>
      <c r="C2052" s="326" t="s">
        <v>524</v>
      </c>
      <c r="D2052" s="326" t="s">
        <v>728</v>
      </c>
      <c r="E2052" s="326" t="s">
        <v>746</v>
      </c>
      <c r="F2052" s="326" t="s">
        <v>747</v>
      </c>
      <c r="G2052" s="326">
        <v>58.0</v>
      </c>
      <c r="H2052" s="326">
        <v>52701.88886</v>
      </c>
      <c r="I2052" s="60">
        <f t="shared" si="1"/>
        <v>2018</v>
      </c>
      <c r="J2052" s="60">
        <f t="shared" si="2"/>
        <v>3</v>
      </c>
    </row>
    <row r="2053">
      <c r="A2053" s="325">
        <v>2051.0</v>
      </c>
      <c r="B2053" s="326" t="s">
        <v>902</v>
      </c>
      <c r="C2053" s="326" t="s">
        <v>524</v>
      </c>
      <c r="D2053" s="326" t="s">
        <v>728</v>
      </c>
      <c r="E2053" s="326" t="s">
        <v>748</v>
      </c>
      <c r="F2053" s="326" t="s">
        <v>749</v>
      </c>
      <c r="G2053" s="326">
        <v>90.0</v>
      </c>
      <c r="H2053" s="326">
        <v>88015.08812</v>
      </c>
      <c r="I2053" s="60">
        <f t="shared" si="1"/>
        <v>2018</v>
      </c>
      <c r="J2053" s="60">
        <f t="shared" si="2"/>
        <v>3</v>
      </c>
    </row>
    <row r="2054">
      <c r="A2054" s="325">
        <v>2052.0</v>
      </c>
      <c r="B2054" s="326" t="s">
        <v>902</v>
      </c>
      <c r="C2054" s="326" t="s">
        <v>524</v>
      </c>
      <c r="D2054" s="326" t="s">
        <v>728</v>
      </c>
      <c r="E2054" s="326" t="s">
        <v>750</v>
      </c>
      <c r="F2054" s="326" t="s">
        <v>751</v>
      </c>
      <c r="G2054" s="326">
        <v>185.0</v>
      </c>
      <c r="H2054" s="326">
        <v>58490.70271</v>
      </c>
      <c r="I2054" s="60">
        <f t="shared" si="1"/>
        <v>2018</v>
      </c>
      <c r="J2054" s="60">
        <f t="shared" si="2"/>
        <v>3</v>
      </c>
    </row>
    <row r="2055">
      <c r="A2055" s="325">
        <v>2053.0</v>
      </c>
      <c r="B2055" s="326" t="s">
        <v>902</v>
      </c>
      <c r="C2055" s="326" t="s">
        <v>524</v>
      </c>
      <c r="D2055" s="326" t="s">
        <v>728</v>
      </c>
      <c r="E2055" s="326" t="s">
        <v>850</v>
      </c>
      <c r="F2055" s="326" t="s">
        <v>851</v>
      </c>
      <c r="G2055" s="326">
        <v>1.0</v>
      </c>
      <c r="H2055" s="326">
        <v>163.5666667</v>
      </c>
      <c r="I2055" s="60">
        <f t="shared" si="1"/>
        <v>2018</v>
      </c>
      <c r="J2055" s="60">
        <f t="shared" si="2"/>
        <v>3</v>
      </c>
    </row>
    <row r="2056">
      <c r="A2056" s="325">
        <v>2054.0</v>
      </c>
      <c r="B2056" s="326" t="s">
        <v>902</v>
      </c>
      <c r="C2056" s="326" t="s">
        <v>524</v>
      </c>
      <c r="D2056" s="326" t="s">
        <v>872</v>
      </c>
      <c r="E2056" s="326" t="s">
        <v>754</v>
      </c>
      <c r="F2056" s="326" t="s">
        <v>755</v>
      </c>
      <c r="G2056" s="326">
        <v>294.0</v>
      </c>
      <c r="H2056" s="326">
        <v>930053.0261</v>
      </c>
      <c r="I2056" s="60">
        <f t="shared" si="1"/>
        <v>2018</v>
      </c>
      <c r="J2056" s="60">
        <f t="shared" si="2"/>
        <v>3</v>
      </c>
    </row>
    <row r="2057">
      <c r="A2057" s="325">
        <v>2055.0</v>
      </c>
      <c r="B2057" s="326" t="s">
        <v>902</v>
      </c>
      <c r="C2057" s="326" t="s">
        <v>524</v>
      </c>
      <c r="D2057" s="326" t="s">
        <v>872</v>
      </c>
      <c r="E2057" s="326" t="s">
        <v>756</v>
      </c>
      <c r="F2057" s="326" t="s">
        <v>757</v>
      </c>
      <c r="G2057" s="326">
        <v>157.0</v>
      </c>
      <c r="H2057" s="326">
        <v>477811.3274</v>
      </c>
      <c r="I2057" s="60">
        <f t="shared" si="1"/>
        <v>2018</v>
      </c>
      <c r="J2057" s="60">
        <f t="shared" si="2"/>
        <v>3</v>
      </c>
    </row>
    <row r="2058">
      <c r="A2058" s="325">
        <v>2056.0</v>
      </c>
      <c r="B2058" s="326" t="s">
        <v>902</v>
      </c>
      <c r="C2058" s="326" t="s">
        <v>524</v>
      </c>
      <c r="D2058" s="326" t="s">
        <v>872</v>
      </c>
      <c r="E2058" s="326" t="s">
        <v>758</v>
      </c>
      <c r="F2058" s="326" t="s">
        <v>759</v>
      </c>
      <c r="G2058" s="326">
        <v>133.0</v>
      </c>
      <c r="H2058" s="326">
        <v>508836.6345</v>
      </c>
      <c r="I2058" s="60">
        <f t="shared" si="1"/>
        <v>2018</v>
      </c>
      <c r="J2058" s="60">
        <f t="shared" si="2"/>
        <v>3</v>
      </c>
    </row>
    <row r="2059">
      <c r="A2059" s="325">
        <v>2057.0</v>
      </c>
      <c r="B2059" s="326" t="s">
        <v>902</v>
      </c>
      <c r="C2059" s="326" t="s">
        <v>524</v>
      </c>
      <c r="D2059" s="326" t="s">
        <v>872</v>
      </c>
      <c r="E2059" s="326" t="s">
        <v>760</v>
      </c>
      <c r="F2059" s="326" t="s">
        <v>761</v>
      </c>
      <c r="G2059" s="326">
        <v>28.0</v>
      </c>
      <c r="H2059" s="326">
        <v>95052.4857</v>
      </c>
      <c r="I2059" s="60">
        <f t="shared" si="1"/>
        <v>2018</v>
      </c>
      <c r="J2059" s="60">
        <f t="shared" si="2"/>
        <v>3</v>
      </c>
    </row>
    <row r="2060">
      <c r="A2060" s="325">
        <v>2058.0</v>
      </c>
      <c r="B2060" s="326" t="s">
        <v>902</v>
      </c>
      <c r="C2060" s="326" t="s">
        <v>524</v>
      </c>
      <c r="D2060" s="326" t="s">
        <v>872</v>
      </c>
      <c r="E2060" s="326" t="s">
        <v>762</v>
      </c>
      <c r="F2060" s="326" t="s">
        <v>763</v>
      </c>
      <c r="G2060" s="326">
        <v>53.0</v>
      </c>
      <c r="H2060" s="326">
        <v>114773.5601</v>
      </c>
      <c r="I2060" s="60">
        <f t="shared" si="1"/>
        <v>2018</v>
      </c>
      <c r="J2060" s="60">
        <f t="shared" si="2"/>
        <v>3</v>
      </c>
    </row>
    <row r="2061">
      <c r="A2061" s="325">
        <v>2059.0</v>
      </c>
      <c r="B2061" s="326" t="s">
        <v>902</v>
      </c>
      <c r="C2061" s="326" t="s">
        <v>524</v>
      </c>
      <c r="D2061" s="326" t="s">
        <v>872</v>
      </c>
      <c r="E2061" s="326" t="s">
        <v>764</v>
      </c>
      <c r="F2061" s="326" t="s">
        <v>765</v>
      </c>
      <c r="G2061" s="326">
        <v>24.0</v>
      </c>
      <c r="H2061" s="326">
        <v>92701.713</v>
      </c>
      <c r="I2061" s="60">
        <f t="shared" si="1"/>
        <v>2018</v>
      </c>
      <c r="J2061" s="60">
        <f t="shared" si="2"/>
        <v>3</v>
      </c>
    </row>
    <row r="2062">
      <c r="A2062" s="325">
        <v>2060.0</v>
      </c>
      <c r="B2062" s="326" t="s">
        <v>902</v>
      </c>
      <c r="C2062" s="326" t="s">
        <v>530</v>
      </c>
      <c r="D2062" s="326" t="s">
        <v>766</v>
      </c>
      <c r="E2062" s="326" t="s">
        <v>767</v>
      </c>
      <c r="F2062" s="326">
        <v>44.0</v>
      </c>
      <c r="G2062" s="326">
        <v>625.0</v>
      </c>
      <c r="H2062" s="326">
        <v>11593.91733</v>
      </c>
      <c r="I2062" s="60">
        <f t="shared" si="1"/>
        <v>2018</v>
      </c>
      <c r="J2062" s="60">
        <f t="shared" si="2"/>
        <v>3</v>
      </c>
    </row>
    <row r="2063">
      <c r="A2063" s="325">
        <v>2061.0</v>
      </c>
      <c r="B2063" s="326" t="s">
        <v>902</v>
      </c>
      <c r="C2063" s="326" t="s">
        <v>530</v>
      </c>
      <c r="D2063" s="326" t="s">
        <v>768</v>
      </c>
      <c r="E2063" s="326" t="s">
        <v>878</v>
      </c>
      <c r="F2063" s="326" t="s">
        <v>879</v>
      </c>
      <c r="G2063" s="326">
        <v>114.0</v>
      </c>
      <c r="H2063" s="326">
        <v>280330.9144</v>
      </c>
      <c r="I2063" s="60">
        <f t="shared" si="1"/>
        <v>2018</v>
      </c>
      <c r="J2063" s="60">
        <f t="shared" si="2"/>
        <v>3</v>
      </c>
    </row>
    <row r="2064">
      <c r="A2064" s="325">
        <v>2062.0</v>
      </c>
      <c r="B2064" s="326" t="s">
        <v>902</v>
      </c>
      <c r="C2064" s="326" t="s">
        <v>530</v>
      </c>
      <c r="D2064" s="326" t="s">
        <v>768</v>
      </c>
      <c r="E2064" s="326" t="s">
        <v>769</v>
      </c>
      <c r="F2064" s="326">
        <v>29.0</v>
      </c>
      <c r="G2064" s="326">
        <v>2.0</v>
      </c>
      <c r="H2064" s="326">
        <v>4918.086218</v>
      </c>
      <c r="I2064" s="60">
        <f t="shared" si="1"/>
        <v>2018</v>
      </c>
      <c r="J2064" s="60">
        <f t="shared" si="2"/>
        <v>3</v>
      </c>
    </row>
    <row r="2065">
      <c r="A2065" s="325">
        <v>2063.0</v>
      </c>
      <c r="B2065" s="326" t="s">
        <v>902</v>
      </c>
      <c r="C2065" s="326" t="s">
        <v>530</v>
      </c>
      <c r="D2065" s="326" t="s">
        <v>768</v>
      </c>
      <c r="E2065" s="326" t="s">
        <v>880</v>
      </c>
      <c r="F2065" s="326" t="s">
        <v>881</v>
      </c>
      <c r="G2065" s="326">
        <v>320.0</v>
      </c>
      <c r="H2065" s="326">
        <v>180485.2029</v>
      </c>
      <c r="I2065" s="60">
        <f t="shared" si="1"/>
        <v>2018</v>
      </c>
      <c r="J2065" s="60">
        <f t="shared" si="2"/>
        <v>3</v>
      </c>
    </row>
    <row r="2066">
      <c r="A2066" s="325">
        <v>2064.0</v>
      </c>
      <c r="B2066" s="326" t="s">
        <v>902</v>
      </c>
      <c r="C2066" s="326" t="s">
        <v>530</v>
      </c>
      <c r="D2066" s="326" t="s">
        <v>768</v>
      </c>
      <c r="E2066" s="326" t="s">
        <v>882</v>
      </c>
      <c r="F2066" s="326" t="s">
        <v>883</v>
      </c>
      <c r="G2066" s="326">
        <v>1.0</v>
      </c>
      <c r="H2066" s="326">
        <v>564.0162591</v>
      </c>
      <c r="I2066" s="60">
        <f t="shared" si="1"/>
        <v>2018</v>
      </c>
      <c r="J2066" s="60">
        <f t="shared" si="2"/>
        <v>3</v>
      </c>
    </row>
    <row r="2067">
      <c r="A2067" s="325">
        <v>2065.0</v>
      </c>
      <c r="B2067" s="326" t="s">
        <v>902</v>
      </c>
      <c r="C2067" s="326" t="s">
        <v>530</v>
      </c>
      <c r="D2067" s="326" t="s">
        <v>768</v>
      </c>
      <c r="E2067" s="326" t="s">
        <v>770</v>
      </c>
      <c r="F2067" s="326" t="s">
        <v>771</v>
      </c>
      <c r="G2067" s="326">
        <v>3.0</v>
      </c>
      <c r="H2067" s="326">
        <v>1692.048777</v>
      </c>
      <c r="I2067" s="60">
        <f t="shared" si="1"/>
        <v>2018</v>
      </c>
      <c r="J2067" s="60">
        <f t="shared" si="2"/>
        <v>3</v>
      </c>
    </row>
    <row r="2068">
      <c r="A2068" s="325">
        <v>2066.0</v>
      </c>
      <c r="B2068" s="326" t="s">
        <v>902</v>
      </c>
      <c r="C2068" s="326" t="s">
        <v>530</v>
      </c>
      <c r="D2068" s="326" t="s">
        <v>768</v>
      </c>
      <c r="E2068" s="326" t="s">
        <v>884</v>
      </c>
      <c r="F2068" s="326" t="s">
        <v>885</v>
      </c>
      <c r="G2068" s="326">
        <v>2850.0</v>
      </c>
      <c r="H2068" s="326">
        <v>1607446.338</v>
      </c>
      <c r="I2068" s="60">
        <f t="shared" si="1"/>
        <v>2018</v>
      </c>
      <c r="J2068" s="60">
        <f t="shared" si="2"/>
        <v>3</v>
      </c>
    </row>
    <row r="2069">
      <c r="A2069" s="325">
        <v>2067.0</v>
      </c>
      <c r="B2069" s="326" t="s">
        <v>902</v>
      </c>
      <c r="C2069" s="326" t="s">
        <v>530</v>
      </c>
      <c r="D2069" s="326" t="s">
        <v>768</v>
      </c>
      <c r="E2069" s="326" t="s">
        <v>774</v>
      </c>
      <c r="F2069" s="326" t="s">
        <v>775</v>
      </c>
      <c r="G2069" s="326">
        <v>80.0</v>
      </c>
      <c r="H2069" s="326">
        <v>45121.30073</v>
      </c>
      <c r="I2069" s="60">
        <f t="shared" si="1"/>
        <v>2018</v>
      </c>
      <c r="J2069" s="60">
        <f t="shared" si="2"/>
        <v>3</v>
      </c>
    </row>
    <row r="2070">
      <c r="A2070" s="325">
        <v>2068.0</v>
      </c>
      <c r="B2070" s="326" t="s">
        <v>902</v>
      </c>
      <c r="C2070" s="326" t="s">
        <v>530</v>
      </c>
      <c r="D2070" s="326" t="s">
        <v>768</v>
      </c>
      <c r="E2070" s="326" t="s">
        <v>886</v>
      </c>
      <c r="F2070" s="326" t="s">
        <v>887</v>
      </c>
      <c r="G2070" s="326">
        <v>51.0</v>
      </c>
      <c r="H2070" s="326">
        <v>28764.82921</v>
      </c>
      <c r="I2070" s="60">
        <f t="shared" si="1"/>
        <v>2018</v>
      </c>
      <c r="J2070" s="60">
        <f t="shared" si="2"/>
        <v>3</v>
      </c>
    </row>
    <row r="2071">
      <c r="A2071" s="325">
        <v>2069.0</v>
      </c>
      <c r="B2071" s="326" t="s">
        <v>902</v>
      </c>
      <c r="C2071" s="326" t="s">
        <v>530</v>
      </c>
      <c r="D2071" s="326" t="s">
        <v>768</v>
      </c>
      <c r="E2071" s="326" t="s">
        <v>776</v>
      </c>
      <c r="F2071" s="326" t="s">
        <v>777</v>
      </c>
      <c r="G2071" s="326">
        <v>1.0</v>
      </c>
      <c r="H2071" s="326">
        <v>564.0162591</v>
      </c>
      <c r="I2071" s="60">
        <f t="shared" si="1"/>
        <v>2018</v>
      </c>
      <c r="J2071" s="60">
        <f t="shared" si="2"/>
        <v>3</v>
      </c>
    </row>
    <row r="2072">
      <c r="A2072" s="325">
        <v>2070.0</v>
      </c>
      <c r="B2072" s="326" t="s">
        <v>902</v>
      </c>
      <c r="C2072" s="326" t="s">
        <v>530</v>
      </c>
      <c r="D2072" s="326" t="s">
        <v>778</v>
      </c>
      <c r="E2072" s="326" t="s">
        <v>888</v>
      </c>
      <c r="F2072" s="326" t="s">
        <v>889</v>
      </c>
      <c r="G2072" s="326">
        <v>24.0</v>
      </c>
      <c r="H2072" s="326">
        <v>44555.4643</v>
      </c>
      <c r="I2072" s="60">
        <f t="shared" si="1"/>
        <v>2018</v>
      </c>
      <c r="J2072" s="60">
        <f t="shared" si="2"/>
        <v>3</v>
      </c>
    </row>
    <row r="2073">
      <c r="A2073" s="325">
        <v>2071.0</v>
      </c>
      <c r="B2073" s="326" t="s">
        <v>902</v>
      </c>
      <c r="C2073" s="326" t="s">
        <v>530</v>
      </c>
      <c r="D2073" s="326" t="s">
        <v>778</v>
      </c>
      <c r="E2073" s="326" t="s">
        <v>890</v>
      </c>
      <c r="F2073" s="326" t="s">
        <v>891</v>
      </c>
      <c r="G2073" s="326">
        <v>151.0</v>
      </c>
      <c r="H2073" s="326">
        <v>22721.44301</v>
      </c>
      <c r="I2073" s="60">
        <f t="shared" si="1"/>
        <v>2018</v>
      </c>
      <c r="J2073" s="60">
        <f t="shared" si="2"/>
        <v>3</v>
      </c>
    </row>
    <row r="2074">
      <c r="A2074" s="325">
        <v>2072.0</v>
      </c>
      <c r="B2074" s="326" t="s">
        <v>902</v>
      </c>
      <c r="C2074" s="326" t="s">
        <v>530</v>
      </c>
      <c r="D2074" s="326" t="s">
        <v>778</v>
      </c>
      <c r="E2074" s="326" t="s">
        <v>780</v>
      </c>
      <c r="F2074" s="326" t="s">
        <v>781</v>
      </c>
      <c r="G2074" s="326">
        <v>5.0</v>
      </c>
      <c r="H2074" s="326">
        <v>752.3656625</v>
      </c>
      <c r="I2074" s="60">
        <f t="shared" si="1"/>
        <v>2018</v>
      </c>
      <c r="J2074" s="60">
        <f t="shared" si="2"/>
        <v>3</v>
      </c>
    </row>
    <row r="2075">
      <c r="A2075" s="325">
        <v>2073.0</v>
      </c>
      <c r="B2075" s="326" t="s">
        <v>902</v>
      </c>
      <c r="C2075" s="326" t="s">
        <v>530</v>
      </c>
      <c r="D2075" s="326" t="s">
        <v>778</v>
      </c>
      <c r="E2075" s="326" t="s">
        <v>892</v>
      </c>
      <c r="F2075" s="326" t="s">
        <v>893</v>
      </c>
      <c r="G2075" s="326">
        <v>2223.0</v>
      </c>
      <c r="H2075" s="326">
        <v>334501.7735</v>
      </c>
      <c r="I2075" s="60">
        <f t="shared" si="1"/>
        <v>2018</v>
      </c>
      <c r="J2075" s="60">
        <f t="shared" si="2"/>
        <v>3</v>
      </c>
    </row>
    <row r="2076">
      <c r="A2076" s="325">
        <v>2074.0</v>
      </c>
      <c r="B2076" s="326" t="s">
        <v>902</v>
      </c>
      <c r="C2076" s="326" t="s">
        <v>530</v>
      </c>
      <c r="D2076" s="326" t="s">
        <v>778</v>
      </c>
      <c r="E2076" s="326" t="s">
        <v>782</v>
      </c>
      <c r="F2076" s="326" t="s">
        <v>783</v>
      </c>
      <c r="G2076" s="326">
        <v>66.0</v>
      </c>
      <c r="H2076" s="326">
        <v>9931.226745</v>
      </c>
      <c r="I2076" s="60">
        <f t="shared" si="1"/>
        <v>2018</v>
      </c>
      <c r="J2076" s="60">
        <f t="shared" si="2"/>
        <v>3</v>
      </c>
    </row>
    <row r="2077">
      <c r="A2077" s="325">
        <v>2075.0</v>
      </c>
      <c r="B2077" s="326" t="s">
        <v>902</v>
      </c>
      <c r="C2077" s="326" t="s">
        <v>530</v>
      </c>
      <c r="D2077" s="326" t="s">
        <v>784</v>
      </c>
      <c r="E2077" s="326" t="s">
        <v>785</v>
      </c>
      <c r="F2077" s="326">
        <v>35.0</v>
      </c>
      <c r="G2077" s="326">
        <v>75.0</v>
      </c>
      <c r="H2077" s="326">
        <v>58070.94191</v>
      </c>
      <c r="I2077" s="60">
        <f t="shared" si="1"/>
        <v>2018</v>
      </c>
      <c r="J2077" s="60">
        <f t="shared" si="2"/>
        <v>3</v>
      </c>
    </row>
    <row r="2078">
      <c r="A2078" s="325">
        <v>2076.0</v>
      </c>
      <c r="B2078" s="326" t="s">
        <v>902</v>
      </c>
      <c r="C2078" s="326" t="s">
        <v>530</v>
      </c>
      <c r="D2078" s="326" t="s">
        <v>784</v>
      </c>
      <c r="E2078" s="326" t="s">
        <v>786</v>
      </c>
      <c r="F2078" s="326">
        <v>43.0</v>
      </c>
      <c r="G2078" s="326">
        <v>49.0</v>
      </c>
      <c r="H2078" s="326">
        <v>322.7634903</v>
      </c>
      <c r="I2078" s="60">
        <f t="shared" si="1"/>
        <v>2018</v>
      </c>
      <c r="J2078" s="60">
        <f t="shared" si="2"/>
        <v>3</v>
      </c>
    </row>
    <row r="2079">
      <c r="A2079" s="325">
        <v>2077.0</v>
      </c>
      <c r="B2079" s="326" t="s">
        <v>902</v>
      </c>
      <c r="C2079" s="326" t="s">
        <v>530</v>
      </c>
      <c r="D2079" s="326" t="s">
        <v>784</v>
      </c>
      <c r="E2079" s="326" t="s">
        <v>787</v>
      </c>
      <c r="F2079" s="326" t="s">
        <v>788</v>
      </c>
      <c r="G2079" s="326">
        <v>406.0</v>
      </c>
      <c r="H2079" s="326">
        <v>3029.702069</v>
      </c>
      <c r="I2079" s="60">
        <f t="shared" si="1"/>
        <v>2018</v>
      </c>
      <c r="J2079" s="60">
        <f t="shared" si="2"/>
        <v>3</v>
      </c>
    </row>
    <row r="2080">
      <c r="A2080" s="325">
        <v>2078.0</v>
      </c>
      <c r="B2080" s="326" t="s">
        <v>902</v>
      </c>
      <c r="C2080" s="326" t="s">
        <v>530</v>
      </c>
      <c r="D2080" s="326" t="s">
        <v>784</v>
      </c>
      <c r="E2080" s="326" t="s">
        <v>789</v>
      </c>
      <c r="F2080" s="326">
        <v>49.0</v>
      </c>
      <c r="G2080" s="326">
        <v>1762.0</v>
      </c>
      <c r="H2080" s="326">
        <v>75017.44388</v>
      </c>
      <c r="I2080" s="60">
        <f t="shared" si="1"/>
        <v>2018</v>
      </c>
      <c r="J2080" s="60">
        <f t="shared" si="2"/>
        <v>3</v>
      </c>
    </row>
    <row r="2081">
      <c r="A2081" s="325">
        <v>2079.0</v>
      </c>
      <c r="B2081" s="326" t="s">
        <v>902</v>
      </c>
      <c r="C2081" s="326" t="s">
        <v>530</v>
      </c>
      <c r="D2081" s="326" t="s">
        <v>784</v>
      </c>
      <c r="E2081" s="326" t="s">
        <v>790</v>
      </c>
      <c r="F2081" s="326">
        <v>41.0</v>
      </c>
      <c r="G2081" s="326">
        <v>295.0</v>
      </c>
      <c r="H2081" s="326">
        <v>13841.5025</v>
      </c>
      <c r="I2081" s="60">
        <f t="shared" si="1"/>
        <v>2018</v>
      </c>
      <c r="J2081" s="60">
        <f t="shared" si="2"/>
        <v>3</v>
      </c>
    </row>
    <row r="2082">
      <c r="A2082" s="325">
        <v>2080.0</v>
      </c>
      <c r="B2082" s="326" t="s">
        <v>902</v>
      </c>
      <c r="C2082" s="326" t="s">
        <v>530</v>
      </c>
      <c r="D2082" s="326" t="s">
        <v>784</v>
      </c>
      <c r="E2082" s="326" t="s">
        <v>791</v>
      </c>
      <c r="F2082" s="326">
        <v>47.0</v>
      </c>
      <c r="G2082" s="326">
        <v>75.0</v>
      </c>
      <c r="H2082" s="326">
        <v>7172.588784</v>
      </c>
      <c r="I2082" s="60">
        <f t="shared" si="1"/>
        <v>2018</v>
      </c>
      <c r="J2082" s="60">
        <f t="shared" si="2"/>
        <v>3</v>
      </c>
    </row>
    <row r="2083">
      <c r="A2083" s="325">
        <v>2081.0</v>
      </c>
      <c r="B2083" s="326" t="s">
        <v>902</v>
      </c>
      <c r="C2083" s="326" t="s">
        <v>530</v>
      </c>
      <c r="D2083" s="326" t="s">
        <v>784</v>
      </c>
      <c r="E2083" s="326" t="s">
        <v>792</v>
      </c>
      <c r="F2083" s="326">
        <v>40.0</v>
      </c>
      <c r="G2083" s="326">
        <v>415.0</v>
      </c>
      <c r="H2083" s="326">
        <v>21595.13152</v>
      </c>
      <c r="I2083" s="60">
        <f t="shared" si="1"/>
        <v>2018</v>
      </c>
      <c r="J2083" s="60">
        <f t="shared" si="2"/>
        <v>3</v>
      </c>
    </row>
    <row r="2084">
      <c r="A2084" s="325">
        <v>2082.0</v>
      </c>
      <c r="B2084" s="326" t="s">
        <v>902</v>
      </c>
      <c r="C2084" s="326" t="s">
        <v>530</v>
      </c>
      <c r="D2084" s="326" t="s">
        <v>784</v>
      </c>
      <c r="E2084" s="326" t="s">
        <v>793</v>
      </c>
      <c r="F2084" s="326">
        <v>42.0</v>
      </c>
      <c r="G2084" s="326">
        <v>10.0</v>
      </c>
      <c r="H2084" s="326">
        <v>786.1558011</v>
      </c>
      <c r="I2084" s="60">
        <f t="shared" si="1"/>
        <v>2018</v>
      </c>
      <c r="J2084" s="60">
        <f t="shared" si="2"/>
        <v>3</v>
      </c>
    </row>
    <row r="2085">
      <c r="A2085" s="325">
        <v>2083.0</v>
      </c>
      <c r="B2085" s="326" t="s">
        <v>902</v>
      </c>
      <c r="C2085" s="326" t="s">
        <v>530</v>
      </c>
      <c r="D2085" s="326" t="s">
        <v>794</v>
      </c>
      <c r="E2085" s="326" t="s">
        <v>794</v>
      </c>
      <c r="F2085" s="326">
        <v>46.0</v>
      </c>
      <c r="G2085" s="326">
        <v>18963.0</v>
      </c>
      <c r="H2085" s="326">
        <v>248150.5579</v>
      </c>
      <c r="I2085" s="60">
        <f t="shared" si="1"/>
        <v>2018</v>
      </c>
      <c r="J2085" s="60">
        <f t="shared" si="2"/>
        <v>3</v>
      </c>
    </row>
    <row r="2086">
      <c r="A2086" s="325">
        <v>2084.0</v>
      </c>
      <c r="B2086" s="326" t="s">
        <v>902</v>
      </c>
      <c r="C2086" s="326" t="s">
        <v>530</v>
      </c>
      <c r="D2086" s="326" t="s">
        <v>795</v>
      </c>
      <c r="E2086" s="326" t="s">
        <v>796</v>
      </c>
      <c r="F2086" s="326">
        <v>45.0</v>
      </c>
      <c r="G2086" s="326">
        <v>1127.0</v>
      </c>
      <c r="H2086" s="326">
        <v>38997.77474</v>
      </c>
      <c r="I2086" s="60">
        <f t="shared" si="1"/>
        <v>2018</v>
      </c>
      <c r="J2086" s="60">
        <f t="shared" si="2"/>
        <v>3</v>
      </c>
    </row>
    <row r="2087">
      <c r="A2087" s="325">
        <v>2085.0</v>
      </c>
      <c r="B2087" s="326" t="s">
        <v>902</v>
      </c>
      <c r="C2087" s="326" t="s">
        <v>530</v>
      </c>
      <c r="D2087" s="326" t="s">
        <v>797</v>
      </c>
      <c r="E2087" s="326" t="s">
        <v>797</v>
      </c>
      <c r="F2087" s="326">
        <v>39.0</v>
      </c>
      <c r="G2087" s="326">
        <v>321.0</v>
      </c>
      <c r="H2087" s="326">
        <v>27930.56398</v>
      </c>
      <c r="I2087" s="60">
        <f t="shared" si="1"/>
        <v>2018</v>
      </c>
      <c r="J2087" s="60">
        <f t="shared" si="2"/>
        <v>3</v>
      </c>
    </row>
    <row r="2088">
      <c r="A2088" s="325">
        <v>2086.0</v>
      </c>
      <c r="B2088" s="326" t="s">
        <v>902</v>
      </c>
      <c r="C2088" s="326" t="s">
        <v>530</v>
      </c>
      <c r="D2088" s="326" t="s">
        <v>798</v>
      </c>
      <c r="E2088" s="326" t="s">
        <v>799</v>
      </c>
      <c r="F2088" s="326">
        <v>37.2</v>
      </c>
      <c r="G2088" s="326">
        <v>404.0</v>
      </c>
      <c r="H2088" s="326">
        <v>22251.80045</v>
      </c>
      <c r="I2088" s="60">
        <f t="shared" si="1"/>
        <v>2018</v>
      </c>
      <c r="J2088" s="60">
        <f t="shared" si="2"/>
        <v>3</v>
      </c>
    </row>
    <row r="2089">
      <c r="A2089" s="325">
        <v>2087.0</v>
      </c>
      <c r="B2089" s="326" t="s">
        <v>902</v>
      </c>
      <c r="C2089" s="326" t="s">
        <v>530</v>
      </c>
      <c r="D2089" s="326" t="s">
        <v>798</v>
      </c>
      <c r="E2089" s="326" t="s">
        <v>800</v>
      </c>
      <c r="F2089" s="326">
        <v>48.0</v>
      </c>
      <c r="G2089" s="326">
        <v>1000.0</v>
      </c>
      <c r="H2089" s="326">
        <v>142628.3436</v>
      </c>
      <c r="I2089" s="60">
        <f t="shared" si="1"/>
        <v>2018</v>
      </c>
      <c r="J2089" s="60">
        <f t="shared" si="2"/>
        <v>3</v>
      </c>
    </row>
    <row r="2090">
      <c r="A2090" s="325">
        <v>2088.0</v>
      </c>
      <c r="B2090" s="326" t="s">
        <v>902</v>
      </c>
      <c r="C2090" s="326" t="s">
        <v>530</v>
      </c>
      <c r="D2090" s="326" t="s">
        <v>801</v>
      </c>
      <c r="E2090" s="326" t="s">
        <v>802</v>
      </c>
      <c r="F2090" s="326">
        <v>126.0</v>
      </c>
      <c r="G2090" s="326">
        <v>436.0</v>
      </c>
      <c r="H2090" s="326">
        <v>4005.059046</v>
      </c>
      <c r="I2090" s="60">
        <f t="shared" si="1"/>
        <v>2018</v>
      </c>
      <c r="J2090" s="60">
        <f t="shared" si="2"/>
        <v>3</v>
      </c>
    </row>
    <row r="2091">
      <c r="A2091" s="325">
        <v>2089.0</v>
      </c>
      <c r="B2091" s="326" t="s">
        <v>902</v>
      </c>
      <c r="C2091" s="326" t="s">
        <v>518</v>
      </c>
      <c r="D2091" s="326" t="s">
        <v>864</v>
      </c>
      <c r="E2091" s="326" t="s">
        <v>857</v>
      </c>
      <c r="F2091" s="326">
        <v>37.1</v>
      </c>
      <c r="G2091" s="326">
        <v>2.0</v>
      </c>
      <c r="H2091" s="326">
        <v>1707.554688</v>
      </c>
      <c r="I2091" s="60">
        <f t="shared" si="1"/>
        <v>2018</v>
      </c>
      <c r="J2091" s="60">
        <f t="shared" si="2"/>
        <v>3</v>
      </c>
    </row>
    <row r="2092">
      <c r="A2092" s="325">
        <v>2090.0</v>
      </c>
      <c r="B2092" s="326" t="s">
        <v>902</v>
      </c>
      <c r="C2092" s="326" t="s">
        <v>518</v>
      </c>
      <c r="D2092" s="326" t="s">
        <v>864</v>
      </c>
      <c r="E2092" s="326" t="s">
        <v>813</v>
      </c>
      <c r="F2092" s="326">
        <v>4.6</v>
      </c>
      <c r="G2092" s="326">
        <v>5.0</v>
      </c>
      <c r="H2092" s="326">
        <v>7950.298915</v>
      </c>
      <c r="I2092" s="60">
        <f t="shared" si="1"/>
        <v>2018</v>
      </c>
      <c r="J2092" s="60">
        <f t="shared" si="2"/>
        <v>3</v>
      </c>
    </row>
    <row r="2093">
      <c r="A2093" s="325">
        <v>2091.0</v>
      </c>
      <c r="B2093" s="326" t="s">
        <v>902</v>
      </c>
      <c r="C2093" s="326" t="s">
        <v>518</v>
      </c>
      <c r="D2093" s="326" t="s">
        <v>864</v>
      </c>
      <c r="E2093" s="326" t="s">
        <v>814</v>
      </c>
      <c r="F2093" s="326">
        <v>4.8</v>
      </c>
      <c r="G2093" s="326">
        <v>20.0</v>
      </c>
      <c r="H2093" s="326">
        <v>2295.319352</v>
      </c>
      <c r="I2093" s="60">
        <f t="shared" si="1"/>
        <v>2018</v>
      </c>
      <c r="J2093" s="60">
        <f t="shared" si="2"/>
        <v>3</v>
      </c>
    </row>
    <row r="2094">
      <c r="A2094" s="325">
        <v>2092.0</v>
      </c>
      <c r="B2094" s="326" t="s">
        <v>902</v>
      </c>
      <c r="C2094" s="326" t="s">
        <v>518</v>
      </c>
      <c r="D2094" s="326" t="s">
        <v>864</v>
      </c>
      <c r="E2094" s="326" t="s">
        <v>815</v>
      </c>
      <c r="F2094" s="326">
        <v>4.4</v>
      </c>
      <c r="G2094" s="326">
        <v>113.0</v>
      </c>
      <c r="H2094" s="326">
        <v>107460.9878</v>
      </c>
      <c r="I2094" s="60">
        <f t="shared" si="1"/>
        <v>2018</v>
      </c>
      <c r="J2094" s="60">
        <f t="shared" si="2"/>
        <v>3</v>
      </c>
    </row>
    <row r="2095">
      <c r="A2095" s="325">
        <v>2093.0</v>
      </c>
      <c r="B2095" s="326" t="s">
        <v>902</v>
      </c>
      <c r="C2095" s="326" t="s">
        <v>518</v>
      </c>
      <c r="D2095" s="326" t="s">
        <v>803</v>
      </c>
      <c r="E2095" s="326" t="s">
        <v>803</v>
      </c>
      <c r="F2095" s="326" t="s">
        <v>804</v>
      </c>
      <c r="G2095" s="326">
        <v>113.0</v>
      </c>
      <c r="H2095" s="326">
        <v>884991.5423</v>
      </c>
      <c r="I2095" s="60">
        <f t="shared" si="1"/>
        <v>2018</v>
      </c>
      <c r="J2095" s="60">
        <f t="shared" si="2"/>
        <v>3</v>
      </c>
    </row>
    <row r="2096">
      <c r="A2096" s="325">
        <v>2094.0</v>
      </c>
      <c r="B2096" s="326" t="s">
        <v>902</v>
      </c>
      <c r="C2096" s="326" t="s">
        <v>518</v>
      </c>
      <c r="D2096" s="326" t="s">
        <v>865</v>
      </c>
      <c r="E2096" s="326" t="s">
        <v>837</v>
      </c>
      <c r="F2096" s="326" t="s">
        <v>838</v>
      </c>
      <c r="G2096" s="326">
        <v>5006.0</v>
      </c>
      <c r="H2096" s="326">
        <v>198414.6998</v>
      </c>
      <c r="I2096" s="60">
        <f t="shared" si="1"/>
        <v>2018</v>
      </c>
      <c r="J2096" s="60">
        <f t="shared" si="2"/>
        <v>3</v>
      </c>
    </row>
    <row r="2097">
      <c r="A2097" s="325">
        <v>2095.0</v>
      </c>
      <c r="B2097" s="326" t="s">
        <v>902</v>
      </c>
      <c r="C2097" s="326" t="s">
        <v>518</v>
      </c>
      <c r="D2097" s="326" t="s">
        <v>865</v>
      </c>
      <c r="E2097" s="326" t="s">
        <v>894</v>
      </c>
      <c r="F2097" s="326" t="s">
        <v>895</v>
      </c>
      <c r="G2097" s="326">
        <v>1312.0</v>
      </c>
      <c r="H2097" s="326">
        <v>24922.18296</v>
      </c>
      <c r="I2097" s="60">
        <f t="shared" si="1"/>
        <v>2018</v>
      </c>
      <c r="J2097" s="60">
        <f t="shared" si="2"/>
        <v>3</v>
      </c>
    </row>
    <row r="2098">
      <c r="A2098" s="325">
        <v>2096.0</v>
      </c>
      <c r="B2098" s="326" t="s">
        <v>902</v>
      </c>
      <c r="C2098" s="326" t="s">
        <v>518</v>
      </c>
      <c r="D2098" s="326" t="s">
        <v>865</v>
      </c>
      <c r="E2098" s="326" t="s">
        <v>842</v>
      </c>
      <c r="F2098" s="326" t="s">
        <v>843</v>
      </c>
      <c r="G2098" s="326">
        <v>58.0</v>
      </c>
      <c r="H2098" s="326">
        <v>2041.665149</v>
      </c>
      <c r="I2098" s="60">
        <f t="shared" si="1"/>
        <v>2018</v>
      </c>
      <c r="J2098" s="60">
        <f t="shared" si="2"/>
        <v>3</v>
      </c>
    </row>
    <row r="2099">
      <c r="A2099" s="325">
        <v>2097.0</v>
      </c>
      <c r="B2099" s="326" t="s">
        <v>902</v>
      </c>
      <c r="C2099" s="326" t="s">
        <v>518</v>
      </c>
      <c r="D2099" s="326" t="s">
        <v>865</v>
      </c>
      <c r="E2099" s="326" t="s">
        <v>844</v>
      </c>
      <c r="F2099" s="326" t="s">
        <v>845</v>
      </c>
      <c r="G2099" s="326">
        <v>642.0</v>
      </c>
      <c r="H2099" s="326">
        <v>63408.76871</v>
      </c>
      <c r="I2099" s="60">
        <f t="shared" si="1"/>
        <v>2018</v>
      </c>
      <c r="J2099" s="60">
        <f t="shared" si="2"/>
        <v>3</v>
      </c>
    </row>
    <row r="2100">
      <c r="A2100" s="325">
        <v>2098.0</v>
      </c>
      <c r="B2100" s="326" t="s">
        <v>902</v>
      </c>
      <c r="C2100" s="326" t="s">
        <v>518</v>
      </c>
      <c r="D2100" s="326" t="s">
        <v>805</v>
      </c>
      <c r="E2100" s="326" t="s">
        <v>808</v>
      </c>
      <c r="F2100" s="326" t="s">
        <v>809</v>
      </c>
      <c r="G2100" s="326">
        <v>14463.0</v>
      </c>
      <c r="H2100" s="326">
        <v>2936975.711</v>
      </c>
      <c r="I2100" s="60">
        <f t="shared" si="1"/>
        <v>2018</v>
      </c>
      <c r="J2100" s="60">
        <f t="shared" si="2"/>
        <v>3</v>
      </c>
    </row>
    <row r="2101">
      <c r="A2101" s="325">
        <v>2099.0</v>
      </c>
      <c r="B2101" s="326" t="s">
        <v>902</v>
      </c>
      <c r="C2101" s="326" t="s">
        <v>518</v>
      </c>
      <c r="D2101" s="326" t="s">
        <v>805</v>
      </c>
      <c r="E2101" s="326" t="s">
        <v>896</v>
      </c>
      <c r="F2101" s="326" t="s">
        <v>897</v>
      </c>
      <c r="G2101" s="326">
        <v>1686.0</v>
      </c>
      <c r="H2101" s="326">
        <v>747255.2433</v>
      </c>
      <c r="I2101" s="60">
        <f t="shared" si="1"/>
        <v>2018</v>
      </c>
      <c r="J2101" s="60">
        <f t="shared" si="2"/>
        <v>3</v>
      </c>
    </row>
    <row r="2102">
      <c r="A2102" s="325">
        <v>2100.0</v>
      </c>
      <c r="B2102" s="326" t="s">
        <v>902</v>
      </c>
      <c r="C2102" s="326" t="s">
        <v>518</v>
      </c>
      <c r="D2102" s="326" t="s">
        <v>805</v>
      </c>
      <c r="E2102" s="326" t="s">
        <v>810</v>
      </c>
      <c r="F2102" s="326" t="s">
        <v>811</v>
      </c>
      <c r="G2102" s="326">
        <v>1867.0</v>
      </c>
      <c r="H2102" s="326">
        <v>3898022.878</v>
      </c>
      <c r="I2102" s="60">
        <f t="shared" si="1"/>
        <v>2018</v>
      </c>
      <c r="J2102" s="60">
        <f t="shared" si="2"/>
        <v>3</v>
      </c>
    </row>
    <row r="2103">
      <c r="A2103" s="325">
        <v>2101.0</v>
      </c>
      <c r="B2103" s="326" t="s">
        <v>902</v>
      </c>
      <c r="C2103" s="326" t="s">
        <v>518</v>
      </c>
      <c r="D2103" s="326" t="s">
        <v>805</v>
      </c>
      <c r="E2103" s="326" t="s">
        <v>812</v>
      </c>
      <c r="F2103" s="326">
        <v>2.0</v>
      </c>
      <c r="G2103" s="326">
        <v>123.0</v>
      </c>
      <c r="H2103" s="326">
        <v>579009.2502</v>
      </c>
      <c r="I2103" s="60">
        <f t="shared" si="1"/>
        <v>2018</v>
      </c>
      <c r="J2103" s="60">
        <f t="shared" si="2"/>
        <v>3</v>
      </c>
    </row>
    <row r="2104">
      <c r="A2104" s="325">
        <v>2102.0</v>
      </c>
      <c r="B2104" s="326" t="s">
        <v>902</v>
      </c>
      <c r="C2104" s="326" t="s">
        <v>518</v>
      </c>
      <c r="D2104" s="326" t="s">
        <v>805</v>
      </c>
      <c r="E2104" s="326" t="s">
        <v>816</v>
      </c>
      <c r="F2104" s="326">
        <v>4.7</v>
      </c>
      <c r="G2104" s="326">
        <v>1.0</v>
      </c>
      <c r="H2104" s="326">
        <v>1196.330782</v>
      </c>
      <c r="I2104" s="60">
        <f t="shared" si="1"/>
        <v>2018</v>
      </c>
      <c r="J2104" s="60">
        <f t="shared" si="2"/>
        <v>3</v>
      </c>
    </row>
    <row r="2105">
      <c r="A2105" s="325">
        <v>2103.0</v>
      </c>
      <c r="B2105" s="326" t="s">
        <v>902</v>
      </c>
      <c r="C2105" s="326" t="s">
        <v>518</v>
      </c>
      <c r="D2105" s="326" t="s">
        <v>805</v>
      </c>
      <c r="E2105" s="326" t="s">
        <v>817</v>
      </c>
      <c r="F2105" s="326" t="s">
        <v>818</v>
      </c>
      <c r="G2105" s="326">
        <v>76.0</v>
      </c>
      <c r="H2105" s="326">
        <v>146169.0913</v>
      </c>
      <c r="I2105" s="60">
        <f t="shared" si="1"/>
        <v>2018</v>
      </c>
      <c r="J2105" s="60">
        <f t="shared" si="2"/>
        <v>3</v>
      </c>
    </row>
    <row r="2106">
      <c r="A2106" s="325">
        <v>2104.0</v>
      </c>
      <c r="B2106" s="326" t="s">
        <v>902</v>
      </c>
      <c r="C2106" s="326" t="s">
        <v>518</v>
      </c>
      <c r="D2106" s="326" t="s">
        <v>805</v>
      </c>
      <c r="E2106" s="326" t="s">
        <v>821</v>
      </c>
      <c r="F2106" s="326">
        <v>4.3</v>
      </c>
      <c r="G2106" s="326">
        <v>1.0</v>
      </c>
      <c r="H2106" s="326">
        <v>6083.821978</v>
      </c>
      <c r="I2106" s="60">
        <f t="shared" si="1"/>
        <v>2018</v>
      </c>
      <c r="J2106" s="60">
        <f t="shared" si="2"/>
        <v>3</v>
      </c>
    </row>
    <row r="2107">
      <c r="A2107" s="325">
        <v>2105.0</v>
      </c>
      <c r="B2107" s="326" t="s">
        <v>902</v>
      </c>
      <c r="C2107" s="326" t="s">
        <v>518</v>
      </c>
      <c r="D2107" s="326" t="s">
        <v>805</v>
      </c>
      <c r="E2107" s="326" t="s">
        <v>822</v>
      </c>
      <c r="F2107" s="326" t="s">
        <v>823</v>
      </c>
      <c r="G2107" s="326">
        <v>161.0</v>
      </c>
      <c r="H2107" s="326">
        <v>47824.3976</v>
      </c>
      <c r="I2107" s="60">
        <f t="shared" si="1"/>
        <v>2018</v>
      </c>
      <c r="J2107" s="60">
        <f t="shared" si="2"/>
        <v>3</v>
      </c>
    </row>
    <row r="2108">
      <c r="A2108" s="325">
        <v>2106.0</v>
      </c>
      <c r="B2108" s="326" t="s">
        <v>902</v>
      </c>
      <c r="C2108" s="326" t="s">
        <v>518</v>
      </c>
      <c r="D2108" s="326" t="s">
        <v>828</v>
      </c>
      <c r="E2108" s="326" t="s">
        <v>829</v>
      </c>
      <c r="F2108" s="326" t="s">
        <v>830</v>
      </c>
      <c r="G2108" s="326">
        <v>8761.0</v>
      </c>
      <c r="H2108" s="326">
        <v>113847.1635</v>
      </c>
      <c r="I2108" s="60">
        <f t="shared" si="1"/>
        <v>2018</v>
      </c>
      <c r="J2108" s="60">
        <f t="shared" si="2"/>
        <v>3</v>
      </c>
    </row>
    <row r="2109">
      <c r="A2109" s="325">
        <v>2107.0</v>
      </c>
      <c r="B2109" s="326" t="s">
        <v>902</v>
      </c>
      <c r="C2109" s="326" t="s">
        <v>518</v>
      </c>
      <c r="D2109" s="326" t="s">
        <v>828</v>
      </c>
      <c r="E2109" s="326" t="s">
        <v>831</v>
      </c>
      <c r="F2109" s="326">
        <v>104.0</v>
      </c>
      <c r="G2109" s="326">
        <v>3403.0</v>
      </c>
      <c r="H2109" s="326">
        <v>22914.7267</v>
      </c>
      <c r="I2109" s="60">
        <f t="shared" si="1"/>
        <v>2018</v>
      </c>
      <c r="J2109" s="60">
        <f t="shared" si="2"/>
        <v>3</v>
      </c>
    </row>
    <row r="2110">
      <c r="A2110" s="325">
        <v>2108.0</v>
      </c>
      <c r="B2110" s="326" t="s">
        <v>902</v>
      </c>
      <c r="C2110" s="326" t="s">
        <v>518</v>
      </c>
      <c r="D2110" s="326" t="s">
        <v>828</v>
      </c>
      <c r="E2110" s="326" t="s">
        <v>832</v>
      </c>
      <c r="F2110" s="326">
        <v>13.0</v>
      </c>
      <c r="G2110" s="326">
        <v>68.0</v>
      </c>
      <c r="H2110" s="326">
        <v>17899.02387</v>
      </c>
      <c r="I2110" s="60">
        <f t="shared" si="1"/>
        <v>2018</v>
      </c>
      <c r="J2110" s="60">
        <f t="shared" si="2"/>
        <v>3</v>
      </c>
    </row>
    <row r="2111">
      <c r="A2111" s="325">
        <v>2109.0</v>
      </c>
      <c r="B2111" s="326" t="s">
        <v>902</v>
      </c>
      <c r="C2111" s="326" t="s">
        <v>518</v>
      </c>
      <c r="D2111" s="326" t="s">
        <v>828</v>
      </c>
      <c r="E2111" s="326" t="s">
        <v>833</v>
      </c>
      <c r="F2111" s="326" t="s">
        <v>834</v>
      </c>
      <c r="G2111" s="326">
        <v>10.0</v>
      </c>
      <c r="H2111" s="326">
        <v>20944.26165</v>
      </c>
      <c r="I2111" s="60">
        <f t="shared" si="1"/>
        <v>2018</v>
      </c>
      <c r="J2111" s="60">
        <f t="shared" si="2"/>
        <v>3</v>
      </c>
    </row>
    <row r="2112">
      <c r="A2112" s="325">
        <v>2110.0</v>
      </c>
      <c r="B2112" s="326" t="s">
        <v>902</v>
      </c>
      <c r="C2112" s="326" t="s">
        <v>518</v>
      </c>
      <c r="D2112" s="326" t="s">
        <v>828</v>
      </c>
      <c r="E2112" s="326" t="s">
        <v>835</v>
      </c>
      <c r="F2112" s="326" t="s">
        <v>836</v>
      </c>
      <c r="G2112" s="326">
        <v>252.0</v>
      </c>
      <c r="H2112" s="326">
        <v>39855.71487</v>
      </c>
      <c r="I2112" s="60">
        <f t="shared" si="1"/>
        <v>2018</v>
      </c>
      <c r="J2112" s="60">
        <f t="shared" si="2"/>
        <v>3</v>
      </c>
    </row>
    <row r="2113">
      <c r="A2113" s="325">
        <v>2111.0</v>
      </c>
      <c r="B2113" s="326" t="s">
        <v>902</v>
      </c>
      <c r="C2113" s="326" t="s">
        <v>518</v>
      </c>
      <c r="D2113" s="326" t="s">
        <v>828</v>
      </c>
      <c r="E2113" s="326" t="s">
        <v>839</v>
      </c>
      <c r="F2113" s="326">
        <v>36.0</v>
      </c>
      <c r="G2113" s="326">
        <v>150.0</v>
      </c>
      <c r="H2113" s="326">
        <v>225776.9246</v>
      </c>
      <c r="I2113" s="60">
        <f t="shared" si="1"/>
        <v>2018</v>
      </c>
      <c r="J2113" s="60">
        <f t="shared" si="2"/>
        <v>3</v>
      </c>
    </row>
    <row r="2114">
      <c r="A2114" s="325">
        <v>2112.0</v>
      </c>
      <c r="B2114" s="326" t="s">
        <v>902</v>
      </c>
      <c r="C2114" s="326" t="s">
        <v>518</v>
      </c>
      <c r="D2114" s="326" t="s">
        <v>828</v>
      </c>
      <c r="E2114" s="326" t="s">
        <v>866</v>
      </c>
      <c r="F2114" s="326">
        <v>106.0</v>
      </c>
      <c r="G2114" s="326">
        <v>49.0</v>
      </c>
      <c r="H2114" s="326">
        <v>75937.30239</v>
      </c>
      <c r="I2114" s="60">
        <f t="shared" si="1"/>
        <v>2018</v>
      </c>
      <c r="J2114" s="60">
        <f t="shared" si="2"/>
        <v>3</v>
      </c>
    </row>
    <row r="2115">
      <c r="A2115" s="325">
        <v>2113.0</v>
      </c>
      <c r="B2115" s="326" t="s">
        <v>902</v>
      </c>
      <c r="C2115" s="326" t="s">
        <v>518</v>
      </c>
      <c r="D2115" s="326" t="s">
        <v>828</v>
      </c>
      <c r="E2115" s="326" t="s">
        <v>840</v>
      </c>
      <c r="F2115" s="326" t="s">
        <v>841</v>
      </c>
      <c r="G2115" s="326">
        <v>274.0</v>
      </c>
      <c r="H2115" s="326">
        <v>7981.349028</v>
      </c>
      <c r="I2115" s="60">
        <f t="shared" si="1"/>
        <v>2018</v>
      </c>
      <c r="J2115" s="60">
        <f t="shared" si="2"/>
        <v>3</v>
      </c>
    </row>
    <row r="2116">
      <c r="A2116" s="325">
        <v>2114.0</v>
      </c>
      <c r="B2116" s="326" t="s">
        <v>902</v>
      </c>
      <c r="C2116" s="326" t="s">
        <v>518</v>
      </c>
      <c r="D2116" s="326" t="s">
        <v>828</v>
      </c>
      <c r="E2116" s="326" t="s">
        <v>846</v>
      </c>
      <c r="F2116" s="326" t="s">
        <v>847</v>
      </c>
      <c r="G2116" s="326">
        <v>1034.0</v>
      </c>
      <c r="H2116" s="326">
        <v>321293.964</v>
      </c>
      <c r="I2116" s="60">
        <f t="shared" si="1"/>
        <v>2018</v>
      </c>
      <c r="J2116" s="60">
        <f t="shared" si="2"/>
        <v>3</v>
      </c>
    </row>
    <row r="2117">
      <c r="A2117" s="325">
        <v>2115.0</v>
      </c>
      <c r="B2117" s="326" t="s">
        <v>903</v>
      </c>
      <c r="C2117" s="326" t="s">
        <v>545</v>
      </c>
      <c r="D2117" s="326" t="s">
        <v>642</v>
      </c>
      <c r="E2117" s="326" t="s">
        <v>643</v>
      </c>
      <c r="F2117" s="326" t="s">
        <v>644</v>
      </c>
      <c r="G2117" s="326">
        <v>177.0</v>
      </c>
      <c r="H2117" s="326">
        <v>159713.554</v>
      </c>
      <c r="I2117" s="60">
        <f t="shared" si="1"/>
        <v>2018</v>
      </c>
      <c r="J2117" s="60">
        <f t="shared" si="2"/>
        <v>4</v>
      </c>
    </row>
    <row r="2118">
      <c r="A2118" s="325">
        <v>2116.0</v>
      </c>
      <c r="B2118" s="326" t="s">
        <v>903</v>
      </c>
      <c r="C2118" s="326" t="s">
        <v>545</v>
      </c>
      <c r="D2118" s="326" t="s">
        <v>642</v>
      </c>
      <c r="E2118" s="326" t="s">
        <v>645</v>
      </c>
      <c r="F2118" s="326" t="s">
        <v>646</v>
      </c>
      <c r="G2118" s="326">
        <v>114.0</v>
      </c>
      <c r="H2118" s="326">
        <v>22776.14418</v>
      </c>
      <c r="I2118" s="60">
        <f t="shared" si="1"/>
        <v>2018</v>
      </c>
      <c r="J2118" s="60">
        <f t="shared" si="2"/>
        <v>4</v>
      </c>
    </row>
    <row r="2119">
      <c r="A2119" s="325">
        <v>2117.0</v>
      </c>
      <c r="B2119" s="326" t="s">
        <v>903</v>
      </c>
      <c r="C2119" s="326" t="s">
        <v>545</v>
      </c>
      <c r="D2119" s="326" t="s">
        <v>647</v>
      </c>
      <c r="E2119" s="326" t="s">
        <v>648</v>
      </c>
      <c r="F2119" s="326" t="s">
        <v>649</v>
      </c>
      <c r="G2119" s="326">
        <v>1190.0</v>
      </c>
      <c r="H2119" s="326">
        <v>10904.12822</v>
      </c>
      <c r="I2119" s="60">
        <f t="shared" si="1"/>
        <v>2018</v>
      </c>
      <c r="J2119" s="60">
        <f t="shared" si="2"/>
        <v>4</v>
      </c>
    </row>
    <row r="2120">
      <c r="A2120" s="325">
        <v>2118.0</v>
      </c>
      <c r="B2120" s="326" t="s">
        <v>903</v>
      </c>
      <c r="C2120" s="326" t="s">
        <v>545</v>
      </c>
      <c r="D2120" s="326" t="s">
        <v>647</v>
      </c>
      <c r="E2120" s="326" t="s">
        <v>650</v>
      </c>
      <c r="F2120" s="326" t="s">
        <v>651</v>
      </c>
      <c r="G2120" s="326">
        <v>2167.0</v>
      </c>
      <c r="H2120" s="326">
        <v>19856.50912</v>
      </c>
      <c r="I2120" s="60">
        <f t="shared" si="1"/>
        <v>2018</v>
      </c>
      <c r="J2120" s="60">
        <f t="shared" si="2"/>
        <v>4</v>
      </c>
    </row>
    <row r="2121">
      <c r="A2121" s="325">
        <v>2119.0</v>
      </c>
      <c r="B2121" s="326" t="s">
        <v>903</v>
      </c>
      <c r="C2121" s="326" t="s">
        <v>545</v>
      </c>
      <c r="D2121" s="326" t="s">
        <v>647</v>
      </c>
      <c r="E2121" s="326" t="s">
        <v>652</v>
      </c>
      <c r="F2121" s="326" t="s">
        <v>653</v>
      </c>
      <c r="G2121" s="326">
        <v>2297.0</v>
      </c>
      <c r="H2121" s="326">
        <v>21047.71641</v>
      </c>
      <c r="I2121" s="60">
        <f t="shared" si="1"/>
        <v>2018</v>
      </c>
      <c r="J2121" s="60">
        <f t="shared" si="2"/>
        <v>4</v>
      </c>
    </row>
    <row r="2122">
      <c r="A2122" s="325">
        <v>2120.0</v>
      </c>
      <c r="B2122" s="326" t="s">
        <v>903</v>
      </c>
      <c r="C2122" s="326" t="s">
        <v>545</v>
      </c>
      <c r="D2122" s="326" t="s">
        <v>647</v>
      </c>
      <c r="E2122" s="326" t="s">
        <v>654</v>
      </c>
      <c r="F2122" s="326" t="s">
        <v>655</v>
      </c>
      <c r="G2122" s="326">
        <v>2088.0</v>
      </c>
      <c r="H2122" s="326">
        <v>19132.62162</v>
      </c>
      <c r="I2122" s="60">
        <f t="shared" si="1"/>
        <v>2018</v>
      </c>
      <c r="J2122" s="60">
        <f t="shared" si="2"/>
        <v>4</v>
      </c>
    </row>
    <row r="2123">
      <c r="A2123" s="325">
        <v>2121.0</v>
      </c>
      <c r="B2123" s="326" t="s">
        <v>903</v>
      </c>
      <c r="C2123" s="326" t="s">
        <v>545</v>
      </c>
      <c r="D2123" s="326" t="s">
        <v>647</v>
      </c>
      <c r="E2123" s="326" t="s">
        <v>656</v>
      </c>
      <c r="F2123" s="326" t="s">
        <v>657</v>
      </c>
      <c r="G2123" s="326">
        <v>47.0</v>
      </c>
      <c r="H2123" s="326">
        <v>615.5424325</v>
      </c>
      <c r="I2123" s="60">
        <f t="shared" si="1"/>
        <v>2018</v>
      </c>
      <c r="J2123" s="60">
        <f t="shared" si="2"/>
        <v>4</v>
      </c>
    </row>
    <row r="2124">
      <c r="A2124" s="325">
        <v>2122.0</v>
      </c>
      <c r="B2124" s="326" t="s">
        <v>903</v>
      </c>
      <c r="C2124" s="326" t="s">
        <v>547</v>
      </c>
      <c r="D2124" s="326" t="s">
        <v>658</v>
      </c>
      <c r="E2124" s="326" t="s">
        <v>659</v>
      </c>
      <c r="F2124" s="326" t="s">
        <v>660</v>
      </c>
      <c r="G2124" s="326">
        <v>87.0</v>
      </c>
      <c r="H2124" s="326">
        <v>1003.387982</v>
      </c>
      <c r="I2124" s="60">
        <f t="shared" si="1"/>
        <v>2018</v>
      </c>
      <c r="J2124" s="60">
        <f t="shared" si="2"/>
        <v>4</v>
      </c>
    </row>
    <row r="2125">
      <c r="A2125" s="325">
        <v>2123.0</v>
      </c>
      <c r="B2125" s="326" t="s">
        <v>903</v>
      </c>
      <c r="C2125" s="326" t="s">
        <v>547</v>
      </c>
      <c r="D2125" s="326" t="s">
        <v>658</v>
      </c>
      <c r="E2125" s="326" t="s">
        <v>661</v>
      </c>
      <c r="F2125" s="326" t="s">
        <v>662</v>
      </c>
      <c r="G2125" s="326">
        <v>5233.0</v>
      </c>
      <c r="H2125" s="326">
        <v>7935.84944</v>
      </c>
      <c r="I2125" s="60">
        <f t="shared" si="1"/>
        <v>2018</v>
      </c>
      <c r="J2125" s="60">
        <f t="shared" si="2"/>
        <v>4</v>
      </c>
    </row>
    <row r="2126">
      <c r="A2126" s="325">
        <v>2124.0</v>
      </c>
      <c r="B2126" s="326" t="s">
        <v>903</v>
      </c>
      <c r="C2126" s="326" t="s">
        <v>547</v>
      </c>
      <c r="D2126" s="326" t="s">
        <v>658</v>
      </c>
      <c r="E2126" s="326" t="s">
        <v>663</v>
      </c>
      <c r="F2126" s="326" t="s">
        <v>664</v>
      </c>
      <c r="G2126" s="326">
        <v>3730.0</v>
      </c>
      <c r="H2126" s="326">
        <v>33564.94648</v>
      </c>
      <c r="I2126" s="60">
        <f t="shared" si="1"/>
        <v>2018</v>
      </c>
      <c r="J2126" s="60">
        <f t="shared" si="2"/>
        <v>4</v>
      </c>
    </row>
    <row r="2127">
      <c r="A2127" s="325">
        <v>2125.0</v>
      </c>
      <c r="B2127" s="326" t="s">
        <v>903</v>
      </c>
      <c r="C2127" s="326" t="s">
        <v>547</v>
      </c>
      <c r="D2127" s="326" t="s">
        <v>665</v>
      </c>
      <c r="E2127" s="326" t="s">
        <v>666</v>
      </c>
      <c r="F2127" s="326" t="s">
        <v>667</v>
      </c>
      <c r="G2127" s="326">
        <v>3715.0</v>
      </c>
      <c r="H2127" s="326">
        <v>2476708.751</v>
      </c>
      <c r="I2127" s="60">
        <f t="shared" si="1"/>
        <v>2018</v>
      </c>
      <c r="J2127" s="60">
        <f t="shared" si="2"/>
        <v>4</v>
      </c>
    </row>
    <row r="2128">
      <c r="A2128" s="325">
        <v>2126.0</v>
      </c>
      <c r="B2128" s="326" t="s">
        <v>903</v>
      </c>
      <c r="C2128" s="326" t="s">
        <v>678</v>
      </c>
      <c r="D2128" s="326" t="s">
        <v>678</v>
      </c>
      <c r="E2128" s="326" t="s">
        <v>680</v>
      </c>
      <c r="F2128" s="326">
        <v>80.0</v>
      </c>
      <c r="G2128" s="326">
        <v>141.0</v>
      </c>
      <c r="H2128" s="326">
        <v>22135.31958</v>
      </c>
      <c r="I2128" s="60">
        <f t="shared" si="1"/>
        <v>2018</v>
      </c>
      <c r="J2128" s="60">
        <f t="shared" si="2"/>
        <v>4</v>
      </c>
    </row>
    <row r="2129">
      <c r="A2129" s="325">
        <v>2127.0</v>
      </c>
      <c r="B2129" s="326" t="s">
        <v>903</v>
      </c>
      <c r="C2129" s="326" t="s">
        <v>678</v>
      </c>
      <c r="D2129" s="326" t="s">
        <v>678</v>
      </c>
      <c r="E2129" s="326" t="s">
        <v>681</v>
      </c>
      <c r="F2129" s="326">
        <v>83.0</v>
      </c>
      <c r="G2129" s="326">
        <v>11.0</v>
      </c>
      <c r="H2129" s="326">
        <v>46.78263484</v>
      </c>
      <c r="I2129" s="60">
        <f t="shared" si="1"/>
        <v>2018</v>
      </c>
      <c r="J2129" s="60">
        <f t="shared" si="2"/>
        <v>4</v>
      </c>
    </row>
    <row r="2130">
      <c r="A2130" s="325">
        <v>2128.0</v>
      </c>
      <c r="B2130" s="326" t="s">
        <v>903</v>
      </c>
      <c r="C2130" s="326" t="s">
        <v>678</v>
      </c>
      <c r="D2130" s="326" t="s">
        <v>678</v>
      </c>
      <c r="E2130" s="326" t="s">
        <v>682</v>
      </c>
      <c r="F2130" s="326">
        <v>26.0</v>
      </c>
      <c r="G2130" s="326">
        <v>2.0</v>
      </c>
      <c r="H2130" s="326">
        <v>541.8146066</v>
      </c>
      <c r="I2130" s="60">
        <f t="shared" si="1"/>
        <v>2018</v>
      </c>
      <c r="J2130" s="60">
        <f t="shared" si="2"/>
        <v>4</v>
      </c>
    </row>
    <row r="2131">
      <c r="A2131" s="325">
        <v>2129.0</v>
      </c>
      <c r="B2131" s="326" t="s">
        <v>903</v>
      </c>
      <c r="C2131" s="326" t="s">
        <v>678</v>
      </c>
      <c r="D2131" s="326" t="s">
        <v>678</v>
      </c>
      <c r="E2131" s="326" t="s">
        <v>874</v>
      </c>
      <c r="F2131" s="326">
        <v>15.0</v>
      </c>
      <c r="G2131" s="326">
        <v>1.0</v>
      </c>
      <c r="H2131" s="326">
        <v>270.9073033</v>
      </c>
      <c r="I2131" s="60">
        <f t="shared" si="1"/>
        <v>2018</v>
      </c>
      <c r="J2131" s="60">
        <f t="shared" si="2"/>
        <v>4</v>
      </c>
    </row>
    <row r="2132">
      <c r="A2132" s="325">
        <v>2130.0</v>
      </c>
      <c r="B2132" s="326" t="s">
        <v>903</v>
      </c>
      <c r="C2132" s="326" t="s">
        <v>678</v>
      </c>
      <c r="D2132" s="326" t="s">
        <v>678</v>
      </c>
      <c r="E2132" s="326" t="s">
        <v>683</v>
      </c>
      <c r="F2132" s="326">
        <v>802.0</v>
      </c>
      <c r="G2132" s="326">
        <v>843.0</v>
      </c>
      <c r="H2132" s="326">
        <v>113917.4961</v>
      </c>
      <c r="I2132" s="60">
        <f t="shared" si="1"/>
        <v>2018</v>
      </c>
      <c r="J2132" s="60">
        <f t="shared" si="2"/>
        <v>4</v>
      </c>
    </row>
    <row r="2133">
      <c r="A2133" s="325">
        <v>2131.0</v>
      </c>
      <c r="B2133" s="326" t="s">
        <v>903</v>
      </c>
      <c r="C2133" s="326" t="s">
        <v>678</v>
      </c>
      <c r="D2133" s="326" t="s">
        <v>678</v>
      </c>
      <c r="E2133" s="326" t="s">
        <v>684</v>
      </c>
      <c r="F2133" s="326">
        <v>95.0</v>
      </c>
      <c r="G2133" s="326">
        <v>21.0</v>
      </c>
      <c r="H2133" s="326">
        <v>339.6824508</v>
      </c>
      <c r="I2133" s="60">
        <f t="shared" si="1"/>
        <v>2018</v>
      </c>
      <c r="J2133" s="60">
        <f t="shared" si="2"/>
        <v>4</v>
      </c>
    </row>
    <row r="2134">
      <c r="A2134" s="325">
        <v>2132.0</v>
      </c>
      <c r="B2134" s="326" t="s">
        <v>903</v>
      </c>
      <c r="C2134" s="326" t="s">
        <v>678</v>
      </c>
      <c r="D2134" s="326" t="s">
        <v>678</v>
      </c>
      <c r="E2134" s="326" t="s">
        <v>685</v>
      </c>
      <c r="F2134" s="326">
        <v>24.0</v>
      </c>
      <c r="G2134" s="326">
        <v>7.0</v>
      </c>
      <c r="H2134" s="326">
        <v>2429.093357</v>
      </c>
      <c r="I2134" s="60">
        <f t="shared" si="1"/>
        <v>2018</v>
      </c>
      <c r="J2134" s="60">
        <f t="shared" si="2"/>
        <v>4</v>
      </c>
    </row>
    <row r="2135">
      <c r="A2135" s="325">
        <v>2133.0</v>
      </c>
      <c r="B2135" s="326" t="s">
        <v>903</v>
      </c>
      <c r="C2135" s="326" t="s">
        <v>678</v>
      </c>
      <c r="D2135" s="326" t="s">
        <v>678</v>
      </c>
      <c r="E2135" s="326" t="s">
        <v>686</v>
      </c>
      <c r="F2135" s="326">
        <v>60.0</v>
      </c>
      <c r="G2135" s="326">
        <v>17.0</v>
      </c>
      <c r="H2135" s="326">
        <v>313.188894</v>
      </c>
      <c r="I2135" s="60">
        <f t="shared" si="1"/>
        <v>2018</v>
      </c>
      <c r="J2135" s="60">
        <f t="shared" si="2"/>
        <v>4</v>
      </c>
    </row>
    <row r="2136">
      <c r="A2136" s="325">
        <v>2134.0</v>
      </c>
      <c r="B2136" s="326" t="s">
        <v>903</v>
      </c>
      <c r="C2136" s="326" t="s">
        <v>678</v>
      </c>
      <c r="D2136" s="326" t="s">
        <v>678</v>
      </c>
      <c r="E2136" s="326" t="s">
        <v>687</v>
      </c>
      <c r="F2136" s="326">
        <v>814.0</v>
      </c>
      <c r="G2136" s="326">
        <v>54.0</v>
      </c>
      <c r="H2136" s="326">
        <v>380.2931452</v>
      </c>
      <c r="I2136" s="60">
        <f t="shared" si="1"/>
        <v>2018</v>
      </c>
      <c r="J2136" s="60">
        <f t="shared" si="2"/>
        <v>4</v>
      </c>
    </row>
    <row r="2137">
      <c r="A2137" s="325">
        <v>2135.0</v>
      </c>
      <c r="B2137" s="326" t="s">
        <v>903</v>
      </c>
      <c r="C2137" s="326" t="s">
        <v>678</v>
      </c>
      <c r="D2137" s="326" t="s">
        <v>678</v>
      </c>
      <c r="E2137" s="326" t="s">
        <v>688</v>
      </c>
      <c r="F2137" s="326">
        <v>33.0</v>
      </c>
      <c r="G2137" s="326">
        <v>353.0</v>
      </c>
      <c r="H2137" s="326">
        <v>13047.571</v>
      </c>
      <c r="I2137" s="60">
        <f t="shared" si="1"/>
        <v>2018</v>
      </c>
      <c r="J2137" s="60">
        <f t="shared" si="2"/>
        <v>4</v>
      </c>
    </row>
    <row r="2138">
      <c r="A2138" s="325">
        <v>2136.0</v>
      </c>
      <c r="B2138" s="326" t="s">
        <v>903</v>
      </c>
      <c r="C2138" s="326" t="s">
        <v>678</v>
      </c>
      <c r="D2138" s="326" t="s">
        <v>678</v>
      </c>
      <c r="E2138" s="326" t="s">
        <v>689</v>
      </c>
      <c r="F2138" s="326">
        <v>54.0</v>
      </c>
      <c r="G2138" s="326">
        <v>626.0</v>
      </c>
      <c r="H2138" s="326">
        <v>43729.09447</v>
      </c>
      <c r="I2138" s="60">
        <f t="shared" si="1"/>
        <v>2018</v>
      </c>
      <c r="J2138" s="60">
        <f t="shared" si="2"/>
        <v>4</v>
      </c>
    </row>
    <row r="2139">
      <c r="A2139" s="325">
        <v>2137.0</v>
      </c>
      <c r="B2139" s="326" t="s">
        <v>903</v>
      </c>
      <c r="C2139" s="326" t="s">
        <v>678</v>
      </c>
      <c r="D2139" s="326" t="s">
        <v>678</v>
      </c>
      <c r="E2139" s="326" t="s">
        <v>692</v>
      </c>
      <c r="F2139" s="326" t="s">
        <v>693</v>
      </c>
      <c r="G2139" s="326">
        <v>95.0</v>
      </c>
      <c r="H2139" s="326">
        <v>13700.95751</v>
      </c>
      <c r="I2139" s="60">
        <f t="shared" si="1"/>
        <v>2018</v>
      </c>
      <c r="J2139" s="60">
        <f t="shared" si="2"/>
        <v>4</v>
      </c>
    </row>
    <row r="2140">
      <c r="A2140" s="325">
        <v>2138.0</v>
      </c>
      <c r="B2140" s="326" t="s">
        <v>903</v>
      </c>
      <c r="C2140" s="326" t="s">
        <v>678</v>
      </c>
      <c r="D2140" s="326" t="s">
        <v>678</v>
      </c>
      <c r="E2140" s="326" t="s">
        <v>694</v>
      </c>
      <c r="F2140" s="326">
        <v>86.0</v>
      </c>
      <c r="G2140" s="326">
        <v>815.0</v>
      </c>
      <c r="H2140" s="326">
        <v>99718.06688</v>
      </c>
      <c r="I2140" s="60">
        <f t="shared" si="1"/>
        <v>2018</v>
      </c>
      <c r="J2140" s="60">
        <f t="shared" si="2"/>
        <v>4</v>
      </c>
    </row>
    <row r="2141">
      <c r="A2141" s="325">
        <v>2139.0</v>
      </c>
      <c r="B2141" s="326" t="s">
        <v>903</v>
      </c>
      <c r="C2141" s="326" t="s">
        <v>678</v>
      </c>
      <c r="D2141" s="326" t="s">
        <v>678</v>
      </c>
      <c r="E2141" s="326" t="s">
        <v>695</v>
      </c>
      <c r="F2141" s="326">
        <v>69.0</v>
      </c>
      <c r="G2141" s="326">
        <v>299.0</v>
      </c>
      <c r="H2141" s="326">
        <v>81126.3646</v>
      </c>
      <c r="I2141" s="60">
        <f t="shared" si="1"/>
        <v>2018</v>
      </c>
      <c r="J2141" s="60">
        <f t="shared" si="2"/>
        <v>4</v>
      </c>
    </row>
    <row r="2142">
      <c r="A2142" s="325">
        <v>2140.0</v>
      </c>
      <c r="B2142" s="326" t="s">
        <v>903</v>
      </c>
      <c r="C2142" s="326" t="s">
        <v>678</v>
      </c>
      <c r="D2142" s="326" t="s">
        <v>678</v>
      </c>
      <c r="E2142" s="326" t="s">
        <v>696</v>
      </c>
      <c r="F2142" s="326">
        <v>61.0</v>
      </c>
      <c r="G2142" s="326">
        <v>80.0</v>
      </c>
      <c r="H2142" s="326">
        <v>11822.88306</v>
      </c>
      <c r="I2142" s="60">
        <f t="shared" si="1"/>
        <v>2018</v>
      </c>
      <c r="J2142" s="60">
        <f t="shared" si="2"/>
        <v>4</v>
      </c>
    </row>
    <row r="2143">
      <c r="A2143" s="325">
        <v>2141.0</v>
      </c>
      <c r="B2143" s="326" t="s">
        <v>903</v>
      </c>
      <c r="C2143" s="326" t="s">
        <v>678</v>
      </c>
      <c r="D2143" s="326" t="s">
        <v>678</v>
      </c>
      <c r="E2143" s="326" t="s">
        <v>697</v>
      </c>
      <c r="F2143" s="326">
        <v>99.0</v>
      </c>
      <c r="G2143" s="326">
        <v>132.0</v>
      </c>
      <c r="H2143" s="326">
        <v>24526.64284</v>
      </c>
      <c r="I2143" s="60">
        <f t="shared" si="1"/>
        <v>2018</v>
      </c>
      <c r="J2143" s="60">
        <f t="shared" si="2"/>
        <v>4</v>
      </c>
    </row>
    <row r="2144">
      <c r="A2144" s="325">
        <v>2142.0</v>
      </c>
      <c r="B2144" s="326" t="s">
        <v>903</v>
      </c>
      <c r="C2144" s="326" t="s">
        <v>678</v>
      </c>
      <c r="D2144" s="326" t="s">
        <v>678</v>
      </c>
      <c r="E2144" s="326" t="s">
        <v>698</v>
      </c>
      <c r="F2144" s="326">
        <v>67.0</v>
      </c>
      <c r="G2144" s="326">
        <v>1.0</v>
      </c>
      <c r="H2144" s="326">
        <v>116.3134844</v>
      </c>
      <c r="I2144" s="60">
        <f t="shared" si="1"/>
        <v>2018</v>
      </c>
      <c r="J2144" s="60">
        <f t="shared" si="2"/>
        <v>4</v>
      </c>
    </row>
    <row r="2145">
      <c r="A2145" s="325">
        <v>2143.0</v>
      </c>
      <c r="B2145" s="326" t="s">
        <v>903</v>
      </c>
      <c r="C2145" s="326" t="s">
        <v>678</v>
      </c>
      <c r="D2145" s="326" t="s">
        <v>678</v>
      </c>
      <c r="E2145" s="326" t="s">
        <v>699</v>
      </c>
      <c r="F2145" s="326">
        <v>79.0</v>
      </c>
      <c r="G2145" s="326">
        <v>375.0</v>
      </c>
      <c r="H2145" s="326">
        <v>69098.62624</v>
      </c>
      <c r="I2145" s="60">
        <f t="shared" si="1"/>
        <v>2018</v>
      </c>
      <c r="J2145" s="60">
        <f t="shared" si="2"/>
        <v>4</v>
      </c>
    </row>
    <row r="2146">
      <c r="A2146" s="325">
        <v>2144.0</v>
      </c>
      <c r="B2146" s="326" t="s">
        <v>903</v>
      </c>
      <c r="C2146" s="326" t="s">
        <v>678</v>
      </c>
      <c r="D2146" s="326" t="s">
        <v>678</v>
      </c>
      <c r="E2146" s="326" t="s">
        <v>702</v>
      </c>
      <c r="F2146" s="326" t="s">
        <v>703</v>
      </c>
      <c r="G2146" s="326">
        <v>110.0</v>
      </c>
      <c r="H2146" s="326">
        <v>20332.87269</v>
      </c>
      <c r="I2146" s="60">
        <f t="shared" si="1"/>
        <v>2018</v>
      </c>
      <c r="J2146" s="60">
        <f t="shared" si="2"/>
        <v>4</v>
      </c>
    </row>
    <row r="2147">
      <c r="A2147" s="325">
        <v>2145.0</v>
      </c>
      <c r="B2147" s="326" t="s">
        <v>903</v>
      </c>
      <c r="C2147" s="326" t="s">
        <v>678</v>
      </c>
      <c r="D2147" s="326" t="s">
        <v>678</v>
      </c>
      <c r="E2147" s="326" t="s">
        <v>704</v>
      </c>
      <c r="F2147" s="326">
        <v>38.0</v>
      </c>
      <c r="G2147" s="326">
        <v>270.0</v>
      </c>
      <c r="H2147" s="326">
        <v>75119.31595</v>
      </c>
      <c r="I2147" s="60">
        <f t="shared" si="1"/>
        <v>2018</v>
      </c>
      <c r="J2147" s="60">
        <f t="shared" si="2"/>
        <v>4</v>
      </c>
    </row>
    <row r="2148">
      <c r="A2148" s="325">
        <v>2146.0</v>
      </c>
      <c r="B2148" s="326" t="s">
        <v>903</v>
      </c>
      <c r="C2148" s="326" t="s">
        <v>678</v>
      </c>
      <c r="D2148" s="326" t="s">
        <v>678</v>
      </c>
      <c r="E2148" s="326" t="s">
        <v>705</v>
      </c>
      <c r="F2148" s="326">
        <v>27.0</v>
      </c>
      <c r="G2148" s="326">
        <v>27.0</v>
      </c>
      <c r="H2148" s="326">
        <v>75.20630558</v>
      </c>
      <c r="I2148" s="60">
        <f t="shared" si="1"/>
        <v>2018</v>
      </c>
      <c r="J2148" s="60">
        <f t="shared" si="2"/>
        <v>4</v>
      </c>
    </row>
    <row r="2149">
      <c r="A2149" s="325">
        <v>2147.0</v>
      </c>
      <c r="B2149" s="326" t="s">
        <v>903</v>
      </c>
      <c r="C2149" s="326" t="s">
        <v>678</v>
      </c>
      <c r="D2149" s="326" t="s">
        <v>678</v>
      </c>
      <c r="E2149" s="326" t="s">
        <v>706</v>
      </c>
      <c r="F2149" s="326">
        <v>59.0</v>
      </c>
      <c r="G2149" s="326">
        <v>407.0</v>
      </c>
      <c r="H2149" s="326">
        <v>24018.64609</v>
      </c>
      <c r="I2149" s="60">
        <f t="shared" si="1"/>
        <v>2018</v>
      </c>
      <c r="J2149" s="60">
        <f t="shared" si="2"/>
        <v>4</v>
      </c>
    </row>
    <row r="2150">
      <c r="A2150" s="325">
        <v>2148.0</v>
      </c>
      <c r="B2150" s="326" t="s">
        <v>903</v>
      </c>
      <c r="C2150" s="326" t="s">
        <v>550</v>
      </c>
      <c r="D2150" s="326" t="s">
        <v>550</v>
      </c>
      <c r="E2150" s="326" t="s">
        <v>707</v>
      </c>
      <c r="F2150" s="326">
        <v>81.0</v>
      </c>
      <c r="G2150" s="326">
        <v>20.0</v>
      </c>
      <c r="H2150" s="326">
        <v>34214.4725</v>
      </c>
      <c r="I2150" s="60">
        <f t="shared" si="1"/>
        <v>2018</v>
      </c>
      <c r="J2150" s="60">
        <f t="shared" si="2"/>
        <v>4</v>
      </c>
    </row>
    <row r="2151">
      <c r="A2151" s="325">
        <v>2149.0</v>
      </c>
      <c r="B2151" s="326" t="s">
        <v>903</v>
      </c>
      <c r="C2151" s="326" t="s">
        <v>550</v>
      </c>
      <c r="D2151" s="326" t="s">
        <v>550</v>
      </c>
      <c r="E2151" s="326" t="s">
        <v>708</v>
      </c>
      <c r="F2151" s="326" t="s">
        <v>709</v>
      </c>
      <c r="G2151" s="326">
        <v>2363.0</v>
      </c>
      <c r="H2151" s="326">
        <v>168021.9089</v>
      </c>
      <c r="I2151" s="60">
        <f t="shared" si="1"/>
        <v>2018</v>
      </c>
      <c r="J2151" s="60">
        <f t="shared" si="2"/>
        <v>4</v>
      </c>
    </row>
    <row r="2152">
      <c r="A2152" s="325">
        <v>2150.0</v>
      </c>
      <c r="B2152" s="326" t="s">
        <v>903</v>
      </c>
      <c r="C2152" s="326" t="s">
        <v>550</v>
      </c>
      <c r="D2152" s="326" t="s">
        <v>550</v>
      </c>
      <c r="E2152" s="326" t="s">
        <v>710</v>
      </c>
      <c r="F2152" s="326" t="s">
        <v>711</v>
      </c>
      <c r="G2152" s="326">
        <v>367.0</v>
      </c>
      <c r="H2152" s="326">
        <v>203515.3652</v>
      </c>
      <c r="I2152" s="60">
        <f t="shared" si="1"/>
        <v>2018</v>
      </c>
      <c r="J2152" s="60">
        <f t="shared" si="2"/>
        <v>4</v>
      </c>
    </row>
    <row r="2153">
      <c r="A2153" s="325">
        <v>2151.0</v>
      </c>
      <c r="B2153" s="326" t="s">
        <v>903</v>
      </c>
      <c r="C2153" s="326" t="s">
        <v>550</v>
      </c>
      <c r="D2153" s="326" t="s">
        <v>550</v>
      </c>
      <c r="E2153" s="326" t="s">
        <v>712</v>
      </c>
      <c r="F2153" s="326" t="s">
        <v>713</v>
      </c>
      <c r="G2153" s="326">
        <v>127.0</v>
      </c>
      <c r="H2153" s="326">
        <v>89281.1549</v>
      </c>
      <c r="I2153" s="60">
        <f t="shared" si="1"/>
        <v>2018</v>
      </c>
      <c r="J2153" s="60">
        <f t="shared" si="2"/>
        <v>4</v>
      </c>
    </row>
    <row r="2154">
      <c r="A2154" s="325">
        <v>2152.0</v>
      </c>
      <c r="B2154" s="326" t="s">
        <v>903</v>
      </c>
      <c r="C2154" s="326" t="s">
        <v>550</v>
      </c>
      <c r="D2154" s="326" t="s">
        <v>550</v>
      </c>
      <c r="E2154" s="326" t="s">
        <v>714</v>
      </c>
      <c r="F2154" s="326" t="s">
        <v>715</v>
      </c>
      <c r="G2154" s="326">
        <v>1670.0</v>
      </c>
      <c r="H2154" s="326">
        <v>102547.7379</v>
      </c>
      <c r="I2154" s="60">
        <f t="shared" si="1"/>
        <v>2018</v>
      </c>
      <c r="J2154" s="60">
        <f t="shared" si="2"/>
        <v>4</v>
      </c>
    </row>
    <row r="2155">
      <c r="A2155" s="325">
        <v>2153.0</v>
      </c>
      <c r="B2155" s="326" t="s">
        <v>903</v>
      </c>
      <c r="C2155" s="326" t="s">
        <v>551</v>
      </c>
      <c r="D2155" s="326" t="s">
        <v>551</v>
      </c>
      <c r="E2155" s="326" t="s">
        <v>716</v>
      </c>
      <c r="F2155" s="326">
        <v>66.0</v>
      </c>
      <c r="G2155" s="326">
        <v>4600.0</v>
      </c>
      <c r="H2155" s="326">
        <v>318738.1394</v>
      </c>
      <c r="I2155" s="60">
        <f t="shared" si="1"/>
        <v>2018</v>
      </c>
      <c r="J2155" s="60">
        <f t="shared" si="2"/>
        <v>4</v>
      </c>
    </row>
    <row r="2156">
      <c r="A2156" s="325">
        <v>2154.0</v>
      </c>
      <c r="B2156" s="326" t="s">
        <v>903</v>
      </c>
      <c r="C2156" s="326" t="s">
        <v>551</v>
      </c>
      <c r="D2156" s="326" t="s">
        <v>551</v>
      </c>
      <c r="E2156" s="326" t="s">
        <v>717</v>
      </c>
      <c r="F2156" s="326" t="s">
        <v>718</v>
      </c>
      <c r="G2156" s="326">
        <v>4938.0</v>
      </c>
      <c r="H2156" s="326">
        <v>37411.07512</v>
      </c>
      <c r="I2156" s="60">
        <f t="shared" si="1"/>
        <v>2018</v>
      </c>
      <c r="J2156" s="60">
        <f t="shared" si="2"/>
        <v>4</v>
      </c>
    </row>
    <row r="2157">
      <c r="A2157" s="325">
        <v>2155.0</v>
      </c>
      <c r="B2157" s="326" t="s">
        <v>903</v>
      </c>
      <c r="C2157" s="326" t="s">
        <v>551</v>
      </c>
      <c r="D2157" s="326" t="s">
        <v>551</v>
      </c>
      <c r="E2157" s="326" t="s">
        <v>719</v>
      </c>
      <c r="F2157" s="326" t="s">
        <v>720</v>
      </c>
      <c r="G2157" s="326">
        <v>1603.0</v>
      </c>
      <c r="H2157" s="326">
        <v>22002.17994</v>
      </c>
      <c r="I2157" s="60">
        <f t="shared" si="1"/>
        <v>2018</v>
      </c>
      <c r="J2157" s="60">
        <f t="shared" si="2"/>
        <v>4</v>
      </c>
    </row>
    <row r="2158">
      <c r="A2158" s="325">
        <v>2156.0</v>
      </c>
      <c r="B2158" s="326" t="s">
        <v>903</v>
      </c>
      <c r="C2158" s="326" t="s">
        <v>551</v>
      </c>
      <c r="D2158" s="326" t="s">
        <v>551</v>
      </c>
      <c r="E2158" s="326" t="s">
        <v>721</v>
      </c>
      <c r="F2158" s="326" t="s">
        <v>722</v>
      </c>
      <c r="G2158" s="326">
        <v>63.0</v>
      </c>
      <c r="H2158" s="326">
        <v>23525.03255</v>
      </c>
      <c r="I2158" s="60">
        <f t="shared" si="1"/>
        <v>2018</v>
      </c>
      <c r="J2158" s="60">
        <f t="shared" si="2"/>
        <v>4</v>
      </c>
    </row>
    <row r="2159">
      <c r="A2159" s="325">
        <v>2157.0</v>
      </c>
      <c r="B2159" s="326" t="s">
        <v>903</v>
      </c>
      <c r="C2159" s="326" t="s">
        <v>723</v>
      </c>
      <c r="D2159" s="326" t="s">
        <v>723</v>
      </c>
      <c r="E2159" s="326" t="s">
        <v>724</v>
      </c>
      <c r="F2159" s="326" t="s">
        <v>725</v>
      </c>
      <c r="G2159" s="326">
        <v>432.0</v>
      </c>
      <c r="H2159" s="326">
        <v>429214.2786</v>
      </c>
      <c r="I2159" s="60">
        <f t="shared" si="1"/>
        <v>2018</v>
      </c>
      <c r="J2159" s="60">
        <f t="shared" si="2"/>
        <v>4</v>
      </c>
    </row>
    <row r="2160">
      <c r="A2160" s="325">
        <v>2158.0</v>
      </c>
      <c r="B2160" s="326" t="s">
        <v>903</v>
      </c>
      <c r="C2160" s="326" t="s">
        <v>723</v>
      </c>
      <c r="D2160" s="326" t="s">
        <v>723</v>
      </c>
      <c r="E2160" s="326" t="s">
        <v>726</v>
      </c>
      <c r="F2160" s="326" t="s">
        <v>727</v>
      </c>
      <c r="G2160" s="326">
        <v>1578.0</v>
      </c>
      <c r="H2160" s="326">
        <v>1567824.379</v>
      </c>
      <c r="I2160" s="60">
        <f t="shared" si="1"/>
        <v>2018</v>
      </c>
      <c r="J2160" s="60">
        <f t="shared" si="2"/>
        <v>4</v>
      </c>
    </row>
    <row r="2161">
      <c r="A2161" s="325">
        <v>2159.0</v>
      </c>
      <c r="B2161" s="326" t="s">
        <v>903</v>
      </c>
      <c r="C2161" s="326" t="s">
        <v>524</v>
      </c>
      <c r="D2161" s="326" t="s">
        <v>728</v>
      </c>
      <c r="E2161" s="326" t="s">
        <v>729</v>
      </c>
      <c r="F2161" s="326">
        <v>71.0</v>
      </c>
      <c r="G2161" s="326">
        <v>39.0</v>
      </c>
      <c r="H2161" s="326">
        <v>37415.44128</v>
      </c>
      <c r="I2161" s="60">
        <f t="shared" si="1"/>
        <v>2018</v>
      </c>
      <c r="J2161" s="60">
        <f t="shared" si="2"/>
        <v>4</v>
      </c>
    </row>
    <row r="2162">
      <c r="A2162" s="325">
        <v>2160.0</v>
      </c>
      <c r="B2162" s="326" t="s">
        <v>903</v>
      </c>
      <c r="C2162" s="326" t="s">
        <v>524</v>
      </c>
      <c r="D2162" s="326" t="s">
        <v>728</v>
      </c>
      <c r="E2162" s="326" t="s">
        <v>730</v>
      </c>
      <c r="F2162" s="326">
        <v>73.0</v>
      </c>
      <c r="G2162" s="326">
        <v>12.0</v>
      </c>
      <c r="H2162" s="326">
        <v>2954.933918</v>
      </c>
      <c r="I2162" s="60">
        <f t="shared" si="1"/>
        <v>2018</v>
      </c>
      <c r="J2162" s="60">
        <f t="shared" si="2"/>
        <v>4</v>
      </c>
    </row>
    <row r="2163">
      <c r="A2163" s="325">
        <v>2161.0</v>
      </c>
      <c r="B2163" s="326" t="s">
        <v>903</v>
      </c>
      <c r="C2163" s="326" t="s">
        <v>524</v>
      </c>
      <c r="D2163" s="326" t="s">
        <v>728</v>
      </c>
      <c r="E2163" s="326" t="s">
        <v>731</v>
      </c>
      <c r="F2163" s="326" t="s">
        <v>732</v>
      </c>
      <c r="G2163" s="326">
        <v>11.0</v>
      </c>
      <c r="H2163" s="326">
        <v>9991.320052</v>
      </c>
      <c r="I2163" s="60">
        <f t="shared" si="1"/>
        <v>2018</v>
      </c>
      <c r="J2163" s="60">
        <f t="shared" si="2"/>
        <v>4</v>
      </c>
    </row>
    <row r="2164">
      <c r="A2164" s="325">
        <v>2162.0</v>
      </c>
      <c r="B2164" s="326" t="s">
        <v>903</v>
      </c>
      <c r="C2164" s="326" t="s">
        <v>524</v>
      </c>
      <c r="D2164" s="326" t="s">
        <v>728</v>
      </c>
      <c r="E2164" s="326" t="s">
        <v>733</v>
      </c>
      <c r="F2164" s="326" t="s">
        <v>734</v>
      </c>
      <c r="G2164" s="326">
        <v>314.0</v>
      </c>
      <c r="H2164" s="326">
        <v>14611.90315</v>
      </c>
      <c r="I2164" s="60">
        <f t="shared" si="1"/>
        <v>2018</v>
      </c>
      <c r="J2164" s="60">
        <f t="shared" si="2"/>
        <v>4</v>
      </c>
    </row>
    <row r="2165">
      <c r="A2165" s="325">
        <v>2163.0</v>
      </c>
      <c r="B2165" s="326" t="s">
        <v>903</v>
      </c>
      <c r="C2165" s="326" t="s">
        <v>524</v>
      </c>
      <c r="D2165" s="326" t="s">
        <v>728</v>
      </c>
      <c r="E2165" s="326" t="s">
        <v>735</v>
      </c>
      <c r="F2165" s="326">
        <v>23.0</v>
      </c>
      <c r="G2165" s="326">
        <v>24.0</v>
      </c>
      <c r="H2165" s="326">
        <v>31396.33166</v>
      </c>
      <c r="I2165" s="60">
        <f t="shared" si="1"/>
        <v>2018</v>
      </c>
      <c r="J2165" s="60">
        <f t="shared" si="2"/>
        <v>4</v>
      </c>
    </row>
    <row r="2166">
      <c r="A2166" s="325">
        <v>2164.0</v>
      </c>
      <c r="B2166" s="326" t="s">
        <v>903</v>
      </c>
      <c r="C2166" s="326" t="s">
        <v>524</v>
      </c>
      <c r="D2166" s="326" t="s">
        <v>728</v>
      </c>
      <c r="E2166" s="326" t="s">
        <v>736</v>
      </c>
      <c r="F2166" s="326" t="s">
        <v>737</v>
      </c>
      <c r="G2166" s="326">
        <v>6.0</v>
      </c>
      <c r="H2166" s="326">
        <v>8165.891064</v>
      </c>
      <c r="I2166" s="60">
        <f t="shared" si="1"/>
        <v>2018</v>
      </c>
      <c r="J2166" s="60">
        <f t="shared" si="2"/>
        <v>4</v>
      </c>
    </row>
    <row r="2167">
      <c r="A2167" s="325">
        <v>2165.0</v>
      </c>
      <c r="B2167" s="326" t="s">
        <v>903</v>
      </c>
      <c r="C2167" s="326" t="s">
        <v>524</v>
      </c>
      <c r="D2167" s="326" t="s">
        <v>728</v>
      </c>
      <c r="E2167" s="326" t="s">
        <v>738</v>
      </c>
      <c r="F2167" s="326">
        <v>70.0</v>
      </c>
      <c r="G2167" s="326">
        <v>6.0</v>
      </c>
      <c r="H2167" s="326">
        <v>7820.663946</v>
      </c>
      <c r="I2167" s="60">
        <f t="shared" si="1"/>
        <v>2018</v>
      </c>
      <c r="J2167" s="60">
        <f t="shared" si="2"/>
        <v>4</v>
      </c>
    </row>
    <row r="2168">
      <c r="A2168" s="325">
        <v>2166.0</v>
      </c>
      <c r="B2168" s="326" t="s">
        <v>903</v>
      </c>
      <c r="C2168" s="326" t="s">
        <v>524</v>
      </c>
      <c r="D2168" s="326" t="s">
        <v>728</v>
      </c>
      <c r="E2168" s="326" t="s">
        <v>739</v>
      </c>
      <c r="F2168" s="326">
        <v>21.0</v>
      </c>
      <c r="G2168" s="326">
        <v>274.0</v>
      </c>
      <c r="H2168" s="326">
        <v>290044.3051</v>
      </c>
      <c r="I2168" s="60">
        <f t="shared" si="1"/>
        <v>2018</v>
      </c>
      <c r="J2168" s="60">
        <f t="shared" si="2"/>
        <v>4</v>
      </c>
    </row>
    <row r="2169">
      <c r="A2169" s="325">
        <v>2167.0</v>
      </c>
      <c r="B2169" s="326" t="s">
        <v>903</v>
      </c>
      <c r="C2169" s="326" t="s">
        <v>524</v>
      </c>
      <c r="D2169" s="326" t="s">
        <v>728</v>
      </c>
      <c r="E2169" s="326" t="s">
        <v>740</v>
      </c>
      <c r="F2169" s="326" t="s">
        <v>741</v>
      </c>
      <c r="G2169" s="326">
        <v>290.0</v>
      </c>
      <c r="H2169" s="326">
        <v>223151.1304</v>
      </c>
      <c r="I2169" s="60">
        <f t="shared" si="1"/>
        <v>2018</v>
      </c>
      <c r="J2169" s="60">
        <f t="shared" si="2"/>
        <v>4</v>
      </c>
    </row>
    <row r="2170">
      <c r="A2170" s="325">
        <v>2168.0</v>
      </c>
      <c r="B2170" s="326" t="s">
        <v>903</v>
      </c>
      <c r="C2170" s="326" t="s">
        <v>524</v>
      </c>
      <c r="D2170" s="326" t="s">
        <v>728</v>
      </c>
      <c r="E2170" s="326" t="s">
        <v>742</v>
      </c>
      <c r="F2170" s="326" t="s">
        <v>743</v>
      </c>
      <c r="G2170" s="326">
        <v>736.0</v>
      </c>
      <c r="H2170" s="326">
        <v>366399.1304</v>
      </c>
      <c r="I2170" s="60">
        <f t="shared" si="1"/>
        <v>2018</v>
      </c>
      <c r="J2170" s="60">
        <f t="shared" si="2"/>
        <v>4</v>
      </c>
    </row>
    <row r="2171">
      <c r="A2171" s="325">
        <v>2169.0</v>
      </c>
      <c r="B2171" s="326" t="s">
        <v>903</v>
      </c>
      <c r="C2171" s="326" t="s">
        <v>524</v>
      </c>
      <c r="D2171" s="326" t="s">
        <v>728</v>
      </c>
      <c r="E2171" s="326" t="s">
        <v>744</v>
      </c>
      <c r="F2171" s="326" t="s">
        <v>745</v>
      </c>
      <c r="G2171" s="326">
        <v>259.0</v>
      </c>
      <c r="H2171" s="326">
        <v>335353.0721</v>
      </c>
      <c r="I2171" s="60">
        <f t="shared" si="1"/>
        <v>2018</v>
      </c>
      <c r="J2171" s="60">
        <f t="shared" si="2"/>
        <v>4</v>
      </c>
    </row>
    <row r="2172">
      <c r="A2172" s="325">
        <v>2170.0</v>
      </c>
      <c r="B2172" s="326" t="s">
        <v>903</v>
      </c>
      <c r="C2172" s="326" t="s">
        <v>524</v>
      </c>
      <c r="D2172" s="326" t="s">
        <v>728</v>
      </c>
      <c r="E2172" s="326" t="s">
        <v>746</v>
      </c>
      <c r="F2172" s="326" t="s">
        <v>747</v>
      </c>
      <c r="G2172" s="326">
        <v>82.0</v>
      </c>
      <c r="H2172" s="326">
        <v>74509.56701</v>
      </c>
      <c r="I2172" s="60">
        <f t="shared" si="1"/>
        <v>2018</v>
      </c>
      <c r="J2172" s="60">
        <f t="shared" si="2"/>
        <v>4</v>
      </c>
    </row>
    <row r="2173">
      <c r="A2173" s="325">
        <v>2171.0</v>
      </c>
      <c r="B2173" s="326" t="s">
        <v>903</v>
      </c>
      <c r="C2173" s="326" t="s">
        <v>524</v>
      </c>
      <c r="D2173" s="326" t="s">
        <v>728</v>
      </c>
      <c r="E2173" s="326" t="s">
        <v>748</v>
      </c>
      <c r="F2173" s="326" t="s">
        <v>749</v>
      </c>
      <c r="G2173" s="326">
        <v>91.0</v>
      </c>
      <c r="H2173" s="326">
        <v>88993.03355</v>
      </c>
      <c r="I2173" s="60">
        <f t="shared" si="1"/>
        <v>2018</v>
      </c>
      <c r="J2173" s="60">
        <f t="shared" si="2"/>
        <v>4</v>
      </c>
    </row>
    <row r="2174">
      <c r="A2174" s="325">
        <v>2172.0</v>
      </c>
      <c r="B2174" s="326" t="s">
        <v>903</v>
      </c>
      <c r="C2174" s="326" t="s">
        <v>524</v>
      </c>
      <c r="D2174" s="326" t="s">
        <v>728</v>
      </c>
      <c r="E2174" s="326" t="s">
        <v>750</v>
      </c>
      <c r="F2174" s="326" t="s">
        <v>751</v>
      </c>
      <c r="G2174" s="326">
        <v>178.0</v>
      </c>
      <c r="H2174" s="326">
        <v>56277.54099</v>
      </c>
      <c r="I2174" s="60">
        <f t="shared" si="1"/>
        <v>2018</v>
      </c>
      <c r="J2174" s="60">
        <f t="shared" si="2"/>
        <v>4</v>
      </c>
    </row>
    <row r="2175">
      <c r="A2175" s="325">
        <v>2173.0</v>
      </c>
      <c r="B2175" s="326" t="s">
        <v>903</v>
      </c>
      <c r="C2175" s="326" t="s">
        <v>524</v>
      </c>
      <c r="D2175" s="326" t="s">
        <v>872</v>
      </c>
      <c r="E2175" s="326" t="s">
        <v>754</v>
      </c>
      <c r="F2175" s="326" t="s">
        <v>755</v>
      </c>
      <c r="G2175" s="326">
        <v>334.0</v>
      </c>
      <c r="H2175" s="326">
        <v>1056590.853</v>
      </c>
      <c r="I2175" s="60">
        <f t="shared" si="1"/>
        <v>2018</v>
      </c>
      <c r="J2175" s="60">
        <f t="shared" si="2"/>
        <v>4</v>
      </c>
    </row>
    <row r="2176">
      <c r="A2176" s="325">
        <v>2174.0</v>
      </c>
      <c r="B2176" s="326" t="s">
        <v>903</v>
      </c>
      <c r="C2176" s="326" t="s">
        <v>524</v>
      </c>
      <c r="D2176" s="326" t="s">
        <v>872</v>
      </c>
      <c r="E2176" s="326" t="s">
        <v>756</v>
      </c>
      <c r="F2176" s="326" t="s">
        <v>757</v>
      </c>
      <c r="G2176" s="326">
        <v>144.0</v>
      </c>
      <c r="H2176" s="326">
        <v>438247.3321</v>
      </c>
      <c r="I2176" s="60">
        <f t="shared" si="1"/>
        <v>2018</v>
      </c>
      <c r="J2176" s="60">
        <f t="shared" si="2"/>
        <v>4</v>
      </c>
    </row>
    <row r="2177">
      <c r="A2177" s="325">
        <v>2175.0</v>
      </c>
      <c r="B2177" s="326" t="s">
        <v>903</v>
      </c>
      <c r="C2177" s="326" t="s">
        <v>524</v>
      </c>
      <c r="D2177" s="326" t="s">
        <v>872</v>
      </c>
      <c r="E2177" s="326" t="s">
        <v>758</v>
      </c>
      <c r="F2177" s="326" t="s">
        <v>759</v>
      </c>
      <c r="G2177" s="326">
        <v>140.0</v>
      </c>
      <c r="H2177" s="326">
        <v>535617.51</v>
      </c>
      <c r="I2177" s="60">
        <f t="shared" si="1"/>
        <v>2018</v>
      </c>
      <c r="J2177" s="60">
        <f t="shared" si="2"/>
        <v>4</v>
      </c>
    </row>
    <row r="2178">
      <c r="A2178" s="325">
        <v>2176.0</v>
      </c>
      <c r="B2178" s="326" t="s">
        <v>903</v>
      </c>
      <c r="C2178" s="326" t="s">
        <v>524</v>
      </c>
      <c r="D2178" s="326" t="s">
        <v>872</v>
      </c>
      <c r="E2178" s="326" t="s">
        <v>760</v>
      </c>
      <c r="F2178" s="326" t="s">
        <v>761</v>
      </c>
      <c r="G2178" s="326">
        <v>9.0</v>
      </c>
      <c r="H2178" s="326">
        <v>30552.58469</v>
      </c>
      <c r="I2178" s="60">
        <f t="shared" si="1"/>
        <v>2018</v>
      </c>
      <c r="J2178" s="60">
        <f t="shared" si="2"/>
        <v>4</v>
      </c>
    </row>
    <row r="2179">
      <c r="A2179" s="325">
        <v>2177.0</v>
      </c>
      <c r="B2179" s="326" t="s">
        <v>903</v>
      </c>
      <c r="C2179" s="326" t="s">
        <v>524</v>
      </c>
      <c r="D2179" s="326" t="s">
        <v>872</v>
      </c>
      <c r="E2179" s="326" t="s">
        <v>762</v>
      </c>
      <c r="F2179" s="326" t="s">
        <v>763</v>
      </c>
      <c r="G2179" s="326">
        <v>50.0</v>
      </c>
      <c r="H2179" s="326">
        <v>108276.9435</v>
      </c>
      <c r="I2179" s="60">
        <f t="shared" si="1"/>
        <v>2018</v>
      </c>
      <c r="J2179" s="60">
        <f t="shared" si="2"/>
        <v>4</v>
      </c>
    </row>
    <row r="2180">
      <c r="A2180" s="325">
        <v>2178.0</v>
      </c>
      <c r="B2180" s="326" t="s">
        <v>903</v>
      </c>
      <c r="C2180" s="326" t="s">
        <v>524</v>
      </c>
      <c r="D2180" s="326" t="s">
        <v>872</v>
      </c>
      <c r="E2180" s="326" t="s">
        <v>764</v>
      </c>
      <c r="F2180" s="326" t="s">
        <v>765</v>
      </c>
      <c r="G2180" s="326">
        <v>21.0</v>
      </c>
      <c r="H2180" s="326">
        <v>81113.99888</v>
      </c>
      <c r="I2180" s="60">
        <f t="shared" si="1"/>
        <v>2018</v>
      </c>
      <c r="J2180" s="60">
        <f t="shared" si="2"/>
        <v>4</v>
      </c>
    </row>
    <row r="2181">
      <c r="A2181" s="325">
        <v>2179.0</v>
      </c>
      <c r="B2181" s="326" t="s">
        <v>903</v>
      </c>
      <c r="C2181" s="326" t="s">
        <v>530</v>
      </c>
      <c r="D2181" s="326" t="s">
        <v>766</v>
      </c>
      <c r="E2181" s="326" t="s">
        <v>767</v>
      </c>
      <c r="F2181" s="326">
        <v>44.0</v>
      </c>
      <c r="G2181" s="326">
        <v>750.0</v>
      </c>
      <c r="H2181" s="326">
        <v>13912.7008</v>
      </c>
      <c r="I2181" s="60">
        <f t="shared" si="1"/>
        <v>2018</v>
      </c>
      <c r="J2181" s="60">
        <f t="shared" si="2"/>
        <v>4</v>
      </c>
    </row>
    <row r="2182">
      <c r="A2182" s="325">
        <v>2180.0</v>
      </c>
      <c r="B2182" s="326" t="s">
        <v>903</v>
      </c>
      <c r="C2182" s="326" t="s">
        <v>530</v>
      </c>
      <c r="D2182" s="326" t="s">
        <v>768</v>
      </c>
      <c r="E2182" s="326" t="s">
        <v>878</v>
      </c>
      <c r="F2182" s="326" t="s">
        <v>879</v>
      </c>
      <c r="G2182" s="326">
        <v>109.0</v>
      </c>
      <c r="H2182" s="326">
        <v>268035.6989</v>
      </c>
      <c r="I2182" s="60">
        <f t="shared" si="1"/>
        <v>2018</v>
      </c>
      <c r="J2182" s="60">
        <f t="shared" si="2"/>
        <v>4</v>
      </c>
    </row>
    <row r="2183">
      <c r="A2183" s="325">
        <v>2181.0</v>
      </c>
      <c r="B2183" s="326" t="s">
        <v>903</v>
      </c>
      <c r="C2183" s="326" t="s">
        <v>530</v>
      </c>
      <c r="D2183" s="326" t="s">
        <v>768</v>
      </c>
      <c r="E2183" s="326" t="s">
        <v>769</v>
      </c>
      <c r="F2183" s="326">
        <v>29.0</v>
      </c>
      <c r="G2183" s="326">
        <v>2.0</v>
      </c>
      <c r="H2183" s="326">
        <v>4918.086218</v>
      </c>
      <c r="I2183" s="60">
        <f t="shared" si="1"/>
        <v>2018</v>
      </c>
      <c r="J2183" s="60">
        <f t="shared" si="2"/>
        <v>4</v>
      </c>
    </row>
    <row r="2184">
      <c r="A2184" s="325">
        <v>2182.0</v>
      </c>
      <c r="B2184" s="326" t="s">
        <v>903</v>
      </c>
      <c r="C2184" s="326" t="s">
        <v>530</v>
      </c>
      <c r="D2184" s="326" t="s">
        <v>768</v>
      </c>
      <c r="E2184" s="326" t="s">
        <v>880</v>
      </c>
      <c r="F2184" s="326" t="s">
        <v>881</v>
      </c>
      <c r="G2184" s="326">
        <v>296.0</v>
      </c>
      <c r="H2184" s="326">
        <v>166948.8127</v>
      </c>
      <c r="I2184" s="60">
        <f t="shared" si="1"/>
        <v>2018</v>
      </c>
      <c r="J2184" s="60">
        <f t="shared" si="2"/>
        <v>4</v>
      </c>
    </row>
    <row r="2185">
      <c r="A2185" s="325">
        <v>2183.0</v>
      </c>
      <c r="B2185" s="326" t="s">
        <v>903</v>
      </c>
      <c r="C2185" s="326" t="s">
        <v>530</v>
      </c>
      <c r="D2185" s="326" t="s">
        <v>768</v>
      </c>
      <c r="E2185" s="326" t="s">
        <v>770</v>
      </c>
      <c r="F2185" s="326" t="s">
        <v>771</v>
      </c>
      <c r="G2185" s="326">
        <v>4.0</v>
      </c>
      <c r="H2185" s="326">
        <v>2256.065036</v>
      </c>
      <c r="I2185" s="60">
        <f t="shared" si="1"/>
        <v>2018</v>
      </c>
      <c r="J2185" s="60">
        <f t="shared" si="2"/>
        <v>4</v>
      </c>
    </row>
    <row r="2186">
      <c r="A2186" s="325">
        <v>2184.0</v>
      </c>
      <c r="B2186" s="326" t="s">
        <v>903</v>
      </c>
      <c r="C2186" s="326" t="s">
        <v>530</v>
      </c>
      <c r="D2186" s="326" t="s">
        <v>768</v>
      </c>
      <c r="E2186" s="326" t="s">
        <v>884</v>
      </c>
      <c r="F2186" s="326" t="s">
        <v>885</v>
      </c>
      <c r="G2186" s="326">
        <v>2683.0</v>
      </c>
      <c r="H2186" s="326">
        <v>1513255.623</v>
      </c>
      <c r="I2186" s="60">
        <f t="shared" si="1"/>
        <v>2018</v>
      </c>
      <c r="J2186" s="60">
        <f t="shared" si="2"/>
        <v>4</v>
      </c>
    </row>
    <row r="2187">
      <c r="A2187" s="325">
        <v>2185.0</v>
      </c>
      <c r="B2187" s="326" t="s">
        <v>903</v>
      </c>
      <c r="C2187" s="326" t="s">
        <v>530</v>
      </c>
      <c r="D2187" s="326" t="s">
        <v>768</v>
      </c>
      <c r="E2187" s="326" t="s">
        <v>774</v>
      </c>
      <c r="F2187" s="326" t="s">
        <v>775</v>
      </c>
      <c r="G2187" s="326">
        <v>104.0</v>
      </c>
      <c r="H2187" s="326">
        <v>58657.69095</v>
      </c>
      <c r="I2187" s="60">
        <f t="shared" si="1"/>
        <v>2018</v>
      </c>
      <c r="J2187" s="60">
        <f t="shared" si="2"/>
        <v>4</v>
      </c>
    </row>
    <row r="2188">
      <c r="A2188" s="325">
        <v>2186.0</v>
      </c>
      <c r="B2188" s="326" t="s">
        <v>903</v>
      </c>
      <c r="C2188" s="326" t="s">
        <v>530</v>
      </c>
      <c r="D2188" s="326" t="s">
        <v>768</v>
      </c>
      <c r="E2188" s="326" t="s">
        <v>886</v>
      </c>
      <c r="F2188" s="326" t="s">
        <v>887</v>
      </c>
      <c r="G2188" s="326">
        <v>65.0</v>
      </c>
      <c r="H2188" s="326">
        <v>36661.05684</v>
      </c>
      <c r="I2188" s="60">
        <f t="shared" si="1"/>
        <v>2018</v>
      </c>
      <c r="J2188" s="60">
        <f t="shared" si="2"/>
        <v>4</v>
      </c>
    </row>
    <row r="2189">
      <c r="A2189" s="325">
        <v>2187.0</v>
      </c>
      <c r="B2189" s="326" t="s">
        <v>903</v>
      </c>
      <c r="C2189" s="326" t="s">
        <v>530</v>
      </c>
      <c r="D2189" s="326" t="s">
        <v>768</v>
      </c>
      <c r="E2189" s="326" t="s">
        <v>776</v>
      </c>
      <c r="F2189" s="326" t="s">
        <v>777</v>
      </c>
      <c r="G2189" s="326">
        <v>1.0</v>
      </c>
      <c r="H2189" s="326">
        <v>564.0162591</v>
      </c>
      <c r="I2189" s="60">
        <f t="shared" si="1"/>
        <v>2018</v>
      </c>
      <c r="J2189" s="60">
        <f t="shared" si="2"/>
        <v>4</v>
      </c>
    </row>
    <row r="2190">
      <c r="A2190" s="325">
        <v>2188.0</v>
      </c>
      <c r="B2190" s="326" t="s">
        <v>903</v>
      </c>
      <c r="C2190" s="326" t="s">
        <v>530</v>
      </c>
      <c r="D2190" s="326" t="s">
        <v>778</v>
      </c>
      <c r="E2190" s="326" t="s">
        <v>888</v>
      </c>
      <c r="F2190" s="326" t="s">
        <v>889</v>
      </c>
      <c r="G2190" s="326">
        <v>20.0</v>
      </c>
      <c r="H2190" s="326">
        <v>37129.55358</v>
      </c>
      <c r="I2190" s="60">
        <f t="shared" si="1"/>
        <v>2018</v>
      </c>
      <c r="J2190" s="60">
        <f t="shared" si="2"/>
        <v>4</v>
      </c>
    </row>
    <row r="2191">
      <c r="A2191" s="325">
        <v>2189.0</v>
      </c>
      <c r="B2191" s="326" t="s">
        <v>903</v>
      </c>
      <c r="C2191" s="326" t="s">
        <v>530</v>
      </c>
      <c r="D2191" s="326" t="s">
        <v>778</v>
      </c>
      <c r="E2191" s="326" t="s">
        <v>890</v>
      </c>
      <c r="F2191" s="326" t="s">
        <v>891</v>
      </c>
      <c r="G2191" s="326">
        <v>148.0</v>
      </c>
      <c r="H2191" s="326">
        <v>22270.02361</v>
      </c>
      <c r="I2191" s="60">
        <f t="shared" si="1"/>
        <v>2018</v>
      </c>
      <c r="J2191" s="60">
        <f t="shared" si="2"/>
        <v>4</v>
      </c>
    </row>
    <row r="2192">
      <c r="A2192" s="325">
        <v>2190.0</v>
      </c>
      <c r="B2192" s="326" t="s">
        <v>903</v>
      </c>
      <c r="C2192" s="326" t="s">
        <v>530</v>
      </c>
      <c r="D2192" s="326" t="s">
        <v>778</v>
      </c>
      <c r="E2192" s="326" t="s">
        <v>892</v>
      </c>
      <c r="F2192" s="326" t="s">
        <v>893</v>
      </c>
      <c r="G2192" s="326">
        <v>2236.0</v>
      </c>
      <c r="H2192" s="326">
        <v>336457.9243</v>
      </c>
      <c r="I2192" s="60">
        <f t="shared" si="1"/>
        <v>2018</v>
      </c>
      <c r="J2192" s="60">
        <f t="shared" si="2"/>
        <v>4</v>
      </c>
    </row>
    <row r="2193">
      <c r="A2193" s="325">
        <v>2191.0</v>
      </c>
      <c r="B2193" s="326" t="s">
        <v>903</v>
      </c>
      <c r="C2193" s="326" t="s">
        <v>530</v>
      </c>
      <c r="D2193" s="326" t="s">
        <v>778</v>
      </c>
      <c r="E2193" s="326" t="s">
        <v>782</v>
      </c>
      <c r="F2193" s="326" t="s">
        <v>783</v>
      </c>
      <c r="G2193" s="326">
        <v>88.0</v>
      </c>
      <c r="H2193" s="326">
        <v>13241.63566</v>
      </c>
      <c r="I2193" s="60">
        <f t="shared" si="1"/>
        <v>2018</v>
      </c>
      <c r="J2193" s="60">
        <f t="shared" si="2"/>
        <v>4</v>
      </c>
    </row>
    <row r="2194">
      <c r="A2194" s="325">
        <v>2192.0</v>
      </c>
      <c r="B2194" s="326" t="s">
        <v>903</v>
      </c>
      <c r="C2194" s="326" t="s">
        <v>530</v>
      </c>
      <c r="D2194" s="326" t="s">
        <v>784</v>
      </c>
      <c r="E2194" s="326" t="s">
        <v>785</v>
      </c>
      <c r="F2194" s="326">
        <v>35.0</v>
      </c>
      <c r="G2194" s="326">
        <v>64.0</v>
      </c>
      <c r="H2194" s="326">
        <v>49553.87043</v>
      </c>
      <c r="I2194" s="60">
        <f t="shared" si="1"/>
        <v>2018</v>
      </c>
      <c r="J2194" s="60">
        <f t="shared" si="2"/>
        <v>4</v>
      </c>
    </row>
    <row r="2195">
      <c r="A2195" s="325">
        <v>2193.0</v>
      </c>
      <c r="B2195" s="326" t="s">
        <v>903</v>
      </c>
      <c r="C2195" s="326" t="s">
        <v>530</v>
      </c>
      <c r="D2195" s="326" t="s">
        <v>784</v>
      </c>
      <c r="E2195" s="326" t="s">
        <v>786</v>
      </c>
      <c r="F2195" s="326">
        <v>43.0</v>
      </c>
      <c r="G2195" s="326">
        <v>54.0</v>
      </c>
      <c r="H2195" s="326">
        <v>355.6985404</v>
      </c>
      <c r="I2195" s="60">
        <f t="shared" si="1"/>
        <v>2018</v>
      </c>
      <c r="J2195" s="60">
        <f t="shared" si="2"/>
        <v>4</v>
      </c>
    </row>
    <row r="2196">
      <c r="A2196" s="325">
        <v>2194.0</v>
      </c>
      <c r="B2196" s="326" t="s">
        <v>903</v>
      </c>
      <c r="C2196" s="326" t="s">
        <v>530</v>
      </c>
      <c r="D2196" s="326" t="s">
        <v>784</v>
      </c>
      <c r="E2196" s="326" t="s">
        <v>787</v>
      </c>
      <c r="F2196" s="326" t="s">
        <v>788</v>
      </c>
      <c r="G2196" s="326">
        <v>490.0</v>
      </c>
      <c r="H2196" s="326">
        <v>3656.53698</v>
      </c>
      <c r="I2196" s="60">
        <f t="shared" si="1"/>
        <v>2018</v>
      </c>
      <c r="J2196" s="60">
        <f t="shared" si="2"/>
        <v>4</v>
      </c>
    </row>
    <row r="2197">
      <c r="A2197" s="325">
        <v>2195.0</v>
      </c>
      <c r="B2197" s="326" t="s">
        <v>903</v>
      </c>
      <c r="C2197" s="326" t="s">
        <v>530</v>
      </c>
      <c r="D2197" s="326" t="s">
        <v>784</v>
      </c>
      <c r="E2197" s="326" t="s">
        <v>789</v>
      </c>
      <c r="F2197" s="326">
        <v>49.0</v>
      </c>
      <c r="G2197" s="326">
        <v>1771.0</v>
      </c>
      <c r="H2197" s="326">
        <v>75400.62039</v>
      </c>
      <c r="I2197" s="60">
        <f t="shared" si="1"/>
        <v>2018</v>
      </c>
      <c r="J2197" s="60">
        <f t="shared" si="2"/>
        <v>4</v>
      </c>
    </row>
    <row r="2198">
      <c r="A2198" s="325">
        <v>2196.0</v>
      </c>
      <c r="B2198" s="326" t="s">
        <v>903</v>
      </c>
      <c r="C2198" s="326" t="s">
        <v>530</v>
      </c>
      <c r="D2198" s="326" t="s">
        <v>784</v>
      </c>
      <c r="E2198" s="326" t="s">
        <v>790</v>
      </c>
      <c r="F2198" s="326">
        <v>41.0</v>
      </c>
      <c r="G2198" s="326">
        <v>320.0</v>
      </c>
      <c r="H2198" s="326">
        <v>15014.51119</v>
      </c>
      <c r="I2198" s="60">
        <f t="shared" si="1"/>
        <v>2018</v>
      </c>
      <c r="J2198" s="60">
        <f t="shared" si="2"/>
        <v>4</v>
      </c>
    </row>
    <row r="2199">
      <c r="A2199" s="325">
        <v>2197.0</v>
      </c>
      <c r="B2199" s="326" t="s">
        <v>903</v>
      </c>
      <c r="C2199" s="326" t="s">
        <v>530</v>
      </c>
      <c r="D2199" s="326" t="s">
        <v>784</v>
      </c>
      <c r="E2199" s="326" t="s">
        <v>791</v>
      </c>
      <c r="F2199" s="326">
        <v>47.0</v>
      </c>
      <c r="G2199" s="326">
        <v>56.0</v>
      </c>
      <c r="H2199" s="326">
        <v>5355.532959</v>
      </c>
      <c r="I2199" s="60">
        <f t="shared" si="1"/>
        <v>2018</v>
      </c>
      <c r="J2199" s="60">
        <f t="shared" si="2"/>
        <v>4</v>
      </c>
    </row>
    <row r="2200">
      <c r="A2200" s="325">
        <v>2198.0</v>
      </c>
      <c r="B2200" s="326" t="s">
        <v>903</v>
      </c>
      <c r="C2200" s="326" t="s">
        <v>530</v>
      </c>
      <c r="D2200" s="326" t="s">
        <v>784</v>
      </c>
      <c r="E2200" s="326" t="s">
        <v>792</v>
      </c>
      <c r="F2200" s="326">
        <v>40.0</v>
      </c>
      <c r="G2200" s="326">
        <v>368.0</v>
      </c>
      <c r="H2200" s="326">
        <v>19149.41783</v>
      </c>
      <c r="I2200" s="60">
        <f t="shared" si="1"/>
        <v>2018</v>
      </c>
      <c r="J2200" s="60">
        <f t="shared" si="2"/>
        <v>4</v>
      </c>
    </row>
    <row r="2201">
      <c r="A2201" s="325">
        <v>2199.0</v>
      </c>
      <c r="B2201" s="326" t="s">
        <v>903</v>
      </c>
      <c r="C2201" s="326" t="s">
        <v>530</v>
      </c>
      <c r="D2201" s="326" t="s">
        <v>784</v>
      </c>
      <c r="E2201" s="326" t="s">
        <v>793</v>
      </c>
      <c r="F2201" s="326">
        <v>42.0</v>
      </c>
      <c r="G2201" s="326">
        <v>8.0</v>
      </c>
      <c r="H2201" s="326">
        <v>628.9246409</v>
      </c>
      <c r="I2201" s="60">
        <f t="shared" si="1"/>
        <v>2018</v>
      </c>
      <c r="J2201" s="60">
        <f t="shared" si="2"/>
        <v>4</v>
      </c>
    </row>
    <row r="2202">
      <c r="A2202" s="325">
        <v>2200.0</v>
      </c>
      <c r="B2202" s="326" t="s">
        <v>903</v>
      </c>
      <c r="C2202" s="326" t="s">
        <v>530</v>
      </c>
      <c r="D2202" s="326" t="s">
        <v>794</v>
      </c>
      <c r="E2202" s="326" t="s">
        <v>794</v>
      </c>
      <c r="F2202" s="326">
        <v>46.0</v>
      </c>
      <c r="G2202" s="326">
        <v>19775.0</v>
      </c>
      <c r="H2202" s="326">
        <v>258776.4216</v>
      </c>
      <c r="I2202" s="60">
        <f t="shared" si="1"/>
        <v>2018</v>
      </c>
      <c r="J2202" s="60">
        <f t="shared" si="2"/>
        <v>4</v>
      </c>
    </row>
    <row r="2203">
      <c r="A2203" s="325">
        <v>2201.0</v>
      </c>
      <c r="B2203" s="326" t="s">
        <v>903</v>
      </c>
      <c r="C2203" s="326" t="s">
        <v>530</v>
      </c>
      <c r="D2203" s="326" t="s">
        <v>795</v>
      </c>
      <c r="E2203" s="326" t="s">
        <v>796</v>
      </c>
      <c r="F2203" s="326">
        <v>45.0</v>
      </c>
      <c r="G2203" s="326">
        <v>1059.0</v>
      </c>
      <c r="H2203" s="326">
        <v>36644.75905</v>
      </c>
      <c r="I2203" s="60">
        <f t="shared" si="1"/>
        <v>2018</v>
      </c>
      <c r="J2203" s="60">
        <f t="shared" si="2"/>
        <v>4</v>
      </c>
    </row>
    <row r="2204">
      <c r="A2204" s="325">
        <v>2202.0</v>
      </c>
      <c r="B2204" s="326" t="s">
        <v>903</v>
      </c>
      <c r="C2204" s="326" t="s">
        <v>530</v>
      </c>
      <c r="D2204" s="326" t="s">
        <v>797</v>
      </c>
      <c r="E2204" s="326" t="s">
        <v>797</v>
      </c>
      <c r="F2204" s="326">
        <v>39.0</v>
      </c>
      <c r="G2204" s="326">
        <v>389.0</v>
      </c>
      <c r="H2204" s="326">
        <v>33847.31897</v>
      </c>
      <c r="I2204" s="60">
        <f t="shared" si="1"/>
        <v>2018</v>
      </c>
      <c r="J2204" s="60">
        <f t="shared" si="2"/>
        <v>4</v>
      </c>
    </row>
    <row r="2205">
      <c r="A2205" s="325">
        <v>2203.0</v>
      </c>
      <c r="B2205" s="326" t="s">
        <v>903</v>
      </c>
      <c r="C2205" s="326" t="s">
        <v>530</v>
      </c>
      <c r="D2205" s="326" t="s">
        <v>798</v>
      </c>
      <c r="E2205" s="326" t="s">
        <v>799</v>
      </c>
      <c r="F2205" s="326">
        <v>37.2</v>
      </c>
      <c r="G2205" s="326">
        <v>412.0</v>
      </c>
      <c r="H2205" s="326">
        <v>22692.43016</v>
      </c>
      <c r="I2205" s="60">
        <f t="shared" si="1"/>
        <v>2018</v>
      </c>
      <c r="J2205" s="60">
        <f t="shared" si="2"/>
        <v>4</v>
      </c>
    </row>
    <row r="2206">
      <c r="A2206" s="325">
        <v>2204.0</v>
      </c>
      <c r="B2206" s="326" t="s">
        <v>903</v>
      </c>
      <c r="C2206" s="326" t="s">
        <v>530</v>
      </c>
      <c r="D2206" s="326" t="s">
        <v>798</v>
      </c>
      <c r="E2206" s="326" t="s">
        <v>800</v>
      </c>
      <c r="F2206" s="326">
        <v>48.0</v>
      </c>
      <c r="G2206" s="326">
        <v>1100.0</v>
      </c>
      <c r="H2206" s="326">
        <v>156891.178</v>
      </c>
      <c r="I2206" s="60">
        <f t="shared" si="1"/>
        <v>2018</v>
      </c>
      <c r="J2206" s="60">
        <f t="shared" si="2"/>
        <v>4</v>
      </c>
    </row>
    <row r="2207">
      <c r="A2207" s="325">
        <v>2205.0</v>
      </c>
      <c r="B2207" s="326" t="s">
        <v>903</v>
      </c>
      <c r="C2207" s="326" t="s">
        <v>530</v>
      </c>
      <c r="D2207" s="326" t="s">
        <v>801</v>
      </c>
      <c r="E2207" s="326" t="s">
        <v>802</v>
      </c>
      <c r="F2207" s="326">
        <v>126.0</v>
      </c>
      <c r="G2207" s="326">
        <v>403.0</v>
      </c>
      <c r="H2207" s="326">
        <v>3701.923843</v>
      </c>
      <c r="I2207" s="60">
        <f t="shared" si="1"/>
        <v>2018</v>
      </c>
      <c r="J2207" s="60">
        <f t="shared" si="2"/>
        <v>4</v>
      </c>
    </row>
    <row r="2208">
      <c r="A2208" s="325">
        <v>2206.0</v>
      </c>
      <c r="B2208" s="326" t="s">
        <v>903</v>
      </c>
      <c r="C2208" s="326" t="s">
        <v>518</v>
      </c>
      <c r="D2208" s="326" t="s">
        <v>864</v>
      </c>
      <c r="E2208" s="326" t="s">
        <v>857</v>
      </c>
      <c r="F2208" s="326">
        <v>37.1</v>
      </c>
      <c r="G2208" s="326">
        <v>3.0</v>
      </c>
      <c r="H2208" s="326">
        <v>2561.332031</v>
      </c>
      <c r="I2208" s="60">
        <f t="shared" si="1"/>
        <v>2018</v>
      </c>
      <c r="J2208" s="60">
        <f t="shared" si="2"/>
        <v>4</v>
      </c>
    </row>
    <row r="2209">
      <c r="A2209" s="325">
        <v>2207.0</v>
      </c>
      <c r="B2209" s="326" t="s">
        <v>903</v>
      </c>
      <c r="C2209" s="326" t="s">
        <v>518</v>
      </c>
      <c r="D2209" s="326" t="s">
        <v>864</v>
      </c>
      <c r="E2209" s="326" t="s">
        <v>813</v>
      </c>
      <c r="F2209" s="326">
        <v>4.6</v>
      </c>
      <c r="G2209" s="326">
        <v>7.0</v>
      </c>
      <c r="H2209" s="326">
        <v>11130.41848</v>
      </c>
      <c r="I2209" s="60">
        <f t="shared" si="1"/>
        <v>2018</v>
      </c>
      <c r="J2209" s="60">
        <f t="shared" si="2"/>
        <v>4</v>
      </c>
    </row>
    <row r="2210">
      <c r="A2210" s="325">
        <v>2208.0</v>
      </c>
      <c r="B2210" s="326" t="s">
        <v>903</v>
      </c>
      <c r="C2210" s="326" t="s">
        <v>518</v>
      </c>
      <c r="D2210" s="326" t="s">
        <v>864</v>
      </c>
      <c r="E2210" s="326" t="s">
        <v>814</v>
      </c>
      <c r="F2210" s="326">
        <v>4.8</v>
      </c>
      <c r="G2210" s="326">
        <v>42.0</v>
      </c>
      <c r="H2210" s="326">
        <v>4820.170639</v>
      </c>
      <c r="I2210" s="60">
        <f t="shared" si="1"/>
        <v>2018</v>
      </c>
      <c r="J2210" s="60">
        <f t="shared" si="2"/>
        <v>4</v>
      </c>
    </row>
    <row r="2211">
      <c r="A2211" s="325">
        <v>2209.0</v>
      </c>
      <c r="B2211" s="326" t="s">
        <v>903</v>
      </c>
      <c r="C2211" s="326" t="s">
        <v>518</v>
      </c>
      <c r="D2211" s="326" t="s">
        <v>864</v>
      </c>
      <c r="E2211" s="326" t="s">
        <v>815</v>
      </c>
      <c r="F2211" s="326">
        <v>4.4</v>
      </c>
      <c r="G2211" s="326">
        <v>163.0</v>
      </c>
      <c r="H2211" s="326">
        <v>155010.0975</v>
      </c>
      <c r="I2211" s="60">
        <f t="shared" si="1"/>
        <v>2018</v>
      </c>
      <c r="J2211" s="60">
        <f t="shared" si="2"/>
        <v>4</v>
      </c>
    </row>
    <row r="2212">
      <c r="A2212" s="325">
        <v>2210.0</v>
      </c>
      <c r="B2212" s="326" t="s">
        <v>903</v>
      </c>
      <c r="C2212" s="326" t="s">
        <v>518</v>
      </c>
      <c r="D2212" s="326" t="s">
        <v>864</v>
      </c>
      <c r="E2212" s="326" t="s">
        <v>852</v>
      </c>
      <c r="F2212" s="326">
        <v>4.9</v>
      </c>
      <c r="G2212" s="326">
        <v>1.0</v>
      </c>
      <c r="H2212" s="326">
        <v>447.4474206</v>
      </c>
      <c r="I2212" s="60">
        <f t="shared" si="1"/>
        <v>2018</v>
      </c>
      <c r="J2212" s="60">
        <f t="shared" si="2"/>
        <v>4</v>
      </c>
    </row>
    <row r="2213">
      <c r="A2213" s="325">
        <v>2211.0</v>
      </c>
      <c r="B2213" s="326" t="s">
        <v>903</v>
      </c>
      <c r="C2213" s="326" t="s">
        <v>518</v>
      </c>
      <c r="D2213" s="326" t="s">
        <v>803</v>
      </c>
      <c r="E2213" s="326" t="s">
        <v>803</v>
      </c>
      <c r="F2213" s="326" t="s">
        <v>804</v>
      </c>
      <c r="G2213" s="326">
        <v>148.0</v>
      </c>
      <c r="H2213" s="326">
        <v>1159103.967</v>
      </c>
      <c r="I2213" s="60">
        <f t="shared" si="1"/>
        <v>2018</v>
      </c>
      <c r="J2213" s="60">
        <f t="shared" si="2"/>
        <v>4</v>
      </c>
    </row>
    <row r="2214">
      <c r="A2214" s="325">
        <v>2212.0</v>
      </c>
      <c r="B2214" s="326" t="s">
        <v>903</v>
      </c>
      <c r="C2214" s="326" t="s">
        <v>518</v>
      </c>
      <c r="D2214" s="326" t="s">
        <v>865</v>
      </c>
      <c r="E2214" s="326" t="s">
        <v>837</v>
      </c>
      <c r="F2214" s="326" t="s">
        <v>838</v>
      </c>
      <c r="G2214" s="326">
        <v>4730.0</v>
      </c>
      <c r="H2214" s="326">
        <v>187475.3356</v>
      </c>
      <c r="I2214" s="60">
        <f t="shared" si="1"/>
        <v>2018</v>
      </c>
      <c r="J2214" s="60">
        <f t="shared" si="2"/>
        <v>4</v>
      </c>
    </row>
    <row r="2215">
      <c r="A2215" s="325">
        <v>2213.0</v>
      </c>
      <c r="B2215" s="326" t="s">
        <v>903</v>
      </c>
      <c r="C2215" s="326" t="s">
        <v>518</v>
      </c>
      <c r="D2215" s="326" t="s">
        <v>865</v>
      </c>
      <c r="E2215" s="326" t="s">
        <v>894</v>
      </c>
      <c r="F2215" s="326" t="s">
        <v>895</v>
      </c>
      <c r="G2215" s="326">
        <v>1196.0</v>
      </c>
      <c r="H2215" s="326">
        <v>22718.69727</v>
      </c>
      <c r="I2215" s="60">
        <f t="shared" si="1"/>
        <v>2018</v>
      </c>
      <c r="J2215" s="60">
        <f t="shared" si="2"/>
        <v>4</v>
      </c>
    </row>
    <row r="2216">
      <c r="A2216" s="325">
        <v>2214.0</v>
      </c>
      <c r="B2216" s="326" t="s">
        <v>903</v>
      </c>
      <c r="C2216" s="326" t="s">
        <v>518</v>
      </c>
      <c r="D2216" s="326" t="s">
        <v>865</v>
      </c>
      <c r="E2216" s="326" t="s">
        <v>842</v>
      </c>
      <c r="F2216" s="326" t="s">
        <v>843</v>
      </c>
      <c r="G2216" s="326">
        <v>53.0</v>
      </c>
      <c r="H2216" s="326">
        <v>1865.659532</v>
      </c>
      <c r="I2216" s="60">
        <f t="shared" si="1"/>
        <v>2018</v>
      </c>
      <c r="J2216" s="60">
        <f t="shared" si="2"/>
        <v>4</v>
      </c>
    </row>
    <row r="2217">
      <c r="A2217" s="325">
        <v>2215.0</v>
      </c>
      <c r="B2217" s="326" t="s">
        <v>903</v>
      </c>
      <c r="C2217" s="326" t="s">
        <v>518</v>
      </c>
      <c r="D2217" s="326" t="s">
        <v>865</v>
      </c>
      <c r="E2217" s="326" t="s">
        <v>844</v>
      </c>
      <c r="F2217" s="326" t="s">
        <v>845</v>
      </c>
      <c r="G2217" s="326">
        <v>673.0</v>
      </c>
      <c r="H2217" s="326">
        <v>66470.56284</v>
      </c>
      <c r="I2217" s="60">
        <f t="shared" si="1"/>
        <v>2018</v>
      </c>
      <c r="J2217" s="60">
        <f t="shared" si="2"/>
        <v>4</v>
      </c>
    </row>
    <row r="2218">
      <c r="A2218" s="325">
        <v>2216.0</v>
      </c>
      <c r="B2218" s="326" t="s">
        <v>903</v>
      </c>
      <c r="C2218" s="326" t="s">
        <v>518</v>
      </c>
      <c r="D2218" s="326" t="s">
        <v>805</v>
      </c>
      <c r="E2218" s="326" t="s">
        <v>808</v>
      </c>
      <c r="F2218" s="326" t="s">
        <v>809</v>
      </c>
      <c r="G2218" s="326">
        <v>13772.0</v>
      </c>
      <c r="H2218" s="326">
        <v>2796655.569</v>
      </c>
      <c r="I2218" s="60">
        <f t="shared" si="1"/>
        <v>2018</v>
      </c>
      <c r="J2218" s="60">
        <f t="shared" si="2"/>
        <v>4</v>
      </c>
    </row>
    <row r="2219">
      <c r="A2219" s="325">
        <v>2217.0</v>
      </c>
      <c r="B2219" s="326" t="s">
        <v>903</v>
      </c>
      <c r="C2219" s="326" t="s">
        <v>518</v>
      </c>
      <c r="D2219" s="326" t="s">
        <v>805</v>
      </c>
      <c r="E2219" s="326" t="s">
        <v>896</v>
      </c>
      <c r="F2219" s="326" t="s">
        <v>897</v>
      </c>
      <c r="G2219" s="326">
        <v>1931.0</v>
      </c>
      <c r="H2219" s="326">
        <v>855842.1559</v>
      </c>
      <c r="I2219" s="60">
        <f t="shared" si="1"/>
        <v>2018</v>
      </c>
      <c r="J2219" s="60">
        <f t="shared" si="2"/>
        <v>4</v>
      </c>
    </row>
    <row r="2220">
      <c r="A2220" s="325">
        <v>2218.0</v>
      </c>
      <c r="B2220" s="326" t="s">
        <v>903</v>
      </c>
      <c r="C2220" s="326" t="s">
        <v>518</v>
      </c>
      <c r="D2220" s="326" t="s">
        <v>805</v>
      </c>
      <c r="E2220" s="326" t="s">
        <v>810</v>
      </c>
      <c r="F2220" s="326" t="s">
        <v>811</v>
      </c>
      <c r="G2220" s="326">
        <v>1778.0</v>
      </c>
      <c r="H2220" s="326">
        <v>3712203.898</v>
      </c>
      <c r="I2220" s="60">
        <f t="shared" si="1"/>
        <v>2018</v>
      </c>
      <c r="J2220" s="60">
        <f t="shared" si="2"/>
        <v>4</v>
      </c>
    </row>
    <row r="2221">
      <c r="A2221" s="325">
        <v>2219.0</v>
      </c>
      <c r="B2221" s="326" t="s">
        <v>903</v>
      </c>
      <c r="C2221" s="326" t="s">
        <v>518</v>
      </c>
      <c r="D2221" s="326" t="s">
        <v>805</v>
      </c>
      <c r="E2221" s="326" t="s">
        <v>812</v>
      </c>
      <c r="F2221" s="326">
        <v>2.0</v>
      </c>
      <c r="G2221" s="326">
        <v>156.0</v>
      </c>
      <c r="H2221" s="326">
        <v>734353.1954</v>
      </c>
      <c r="I2221" s="60">
        <f t="shared" si="1"/>
        <v>2018</v>
      </c>
      <c r="J2221" s="60">
        <f t="shared" si="2"/>
        <v>4</v>
      </c>
    </row>
    <row r="2222">
      <c r="A2222" s="325">
        <v>2220.0</v>
      </c>
      <c r="B2222" s="326" t="s">
        <v>903</v>
      </c>
      <c r="C2222" s="326" t="s">
        <v>518</v>
      </c>
      <c r="D2222" s="326" t="s">
        <v>805</v>
      </c>
      <c r="E2222" s="326" t="s">
        <v>816</v>
      </c>
      <c r="F2222" s="326">
        <v>4.7</v>
      </c>
      <c r="G2222" s="326">
        <v>1.0</v>
      </c>
      <c r="H2222" s="326">
        <v>1196.330782</v>
      </c>
      <c r="I2222" s="60">
        <f t="shared" si="1"/>
        <v>2018</v>
      </c>
      <c r="J2222" s="60">
        <f t="shared" si="2"/>
        <v>4</v>
      </c>
    </row>
    <row r="2223">
      <c r="A2223" s="325">
        <v>2221.0</v>
      </c>
      <c r="B2223" s="326" t="s">
        <v>903</v>
      </c>
      <c r="C2223" s="326" t="s">
        <v>518</v>
      </c>
      <c r="D2223" s="326" t="s">
        <v>805</v>
      </c>
      <c r="E2223" s="326" t="s">
        <v>817</v>
      </c>
      <c r="F2223" s="326" t="s">
        <v>818</v>
      </c>
      <c r="G2223" s="326">
        <v>56.0</v>
      </c>
      <c r="H2223" s="326">
        <v>107703.541</v>
      </c>
      <c r="I2223" s="60">
        <f t="shared" si="1"/>
        <v>2018</v>
      </c>
      <c r="J2223" s="60">
        <f t="shared" si="2"/>
        <v>4</v>
      </c>
    </row>
    <row r="2224">
      <c r="A2224" s="325">
        <v>2222.0</v>
      </c>
      <c r="B2224" s="326" t="s">
        <v>903</v>
      </c>
      <c r="C2224" s="326" t="s">
        <v>518</v>
      </c>
      <c r="D2224" s="326" t="s">
        <v>805</v>
      </c>
      <c r="E2224" s="326" t="s">
        <v>821</v>
      </c>
      <c r="F2224" s="326">
        <v>4.3</v>
      </c>
      <c r="G2224" s="326">
        <v>2.0</v>
      </c>
      <c r="H2224" s="326">
        <v>12167.64396</v>
      </c>
      <c r="I2224" s="60">
        <f t="shared" si="1"/>
        <v>2018</v>
      </c>
      <c r="J2224" s="60">
        <f t="shared" si="2"/>
        <v>4</v>
      </c>
    </row>
    <row r="2225">
      <c r="A2225" s="325">
        <v>2223.0</v>
      </c>
      <c r="B2225" s="326" t="s">
        <v>903</v>
      </c>
      <c r="C2225" s="326" t="s">
        <v>518</v>
      </c>
      <c r="D2225" s="326" t="s">
        <v>805</v>
      </c>
      <c r="E2225" s="326" t="s">
        <v>822</v>
      </c>
      <c r="F2225" s="326" t="s">
        <v>823</v>
      </c>
      <c r="G2225" s="326">
        <v>178.0</v>
      </c>
      <c r="H2225" s="326">
        <v>52874.17871</v>
      </c>
      <c r="I2225" s="60">
        <f t="shared" si="1"/>
        <v>2018</v>
      </c>
      <c r="J2225" s="60">
        <f t="shared" si="2"/>
        <v>4</v>
      </c>
    </row>
    <row r="2226">
      <c r="A2226" s="325">
        <v>2224.0</v>
      </c>
      <c r="B2226" s="326" t="s">
        <v>903</v>
      </c>
      <c r="C2226" s="326" t="s">
        <v>518</v>
      </c>
      <c r="D2226" s="326" t="s">
        <v>828</v>
      </c>
      <c r="E2226" s="326" t="s">
        <v>829</v>
      </c>
      <c r="F2226" s="326" t="s">
        <v>830</v>
      </c>
      <c r="G2226" s="326">
        <v>8938.0</v>
      </c>
      <c r="H2226" s="326">
        <v>116147.2375</v>
      </c>
      <c r="I2226" s="60">
        <f t="shared" si="1"/>
        <v>2018</v>
      </c>
      <c r="J2226" s="60">
        <f t="shared" si="2"/>
        <v>4</v>
      </c>
    </row>
    <row r="2227">
      <c r="A2227" s="325">
        <v>2225.0</v>
      </c>
      <c r="B2227" s="326" t="s">
        <v>903</v>
      </c>
      <c r="C2227" s="326" t="s">
        <v>518</v>
      </c>
      <c r="D2227" s="326" t="s">
        <v>828</v>
      </c>
      <c r="E2227" s="326" t="s">
        <v>831</v>
      </c>
      <c r="F2227" s="326">
        <v>104.0</v>
      </c>
      <c r="G2227" s="326">
        <v>3607.0</v>
      </c>
      <c r="H2227" s="326">
        <v>24288.39823</v>
      </c>
      <c r="I2227" s="60">
        <f t="shared" si="1"/>
        <v>2018</v>
      </c>
      <c r="J2227" s="60">
        <f t="shared" si="2"/>
        <v>4</v>
      </c>
    </row>
    <row r="2228">
      <c r="A2228" s="325">
        <v>2226.0</v>
      </c>
      <c r="B2228" s="326" t="s">
        <v>903</v>
      </c>
      <c r="C2228" s="326" t="s">
        <v>518</v>
      </c>
      <c r="D2228" s="326" t="s">
        <v>828</v>
      </c>
      <c r="E2228" s="326" t="s">
        <v>832</v>
      </c>
      <c r="F2228" s="326">
        <v>13.0</v>
      </c>
      <c r="G2228" s="326">
        <v>61.0</v>
      </c>
      <c r="H2228" s="326">
        <v>16056.47729</v>
      </c>
      <c r="I2228" s="60">
        <f t="shared" si="1"/>
        <v>2018</v>
      </c>
      <c r="J2228" s="60">
        <f t="shared" si="2"/>
        <v>4</v>
      </c>
    </row>
    <row r="2229">
      <c r="A2229" s="325">
        <v>2227.0</v>
      </c>
      <c r="B2229" s="326" t="s">
        <v>903</v>
      </c>
      <c r="C2229" s="326" t="s">
        <v>518</v>
      </c>
      <c r="D2229" s="326" t="s">
        <v>828</v>
      </c>
      <c r="E2229" s="326" t="s">
        <v>833</v>
      </c>
      <c r="F2229" s="326" t="s">
        <v>834</v>
      </c>
      <c r="G2229" s="326">
        <v>10.0</v>
      </c>
      <c r="H2229" s="326">
        <v>20944.26165</v>
      </c>
      <c r="I2229" s="60">
        <f t="shared" si="1"/>
        <v>2018</v>
      </c>
      <c r="J2229" s="60">
        <f t="shared" si="2"/>
        <v>4</v>
      </c>
    </row>
    <row r="2230">
      <c r="A2230" s="325">
        <v>2228.0</v>
      </c>
      <c r="B2230" s="326" t="s">
        <v>903</v>
      </c>
      <c r="C2230" s="326" t="s">
        <v>518</v>
      </c>
      <c r="D2230" s="326" t="s">
        <v>828</v>
      </c>
      <c r="E2230" s="326" t="s">
        <v>835</v>
      </c>
      <c r="F2230" s="326" t="s">
        <v>836</v>
      </c>
      <c r="G2230" s="326">
        <v>199.0</v>
      </c>
      <c r="H2230" s="326">
        <v>31473.36214</v>
      </c>
      <c r="I2230" s="60">
        <f t="shared" si="1"/>
        <v>2018</v>
      </c>
      <c r="J2230" s="60">
        <f t="shared" si="2"/>
        <v>4</v>
      </c>
    </row>
    <row r="2231">
      <c r="A2231" s="325">
        <v>2229.0</v>
      </c>
      <c r="B2231" s="326" t="s">
        <v>903</v>
      </c>
      <c r="C2231" s="326" t="s">
        <v>518</v>
      </c>
      <c r="D2231" s="326" t="s">
        <v>828</v>
      </c>
      <c r="E2231" s="326" t="s">
        <v>839</v>
      </c>
      <c r="F2231" s="326">
        <v>36.0</v>
      </c>
      <c r="G2231" s="326">
        <v>175.0</v>
      </c>
      <c r="H2231" s="326">
        <v>263406.412</v>
      </c>
      <c r="I2231" s="60">
        <f t="shared" si="1"/>
        <v>2018</v>
      </c>
      <c r="J2231" s="60">
        <f t="shared" si="2"/>
        <v>4</v>
      </c>
    </row>
    <row r="2232">
      <c r="A2232" s="325">
        <v>2230.0</v>
      </c>
      <c r="B2232" s="326" t="s">
        <v>903</v>
      </c>
      <c r="C2232" s="326" t="s">
        <v>518</v>
      </c>
      <c r="D2232" s="326" t="s">
        <v>828</v>
      </c>
      <c r="E2232" s="326" t="s">
        <v>866</v>
      </c>
      <c r="F2232" s="326">
        <v>106.0</v>
      </c>
      <c r="G2232" s="326">
        <v>41.0</v>
      </c>
      <c r="H2232" s="326">
        <v>63539.37547</v>
      </c>
      <c r="I2232" s="60">
        <f t="shared" si="1"/>
        <v>2018</v>
      </c>
      <c r="J2232" s="60">
        <f t="shared" si="2"/>
        <v>4</v>
      </c>
    </row>
    <row r="2233">
      <c r="A2233" s="325">
        <v>2231.0</v>
      </c>
      <c r="B2233" s="326" t="s">
        <v>903</v>
      </c>
      <c r="C2233" s="326" t="s">
        <v>518</v>
      </c>
      <c r="D2233" s="326" t="s">
        <v>828</v>
      </c>
      <c r="E2233" s="326" t="s">
        <v>853</v>
      </c>
      <c r="F2233" s="326">
        <v>14.0</v>
      </c>
      <c r="G2233" s="326">
        <v>1.0</v>
      </c>
      <c r="H2233" s="326">
        <v>983.625</v>
      </c>
      <c r="I2233" s="60">
        <f t="shared" si="1"/>
        <v>2018</v>
      </c>
      <c r="J2233" s="60">
        <f t="shared" si="2"/>
        <v>4</v>
      </c>
    </row>
    <row r="2234">
      <c r="A2234" s="325">
        <v>2232.0</v>
      </c>
      <c r="B2234" s="326" t="s">
        <v>903</v>
      </c>
      <c r="C2234" s="326" t="s">
        <v>518</v>
      </c>
      <c r="D2234" s="326" t="s">
        <v>828</v>
      </c>
      <c r="E2234" s="326" t="s">
        <v>840</v>
      </c>
      <c r="F2234" s="326" t="s">
        <v>841</v>
      </c>
      <c r="G2234" s="326">
        <v>269.0</v>
      </c>
      <c r="H2234" s="326">
        <v>7835.703972</v>
      </c>
      <c r="I2234" s="60">
        <f t="shared" si="1"/>
        <v>2018</v>
      </c>
      <c r="J2234" s="60">
        <f t="shared" si="2"/>
        <v>4</v>
      </c>
    </row>
    <row r="2235">
      <c r="A2235" s="325">
        <v>2233.0</v>
      </c>
      <c r="B2235" s="326" t="s">
        <v>903</v>
      </c>
      <c r="C2235" s="326" t="s">
        <v>518</v>
      </c>
      <c r="D2235" s="326" t="s">
        <v>828</v>
      </c>
      <c r="E2235" s="326" t="s">
        <v>846</v>
      </c>
      <c r="F2235" s="326" t="s">
        <v>847</v>
      </c>
      <c r="G2235" s="326">
        <v>965.0</v>
      </c>
      <c r="H2235" s="326">
        <v>299853.6511</v>
      </c>
      <c r="I2235" s="60">
        <f t="shared" si="1"/>
        <v>2018</v>
      </c>
      <c r="J2235" s="60">
        <f t="shared" si="2"/>
        <v>4</v>
      </c>
    </row>
    <row r="2236">
      <c r="A2236" s="325">
        <v>2234.0</v>
      </c>
      <c r="B2236" s="326" t="s">
        <v>904</v>
      </c>
      <c r="C2236" s="326" t="s">
        <v>545</v>
      </c>
      <c r="D2236" s="326" t="s">
        <v>642</v>
      </c>
      <c r="E2236" s="326" t="s">
        <v>643</v>
      </c>
      <c r="F2236" s="326" t="s">
        <v>644</v>
      </c>
      <c r="G2236" s="326">
        <v>175.0</v>
      </c>
      <c r="H2236" s="326">
        <v>157908.8811</v>
      </c>
      <c r="I2236" s="60">
        <f t="shared" si="1"/>
        <v>2019</v>
      </c>
      <c r="J2236" s="60">
        <f t="shared" si="2"/>
        <v>1</v>
      </c>
    </row>
    <row r="2237">
      <c r="A2237" s="325">
        <v>2235.0</v>
      </c>
      <c r="B2237" s="326" t="s">
        <v>904</v>
      </c>
      <c r="C2237" s="326" t="s">
        <v>545</v>
      </c>
      <c r="D2237" s="326" t="s">
        <v>642</v>
      </c>
      <c r="E2237" s="326" t="s">
        <v>645</v>
      </c>
      <c r="F2237" s="326" t="s">
        <v>646</v>
      </c>
      <c r="G2237" s="326">
        <v>128.0</v>
      </c>
      <c r="H2237" s="326">
        <v>25573.21452</v>
      </c>
      <c r="I2237" s="60">
        <f t="shared" si="1"/>
        <v>2019</v>
      </c>
      <c r="J2237" s="60">
        <f t="shared" si="2"/>
        <v>1</v>
      </c>
    </row>
    <row r="2238">
      <c r="A2238" s="325">
        <v>2236.0</v>
      </c>
      <c r="B2238" s="326" t="s">
        <v>904</v>
      </c>
      <c r="C2238" s="326" t="s">
        <v>545</v>
      </c>
      <c r="D2238" s="326" t="s">
        <v>647</v>
      </c>
      <c r="E2238" s="326" t="s">
        <v>648</v>
      </c>
      <c r="F2238" s="326" t="s">
        <v>649</v>
      </c>
      <c r="G2238" s="326">
        <v>1246.0</v>
      </c>
      <c r="H2238" s="326">
        <v>11417.26367</v>
      </c>
      <c r="I2238" s="60">
        <f t="shared" si="1"/>
        <v>2019</v>
      </c>
      <c r="J2238" s="60">
        <f t="shared" si="2"/>
        <v>1</v>
      </c>
    </row>
    <row r="2239">
      <c r="A2239" s="325">
        <v>2237.0</v>
      </c>
      <c r="B2239" s="326" t="s">
        <v>904</v>
      </c>
      <c r="C2239" s="326" t="s">
        <v>545</v>
      </c>
      <c r="D2239" s="326" t="s">
        <v>647</v>
      </c>
      <c r="E2239" s="326" t="s">
        <v>650</v>
      </c>
      <c r="F2239" s="326" t="s">
        <v>651</v>
      </c>
      <c r="G2239" s="326">
        <v>2195.0</v>
      </c>
      <c r="H2239" s="326">
        <v>20113.07685</v>
      </c>
      <c r="I2239" s="60">
        <f t="shared" si="1"/>
        <v>2019</v>
      </c>
      <c r="J2239" s="60">
        <f t="shared" si="2"/>
        <v>1</v>
      </c>
    </row>
    <row r="2240">
      <c r="A2240" s="325">
        <v>2238.0</v>
      </c>
      <c r="B2240" s="326" t="s">
        <v>904</v>
      </c>
      <c r="C2240" s="326" t="s">
        <v>545</v>
      </c>
      <c r="D2240" s="326" t="s">
        <v>647</v>
      </c>
      <c r="E2240" s="326" t="s">
        <v>652</v>
      </c>
      <c r="F2240" s="326" t="s">
        <v>653</v>
      </c>
      <c r="G2240" s="326">
        <v>2201.0</v>
      </c>
      <c r="H2240" s="326">
        <v>20168.05564</v>
      </c>
      <c r="I2240" s="60">
        <f t="shared" si="1"/>
        <v>2019</v>
      </c>
      <c r="J2240" s="60">
        <f t="shared" si="2"/>
        <v>1</v>
      </c>
    </row>
    <row r="2241">
      <c r="A2241" s="325">
        <v>2239.0</v>
      </c>
      <c r="B2241" s="326" t="s">
        <v>904</v>
      </c>
      <c r="C2241" s="326" t="s">
        <v>545</v>
      </c>
      <c r="D2241" s="326" t="s">
        <v>647</v>
      </c>
      <c r="E2241" s="326" t="s">
        <v>654</v>
      </c>
      <c r="F2241" s="326" t="s">
        <v>655</v>
      </c>
      <c r="G2241" s="326">
        <v>1935.0</v>
      </c>
      <c r="H2241" s="326">
        <v>17730.66228</v>
      </c>
      <c r="I2241" s="60">
        <f t="shared" si="1"/>
        <v>2019</v>
      </c>
      <c r="J2241" s="60">
        <f t="shared" si="2"/>
        <v>1</v>
      </c>
    </row>
    <row r="2242">
      <c r="A2242" s="325">
        <v>2240.0</v>
      </c>
      <c r="B2242" s="326" t="s">
        <v>904</v>
      </c>
      <c r="C2242" s="326" t="s">
        <v>545</v>
      </c>
      <c r="D2242" s="326" t="s">
        <v>647</v>
      </c>
      <c r="E2242" s="326" t="s">
        <v>656</v>
      </c>
      <c r="F2242" s="326" t="s">
        <v>657</v>
      </c>
      <c r="G2242" s="326">
        <v>47.0</v>
      </c>
      <c r="H2242" s="326">
        <v>615.5424325</v>
      </c>
      <c r="I2242" s="60">
        <f t="shared" si="1"/>
        <v>2019</v>
      </c>
      <c r="J2242" s="60">
        <f t="shared" si="2"/>
        <v>1</v>
      </c>
    </row>
    <row r="2243">
      <c r="A2243" s="325">
        <v>2241.0</v>
      </c>
      <c r="B2243" s="326" t="s">
        <v>904</v>
      </c>
      <c r="C2243" s="326" t="s">
        <v>547</v>
      </c>
      <c r="D2243" s="326" t="s">
        <v>658</v>
      </c>
      <c r="E2243" s="326" t="s">
        <v>659</v>
      </c>
      <c r="F2243" s="326" t="s">
        <v>660</v>
      </c>
      <c r="G2243" s="326">
        <v>104.0</v>
      </c>
      <c r="H2243" s="326">
        <v>1199.4523</v>
      </c>
      <c r="I2243" s="60">
        <f t="shared" si="1"/>
        <v>2019</v>
      </c>
      <c r="J2243" s="60">
        <f t="shared" si="2"/>
        <v>1</v>
      </c>
    </row>
    <row r="2244">
      <c r="A2244" s="325">
        <v>2242.0</v>
      </c>
      <c r="B2244" s="326" t="s">
        <v>904</v>
      </c>
      <c r="C2244" s="326" t="s">
        <v>547</v>
      </c>
      <c r="D2244" s="326" t="s">
        <v>658</v>
      </c>
      <c r="E2244" s="326" t="s">
        <v>661</v>
      </c>
      <c r="F2244" s="326" t="s">
        <v>662</v>
      </c>
      <c r="G2244" s="326">
        <v>5425.0</v>
      </c>
      <c r="H2244" s="326">
        <v>8227.017621</v>
      </c>
      <c r="I2244" s="60">
        <f t="shared" si="1"/>
        <v>2019</v>
      </c>
      <c r="J2244" s="60">
        <f t="shared" si="2"/>
        <v>1</v>
      </c>
    </row>
    <row r="2245">
      <c r="A2245" s="325">
        <v>2243.0</v>
      </c>
      <c r="B2245" s="326" t="s">
        <v>904</v>
      </c>
      <c r="C2245" s="326" t="s">
        <v>547</v>
      </c>
      <c r="D2245" s="326" t="s">
        <v>658</v>
      </c>
      <c r="E2245" s="326" t="s">
        <v>663</v>
      </c>
      <c r="F2245" s="326" t="s">
        <v>664</v>
      </c>
      <c r="G2245" s="326">
        <v>3938.0</v>
      </c>
      <c r="H2245" s="326">
        <v>35436.66468</v>
      </c>
      <c r="I2245" s="60">
        <f t="shared" si="1"/>
        <v>2019</v>
      </c>
      <c r="J2245" s="60">
        <f t="shared" si="2"/>
        <v>1</v>
      </c>
    </row>
    <row r="2246">
      <c r="A2246" s="325">
        <v>2244.0</v>
      </c>
      <c r="B2246" s="326" t="s">
        <v>904</v>
      </c>
      <c r="C2246" s="326" t="s">
        <v>547</v>
      </c>
      <c r="D2246" s="326" t="s">
        <v>665</v>
      </c>
      <c r="E2246" s="326" t="s">
        <v>666</v>
      </c>
      <c r="F2246" s="326" t="s">
        <v>667</v>
      </c>
      <c r="G2246" s="326">
        <v>4031.0</v>
      </c>
      <c r="H2246" s="326">
        <v>2687378.997</v>
      </c>
      <c r="I2246" s="60">
        <f t="shared" si="1"/>
        <v>2019</v>
      </c>
      <c r="J2246" s="60">
        <f t="shared" si="2"/>
        <v>1</v>
      </c>
    </row>
    <row r="2247">
      <c r="A2247" s="325">
        <v>2245.0</v>
      </c>
      <c r="B2247" s="326" t="s">
        <v>904</v>
      </c>
      <c r="C2247" s="326" t="s">
        <v>678</v>
      </c>
      <c r="D2247" s="326" t="s">
        <v>678</v>
      </c>
      <c r="E2247" s="326" t="s">
        <v>680</v>
      </c>
      <c r="F2247" s="326">
        <v>80.0</v>
      </c>
      <c r="G2247" s="326">
        <v>136.0</v>
      </c>
      <c r="H2247" s="326">
        <v>21350.37917</v>
      </c>
      <c r="I2247" s="60">
        <f t="shared" si="1"/>
        <v>2019</v>
      </c>
      <c r="J2247" s="60">
        <f t="shared" si="2"/>
        <v>1</v>
      </c>
    </row>
    <row r="2248">
      <c r="A2248" s="325">
        <v>2246.0</v>
      </c>
      <c r="B2248" s="326" t="s">
        <v>904</v>
      </c>
      <c r="C2248" s="326" t="s">
        <v>678</v>
      </c>
      <c r="D2248" s="326" t="s">
        <v>678</v>
      </c>
      <c r="E2248" s="326" t="s">
        <v>849</v>
      </c>
      <c r="F2248" s="326">
        <v>76.0</v>
      </c>
      <c r="G2248" s="326">
        <v>1.0</v>
      </c>
      <c r="H2248" s="326">
        <v>1464.0</v>
      </c>
      <c r="I2248" s="60">
        <f t="shared" si="1"/>
        <v>2019</v>
      </c>
      <c r="J2248" s="60">
        <f t="shared" si="2"/>
        <v>1</v>
      </c>
    </row>
    <row r="2249">
      <c r="A2249" s="325">
        <v>2247.0</v>
      </c>
      <c r="B2249" s="326" t="s">
        <v>904</v>
      </c>
      <c r="C2249" s="326" t="s">
        <v>678</v>
      </c>
      <c r="D2249" s="326" t="s">
        <v>678</v>
      </c>
      <c r="E2249" s="326" t="s">
        <v>681</v>
      </c>
      <c r="F2249" s="326">
        <v>83.0</v>
      </c>
      <c r="G2249" s="326">
        <v>25.0</v>
      </c>
      <c r="H2249" s="326">
        <v>106.3241701</v>
      </c>
      <c r="I2249" s="60">
        <f t="shared" si="1"/>
        <v>2019</v>
      </c>
      <c r="J2249" s="60">
        <f t="shared" si="2"/>
        <v>1</v>
      </c>
    </row>
    <row r="2250">
      <c r="A2250" s="325">
        <v>2248.0</v>
      </c>
      <c r="B2250" s="326" t="s">
        <v>904</v>
      </c>
      <c r="C2250" s="326" t="s">
        <v>678</v>
      </c>
      <c r="D2250" s="326" t="s">
        <v>678</v>
      </c>
      <c r="E2250" s="326" t="s">
        <v>682</v>
      </c>
      <c r="F2250" s="326">
        <v>26.0</v>
      </c>
      <c r="G2250" s="326">
        <v>2.0</v>
      </c>
      <c r="H2250" s="326">
        <v>541.8146066</v>
      </c>
      <c r="I2250" s="60">
        <f t="shared" si="1"/>
        <v>2019</v>
      </c>
      <c r="J2250" s="60">
        <f t="shared" si="2"/>
        <v>1</v>
      </c>
    </row>
    <row r="2251">
      <c r="A2251" s="325">
        <v>2249.0</v>
      </c>
      <c r="B2251" s="326" t="s">
        <v>904</v>
      </c>
      <c r="C2251" s="326" t="s">
        <v>678</v>
      </c>
      <c r="D2251" s="326" t="s">
        <v>678</v>
      </c>
      <c r="E2251" s="326" t="s">
        <v>683</v>
      </c>
      <c r="F2251" s="326">
        <v>802.0</v>
      </c>
      <c r="G2251" s="326">
        <v>917.0</v>
      </c>
      <c r="H2251" s="326">
        <v>123917.3712</v>
      </c>
      <c r="I2251" s="60">
        <f t="shared" si="1"/>
        <v>2019</v>
      </c>
      <c r="J2251" s="60">
        <f t="shared" si="2"/>
        <v>1</v>
      </c>
    </row>
    <row r="2252">
      <c r="A2252" s="325">
        <v>2250.0</v>
      </c>
      <c r="B2252" s="326" t="s">
        <v>904</v>
      </c>
      <c r="C2252" s="326" t="s">
        <v>678</v>
      </c>
      <c r="D2252" s="326" t="s">
        <v>678</v>
      </c>
      <c r="E2252" s="326" t="s">
        <v>684</v>
      </c>
      <c r="F2252" s="326">
        <v>95.0</v>
      </c>
      <c r="G2252" s="326">
        <v>32.0</v>
      </c>
      <c r="H2252" s="326">
        <v>517.6113536</v>
      </c>
      <c r="I2252" s="60">
        <f t="shared" si="1"/>
        <v>2019</v>
      </c>
      <c r="J2252" s="60">
        <f t="shared" si="2"/>
        <v>1</v>
      </c>
    </row>
    <row r="2253">
      <c r="A2253" s="325">
        <v>2251.0</v>
      </c>
      <c r="B2253" s="326" t="s">
        <v>904</v>
      </c>
      <c r="C2253" s="326" t="s">
        <v>678</v>
      </c>
      <c r="D2253" s="326" t="s">
        <v>678</v>
      </c>
      <c r="E2253" s="326" t="s">
        <v>685</v>
      </c>
      <c r="F2253" s="326">
        <v>24.0</v>
      </c>
      <c r="G2253" s="326">
        <v>9.0</v>
      </c>
      <c r="H2253" s="326">
        <v>3123.12003</v>
      </c>
      <c r="I2253" s="60">
        <f t="shared" si="1"/>
        <v>2019</v>
      </c>
      <c r="J2253" s="60">
        <f t="shared" si="2"/>
        <v>1</v>
      </c>
    </row>
    <row r="2254">
      <c r="A2254" s="325">
        <v>2252.0</v>
      </c>
      <c r="B2254" s="326" t="s">
        <v>904</v>
      </c>
      <c r="C2254" s="326" t="s">
        <v>678</v>
      </c>
      <c r="D2254" s="326" t="s">
        <v>678</v>
      </c>
      <c r="E2254" s="326" t="s">
        <v>686</v>
      </c>
      <c r="F2254" s="326">
        <v>60.0</v>
      </c>
      <c r="G2254" s="326">
        <v>15.0</v>
      </c>
      <c r="H2254" s="326">
        <v>276.3431418</v>
      </c>
      <c r="I2254" s="60">
        <f t="shared" si="1"/>
        <v>2019</v>
      </c>
      <c r="J2254" s="60">
        <f t="shared" si="2"/>
        <v>1</v>
      </c>
    </row>
    <row r="2255">
      <c r="A2255" s="325">
        <v>2253.0</v>
      </c>
      <c r="B2255" s="326" t="s">
        <v>904</v>
      </c>
      <c r="C2255" s="326" t="s">
        <v>678</v>
      </c>
      <c r="D2255" s="326" t="s">
        <v>678</v>
      </c>
      <c r="E2255" s="326" t="s">
        <v>687</v>
      </c>
      <c r="F2255" s="326">
        <v>814.0</v>
      </c>
      <c r="G2255" s="326">
        <v>48.0</v>
      </c>
      <c r="H2255" s="326">
        <v>338.0383513</v>
      </c>
      <c r="I2255" s="60">
        <f t="shared" si="1"/>
        <v>2019</v>
      </c>
      <c r="J2255" s="60">
        <f t="shared" si="2"/>
        <v>1</v>
      </c>
    </row>
    <row r="2256">
      <c r="A2256" s="325">
        <v>2254.0</v>
      </c>
      <c r="B2256" s="326" t="s">
        <v>904</v>
      </c>
      <c r="C2256" s="326" t="s">
        <v>678</v>
      </c>
      <c r="D2256" s="326" t="s">
        <v>678</v>
      </c>
      <c r="E2256" s="326" t="s">
        <v>688</v>
      </c>
      <c r="F2256" s="326">
        <v>33.0</v>
      </c>
      <c r="G2256" s="326">
        <v>325.0</v>
      </c>
      <c r="H2256" s="326">
        <v>12012.63619</v>
      </c>
      <c r="I2256" s="60">
        <f t="shared" si="1"/>
        <v>2019</v>
      </c>
      <c r="J2256" s="60">
        <f t="shared" si="2"/>
        <v>1</v>
      </c>
    </row>
    <row r="2257">
      <c r="A2257" s="325">
        <v>2255.0</v>
      </c>
      <c r="B2257" s="326" t="s">
        <v>904</v>
      </c>
      <c r="C2257" s="326" t="s">
        <v>678</v>
      </c>
      <c r="D2257" s="326" t="s">
        <v>678</v>
      </c>
      <c r="E2257" s="326" t="s">
        <v>689</v>
      </c>
      <c r="F2257" s="326">
        <v>54.0</v>
      </c>
      <c r="G2257" s="326">
        <v>636.0</v>
      </c>
      <c r="H2257" s="326">
        <v>44427.64231</v>
      </c>
      <c r="I2257" s="60">
        <f t="shared" si="1"/>
        <v>2019</v>
      </c>
      <c r="J2257" s="60">
        <f t="shared" si="2"/>
        <v>1</v>
      </c>
    </row>
    <row r="2258">
      <c r="A2258" s="325">
        <v>2256.0</v>
      </c>
      <c r="B2258" s="326" t="s">
        <v>904</v>
      </c>
      <c r="C2258" s="326" t="s">
        <v>678</v>
      </c>
      <c r="D2258" s="326" t="s">
        <v>678</v>
      </c>
      <c r="E2258" s="326" t="s">
        <v>692</v>
      </c>
      <c r="F2258" s="326" t="s">
        <v>693</v>
      </c>
      <c r="G2258" s="326">
        <v>79.0</v>
      </c>
      <c r="H2258" s="326">
        <v>11393.42783</v>
      </c>
      <c r="I2258" s="60">
        <f t="shared" si="1"/>
        <v>2019</v>
      </c>
      <c r="J2258" s="60">
        <f t="shared" si="2"/>
        <v>1</v>
      </c>
    </row>
    <row r="2259">
      <c r="A2259" s="325">
        <v>2257.0</v>
      </c>
      <c r="B2259" s="326" t="s">
        <v>904</v>
      </c>
      <c r="C2259" s="326" t="s">
        <v>678</v>
      </c>
      <c r="D2259" s="326" t="s">
        <v>678</v>
      </c>
      <c r="E2259" s="326" t="s">
        <v>694</v>
      </c>
      <c r="F2259" s="326">
        <v>86.0</v>
      </c>
      <c r="G2259" s="326">
        <v>875.0</v>
      </c>
      <c r="H2259" s="326">
        <v>107059.2743</v>
      </c>
      <c r="I2259" s="60">
        <f t="shared" si="1"/>
        <v>2019</v>
      </c>
      <c r="J2259" s="60">
        <f t="shared" si="2"/>
        <v>1</v>
      </c>
    </row>
    <row r="2260">
      <c r="A2260" s="325">
        <v>2258.0</v>
      </c>
      <c r="B2260" s="326" t="s">
        <v>904</v>
      </c>
      <c r="C2260" s="326" t="s">
        <v>678</v>
      </c>
      <c r="D2260" s="326" t="s">
        <v>678</v>
      </c>
      <c r="E2260" s="326" t="s">
        <v>695</v>
      </c>
      <c r="F2260" s="326">
        <v>69.0</v>
      </c>
      <c r="G2260" s="326">
        <v>244.0</v>
      </c>
      <c r="H2260" s="326">
        <v>66203.45472</v>
      </c>
      <c r="I2260" s="60">
        <f t="shared" si="1"/>
        <v>2019</v>
      </c>
      <c r="J2260" s="60">
        <f t="shared" si="2"/>
        <v>1</v>
      </c>
    </row>
    <row r="2261">
      <c r="A2261" s="325">
        <v>2259.0</v>
      </c>
      <c r="B2261" s="326" t="s">
        <v>904</v>
      </c>
      <c r="C2261" s="326" t="s">
        <v>678</v>
      </c>
      <c r="D2261" s="326" t="s">
        <v>678</v>
      </c>
      <c r="E2261" s="326" t="s">
        <v>696</v>
      </c>
      <c r="F2261" s="326">
        <v>61.0</v>
      </c>
      <c r="G2261" s="326">
        <v>91.0</v>
      </c>
      <c r="H2261" s="326">
        <v>13448.52949</v>
      </c>
      <c r="I2261" s="60">
        <f t="shared" si="1"/>
        <v>2019</v>
      </c>
      <c r="J2261" s="60">
        <f t="shared" si="2"/>
        <v>1</v>
      </c>
    </row>
    <row r="2262">
      <c r="A2262" s="325">
        <v>2260.0</v>
      </c>
      <c r="B2262" s="326" t="s">
        <v>904</v>
      </c>
      <c r="C2262" s="326" t="s">
        <v>678</v>
      </c>
      <c r="D2262" s="326" t="s">
        <v>678</v>
      </c>
      <c r="E2262" s="326" t="s">
        <v>697</v>
      </c>
      <c r="F2262" s="326">
        <v>99.0</v>
      </c>
      <c r="G2262" s="326">
        <v>122.0</v>
      </c>
      <c r="H2262" s="326">
        <v>22668.56384</v>
      </c>
      <c r="I2262" s="60">
        <f t="shared" si="1"/>
        <v>2019</v>
      </c>
      <c r="J2262" s="60">
        <f t="shared" si="2"/>
        <v>1</v>
      </c>
    </row>
    <row r="2263">
      <c r="A2263" s="325">
        <v>2261.0</v>
      </c>
      <c r="B2263" s="326" t="s">
        <v>904</v>
      </c>
      <c r="C2263" s="326" t="s">
        <v>678</v>
      </c>
      <c r="D2263" s="326" t="s">
        <v>678</v>
      </c>
      <c r="E2263" s="326" t="s">
        <v>698</v>
      </c>
      <c r="F2263" s="326">
        <v>67.0</v>
      </c>
      <c r="G2263" s="326">
        <v>4.0</v>
      </c>
      <c r="H2263" s="326">
        <v>465.2539376</v>
      </c>
      <c r="I2263" s="60">
        <f t="shared" si="1"/>
        <v>2019</v>
      </c>
      <c r="J2263" s="60">
        <f t="shared" si="2"/>
        <v>1</v>
      </c>
    </row>
    <row r="2264">
      <c r="A2264" s="325">
        <v>2262.0</v>
      </c>
      <c r="B2264" s="326" t="s">
        <v>904</v>
      </c>
      <c r="C2264" s="326" t="s">
        <v>678</v>
      </c>
      <c r="D2264" s="326" t="s">
        <v>678</v>
      </c>
      <c r="E2264" s="326" t="s">
        <v>699</v>
      </c>
      <c r="F2264" s="326">
        <v>79.0</v>
      </c>
      <c r="G2264" s="326">
        <v>450.0</v>
      </c>
      <c r="H2264" s="326">
        <v>82918.35149</v>
      </c>
      <c r="I2264" s="60">
        <f t="shared" si="1"/>
        <v>2019</v>
      </c>
      <c r="J2264" s="60">
        <f t="shared" si="2"/>
        <v>1</v>
      </c>
    </row>
    <row r="2265">
      <c r="A2265" s="325">
        <v>2263.0</v>
      </c>
      <c r="B2265" s="326" t="s">
        <v>904</v>
      </c>
      <c r="C2265" s="326" t="s">
        <v>678</v>
      </c>
      <c r="D2265" s="326" t="s">
        <v>678</v>
      </c>
      <c r="E2265" s="326" t="s">
        <v>702</v>
      </c>
      <c r="F2265" s="326" t="s">
        <v>703</v>
      </c>
      <c r="G2265" s="326">
        <v>106.0</v>
      </c>
      <c r="H2265" s="326">
        <v>19593.4955</v>
      </c>
      <c r="I2265" s="60">
        <f t="shared" si="1"/>
        <v>2019</v>
      </c>
      <c r="J2265" s="60">
        <f t="shared" si="2"/>
        <v>1</v>
      </c>
    </row>
    <row r="2266">
      <c r="A2266" s="325">
        <v>2264.0</v>
      </c>
      <c r="B2266" s="326" t="s">
        <v>904</v>
      </c>
      <c r="C2266" s="326" t="s">
        <v>678</v>
      </c>
      <c r="D2266" s="326" t="s">
        <v>678</v>
      </c>
      <c r="E2266" s="326" t="s">
        <v>704</v>
      </c>
      <c r="F2266" s="326">
        <v>38.0</v>
      </c>
      <c r="G2266" s="326">
        <v>283.0</v>
      </c>
      <c r="H2266" s="326">
        <v>78736.1719</v>
      </c>
      <c r="I2266" s="60">
        <f t="shared" si="1"/>
        <v>2019</v>
      </c>
      <c r="J2266" s="60">
        <f t="shared" si="2"/>
        <v>1</v>
      </c>
    </row>
    <row r="2267">
      <c r="A2267" s="325">
        <v>2265.0</v>
      </c>
      <c r="B2267" s="326" t="s">
        <v>904</v>
      </c>
      <c r="C2267" s="326" t="s">
        <v>678</v>
      </c>
      <c r="D2267" s="326" t="s">
        <v>678</v>
      </c>
      <c r="E2267" s="326" t="s">
        <v>705</v>
      </c>
      <c r="F2267" s="326">
        <v>27.0</v>
      </c>
      <c r="G2267" s="326">
        <v>12.0</v>
      </c>
      <c r="H2267" s="326">
        <v>33.4250247</v>
      </c>
      <c r="I2267" s="60">
        <f t="shared" si="1"/>
        <v>2019</v>
      </c>
      <c r="J2267" s="60">
        <f t="shared" si="2"/>
        <v>1</v>
      </c>
    </row>
    <row r="2268">
      <c r="A2268" s="325">
        <v>2266.0</v>
      </c>
      <c r="B2268" s="326" t="s">
        <v>904</v>
      </c>
      <c r="C2268" s="326" t="s">
        <v>678</v>
      </c>
      <c r="D2268" s="326" t="s">
        <v>678</v>
      </c>
      <c r="E2268" s="326" t="s">
        <v>706</v>
      </c>
      <c r="F2268" s="326">
        <v>59.0</v>
      </c>
      <c r="G2268" s="326">
        <v>401.0</v>
      </c>
      <c r="H2268" s="326">
        <v>23664.56285</v>
      </c>
      <c r="I2268" s="60">
        <f t="shared" si="1"/>
        <v>2019</v>
      </c>
      <c r="J2268" s="60">
        <f t="shared" si="2"/>
        <v>1</v>
      </c>
    </row>
    <row r="2269">
      <c r="A2269" s="325">
        <v>2267.0</v>
      </c>
      <c r="B2269" s="326" t="s">
        <v>904</v>
      </c>
      <c r="C2269" s="326" t="s">
        <v>678</v>
      </c>
      <c r="D2269" s="326" t="s">
        <v>678</v>
      </c>
      <c r="E2269" s="326" t="s">
        <v>856</v>
      </c>
      <c r="F2269" s="326">
        <v>96.0</v>
      </c>
      <c r="G2269" s="326">
        <v>2.0</v>
      </c>
      <c r="H2269" s="326">
        <v>547.724445</v>
      </c>
      <c r="I2269" s="60">
        <f t="shared" si="1"/>
        <v>2019</v>
      </c>
      <c r="J2269" s="60">
        <f t="shared" si="2"/>
        <v>1</v>
      </c>
    </row>
    <row r="2270">
      <c r="A2270" s="325">
        <v>2268.0</v>
      </c>
      <c r="B2270" s="326" t="s">
        <v>904</v>
      </c>
      <c r="C2270" s="326" t="s">
        <v>550</v>
      </c>
      <c r="D2270" s="326" t="s">
        <v>550</v>
      </c>
      <c r="E2270" s="326" t="s">
        <v>707</v>
      </c>
      <c r="F2270" s="326">
        <v>81.0</v>
      </c>
      <c r="G2270" s="326">
        <v>26.0</v>
      </c>
      <c r="H2270" s="326">
        <v>44478.81425</v>
      </c>
      <c r="I2270" s="60">
        <f t="shared" si="1"/>
        <v>2019</v>
      </c>
      <c r="J2270" s="60">
        <f t="shared" si="2"/>
        <v>1</v>
      </c>
    </row>
    <row r="2271">
      <c r="A2271" s="325">
        <v>2269.0</v>
      </c>
      <c r="B2271" s="326" t="s">
        <v>904</v>
      </c>
      <c r="C2271" s="326" t="s">
        <v>550</v>
      </c>
      <c r="D2271" s="326" t="s">
        <v>550</v>
      </c>
      <c r="E2271" s="326" t="s">
        <v>708</v>
      </c>
      <c r="F2271" s="326" t="s">
        <v>709</v>
      </c>
      <c r="G2271" s="326">
        <v>2432.0</v>
      </c>
      <c r="H2271" s="326">
        <v>172928.1771</v>
      </c>
      <c r="I2271" s="60">
        <f t="shared" si="1"/>
        <v>2019</v>
      </c>
      <c r="J2271" s="60">
        <f t="shared" si="2"/>
        <v>1</v>
      </c>
    </row>
    <row r="2272">
      <c r="A2272" s="325">
        <v>2270.0</v>
      </c>
      <c r="B2272" s="326" t="s">
        <v>904</v>
      </c>
      <c r="C2272" s="326" t="s">
        <v>550</v>
      </c>
      <c r="D2272" s="326" t="s">
        <v>550</v>
      </c>
      <c r="E2272" s="326" t="s">
        <v>710</v>
      </c>
      <c r="F2272" s="326" t="s">
        <v>711</v>
      </c>
      <c r="G2272" s="326">
        <v>380.0</v>
      </c>
      <c r="H2272" s="326">
        <v>210724.3563</v>
      </c>
      <c r="I2272" s="60">
        <f t="shared" si="1"/>
        <v>2019</v>
      </c>
      <c r="J2272" s="60">
        <f t="shared" si="2"/>
        <v>1</v>
      </c>
    </row>
    <row r="2273">
      <c r="A2273" s="325">
        <v>2271.0</v>
      </c>
      <c r="B2273" s="326" t="s">
        <v>904</v>
      </c>
      <c r="C2273" s="326" t="s">
        <v>550</v>
      </c>
      <c r="D2273" s="326" t="s">
        <v>550</v>
      </c>
      <c r="E2273" s="326" t="s">
        <v>712</v>
      </c>
      <c r="F2273" s="326" t="s">
        <v>713</v>
      </c>
      <c r="G2273" s="326">
        <v>136.0</v>
      </c>
      <c r="H2273" s="326">
        <v>95608.16588</v>
      </c>
      <c r="I2273" s="60">
        <f t="shared" si="1"/>
        <v>2019</v>
      </c>
      <c r="J2273" s="60">
        <f t="shared" si="2"/>
        <v>1</v>
      </c>
    </row>
    <row r="2274">
      <c r="A2274" s="325">
        <v>2272.0</v>
      </c>
      <c r="B2274" s="326" t="s">
        <v>904</v>
      </c>
      <c r="C2274" s="326" t="s">
        <v>550</v>
      </c>
      <c r="D2274" s="326" t="s">
        <v>550</v>
      </c>
      <c r="E2274" s="326" t="s">
        <v>714</v>
      </c>
      <c r="F2274" s="326" t="s">
        <v>715</v>
      </c>
      <c r="G2274" s="326">
        <v>1675.0</v>
      </c>
      <c r="H2274" s="326">
        <v>102854.767</v>
      </c>
      <c r="I2274" s="60">
        <f t="shared" si="1"/>
        <v>2019</v>
      </c>
      <c r="J2274" s="60">
        <f t="shared" si="2"/>
        <v>1</v>
      </c>
    </row>
    <row r="2275">
      <c r="A2275" s="325">
        <v>2273.0</v>
      </c>
      <c r="B2275" s="326" t="s">
        <v>904</v>
      </c>
      <c r="C2275" s="326" t="s">
        <v>551</v>
      </c>
      <c r="D2275" s="326" t="s">
        <v>551</v>
      </c>
      <c r="E2275" s="326" t="s">
        <v>716</v>
      </c>
      <c r="F2275" s="326">
        <v>66.0</v>
      </c>
      <c r="G2275" s="326">
        <v>4655.0</v>
      </c>
      <c r="H2275" s="326">
        <v>322549.1389</v>
      </c>
      <c r="I2275" s="60">
        <f t="shared" si="1"/>
        <v>2019</v>
      </c>
      <c r="J2275" s="60">
        <f t="shared" si="2"/>
        <v>1</v>
      </c>
    </row>
    <row r="2276">
      <c r="A2276" s="325">
        <v>2274.0</v>
      </c>
      <c r="B2276" s="326" t="s">
        <v>904</v>
      </c>
      <c r="C2276" s="326" t="s">
        <v>551</v>
      </c>
      <c r="D2276" s="326" t="s">
        <v>551</v>
      </c>
      <c r="E2276" s="326" t="s">
        <v>717</v>
      </c>
      <c r="F2276" s="326" t="s">
        <v>718</v>
      </c>
      <c r="G2276" s="326">
        <v>4545.0</v>
      </c>
      <c r="H2276" s="326">
        <v>34433.64447</v>
      </c>
      <c r="I2276" s="60">
        <f t="shared" si="1"/>
        <v>2019</v>
      </c>
      <c r="J2276" s="60">
        <f t="shared" si="2"/>
        <v>1</v>
      </c>
    </row>
    <row r="2277">
      <c r="A2277" s="325">
        <v>2275.0</v>
      </c>
      <c r="B2277" s="326" t="s">
        <v>904</v>
      </c>
      <c r="C2277" s="326" t="s">
        <v>551</v>
      </c>
      <c r="D2277" s="326" t="s">
        <v>551</v>
      </c>
      <c r="E2277" s="326" t="s">
        <v>719</v>
      </c>
      <c r="F2277" s="326" t="s">
        <v>720</v>
      </c>
      <c r="G2277" s="326">
        <v>1520.0</v>
      </c>
      <c r="H2277" s="326">
        <v>20862.9529</v>
      </c>
      <c r="I2277" s="60">
        <f t="shared" si="1"/>
        <v>2019</v>
      </c>
      <c r="J2277" s="60">
        <f t="shared" si="2"/>
        <v>1</v>
      </c>
    </row>
    <row r="2278">
      <c r="A2278" s="325">
        <v>2276.0</v>
      </c>
      <c r="B2278" s="326" t="s">
        <v>904</v>
      </c>
      <c r="C2278" s="326" t="s">
        <v>551</v>
      </c>
      <c r="D2278" s="326" t="s">
        <v>551</v>
      </c>
      <c r="E2278" s="326" t="s">
        <v>721</v>
      </c>
      <c r="F2278" s="326" t="s">
        <v>722</v>
      </c>
      <c r="G2278" s="326">
        <v>56.0</v>
      </c>
      <c r="H2278" s="326">
        <v>20911.14005</v>
      </c>
      <c r="I2278" s="60">
        <f t="shared" si="1"/>
        <v>2019</v>
      </c>
      <c r="J2278" s="60">
        <f t="shared" si="2"/>
        <v>1</v>
      </c>
    </row>
    <row r="2279">
      <c r="A2279" s="325">
        <v>2277.0</v>
      </c>
      <c r="B2279" s="326" t="s">
        <v>904</v>
      </c>
      <c r="C2279" s="326" t="s">
        <v>723</v>
      </c>
      <c r="D2279" s="326" t="s">
        <v>723</v>
      </c>
      <c r="E2279" s="326" t="s">
        <v>724</v>
      </c>
      <c r="F2279" s="326" t="s">
        <v>725</v>
      </c>
      <c r="G2279" s="326">
        <v>507.0</v>
      </c>
      <c r="H2279" s="326">
        <v>503730.6464</v>
      </c>
      <c r="I2279" s="60">
        <f t="shared" si="1"/>
        <v>2019</v>
      </c>
      <c r="J2279" s="60">
        <f t="shared" si="2"/>
        <v>1</v>
      </c>
    </row>
    <row r="2280">
      <c r="A2280" s="325">
        <v>2278.0</v>
      </c>
      <c r="B2280" s="326" t="s">
        <v>904</v>
      </c>
      <c r="C2280" s="326" t="s">
        <v>723</v>
      </c>
      <c r="D2280" s="326" t="s">
        <v>723</v>
      </c>
      <c r="E2280" s="326" t="s">
        <v>726</v>
      </c>
      <c r="F2280" s="326" t="s">
        <v>727</v>
      </c>
      <c r="G2280" s="326">
        <v>1616.0</v>
      </c>
      <c r="H2280" s="326">
        <v>1605579.339</v>
      </c>
      <c r="I2280" s="60">
        <f t="shared" si="1"/>
        <v>2019</v>
      </c>
      <c r="J2280" s="60">
        <f t="shared" si="2"/>
        <v>1</v>
      </c>
    </row>
    <row r="2281">
      <c r="A2281" s="325">
        <v>2279.0</v>
      </c>
      <c r="B2281" s="326" t="s">
        <v>904</v>
      </c>
      <c r="C2281" s="326" t="s">
        <v>524</v>
      </c>
      <c r="D2281" s="326" t="s">
        <v>728</v>
      </c>
      <c r="E2281" s="326" t="s">
        <v>729</v>
      </c>
      <c r="F2281" s="326">
        <v>71.0</v>
      </c>
      <c r="G2281" s="326">
        <v>50.0</v>
      </c>
      <c r="H2281" s="326">
        <v>47968.51446</v>
      </c>
      <c r="I2281" s="60">
        <f t="shared" si="1"/>
        <v>2019</v>
      </c>
      <c r="J2281" s="60">
        <f t="shared" si="2"/>
        <v>1</v>
      </c>
    </row>
    <row r="2282">
      <c r="A2282" s="325">
        <v>2280.0</v>
      </c>
      <c r="B2282" s="326" t="s">
        <v>904</v>
      </c>
      <c r="C2282" s="326" t="s">
        <v>524</v>
      </c>
      <c r="D2282" s="326" t="s">
        <v>728</v>
      </c>
      <c r="E2282" s="326" t="s">
        <v>730</v>
      </c>
      <c r="F2282" s="326">
        <v>73.0</v>
      </c>
      <c r="G2282" s="326">
        <v>10.0</v>
      </c>
      <c r="H2282" s="326">
        <v>2462.444932</v>
      </c>
      <c r="I2282" s="60">
        <f t="shared" si="1"/>
        <v>2019</v>
      </c>
      <c r="J2282" s="60">
        <f t="shared" si="2"/>
        <v>1</v>
      </c>
    </row>
    <row r="2283">
      <c r="A2283" s="325">
        <v>2281.0</v>
      </c>
      <c r="B2283" s="326" t="s">
        <v>904</v>
      </c>
      <c r="C2283" s="326" t="s">
        <v>524</v>
      </c>
      <c r="D2283" s="326" t="s">
        <v>728</v>
      </c>
      <c r="E2283" s="326" t="s">
        <v>731</v>
      </c>
      <c r="F2283" s="326" t="s">
        <v>732</v>
      </c>
      <c r="G2283" s="326">
        <v>11.0</v>
      </c>
      <c r="H2283" s="326">
        <v>9991.320052</v>
      </c>
      <c r="I2283" s="60">
        <f t="shared" si="1"/>
        <v>2019</v>
      </c>
      <c r="J2283" s="60">
        <f t="shared" si="2"/>
        <v>1</v>
      </c>
    </row>
    <row r="2284">
      <c r="A2284" s="325">
        <v>2282.0</v>
      </c>
      <c r="B2284" s="326" t="s">
        <v>904</v>
      </c>
      <c r="C2284" s="326" t="s">
        <v>524</v>
      </c>
      <c r="D2284" s="326" t="s">
        <v>728</v>
      </c>
      <c r="E2284" s="326" t="s">
        <v>733</v>
      </c>
      <c r="F2284" s="326" t="s">
        <v>734</v>
      </c>
      <c r="G2284" s="326">
        <v>280.0</v>
      </c>
      <c r="H2284" s="326">
        <v>13029.72255</v>
      </c>
      <c r="I2284" s="60">
        <f t="shared" si="1"/>
        <v>2019</v>
      </c>
      <c r="J2284" s="60">
        <f t="shared" si="2"/>
        <v>1</v>
      </c>
    </row>
    <row r="2285">
      <c r="A2285" s="325">
        <v>2283.0</v>
      </c>
      <c r="B2285" s="326" t="s">
        <v>904</v>
      </c>
      <c r="C2285" s="326" t="s">
        <v>524</v>
      </c>
      <c r="D2285" s="326" t="s">
        <v>728</v>
      </c>
      <c r="E2285" s="326" t="s">
        <v>735</v>
      </c>
      <c r="F2285" s="326">
        <v>23.0</v>
      </c>
      <c r="G2285" s="326">
        <v>25.0</v>
      </c>
      <c r="H2285" s="326">
        <v>32704.51215</v>
      </c>
      <c r="I2285" s="60">
        <f t="shared" si="1"/>
        <v>2019</v>
      </c>
      <c r="J2285" s="60">
        <f t="shared" si="2"/>
        <v>1</v>
      </c>
    </row>
    <row r="2286">
      <c r="A2286" s="325">
        <v>2284.0</v>
      </c>
      <c r="B2286" s="326" t="s">
        <v>904</v>
      </c>
      <c r="C2286" s="326" t="s">
        <v>524</v>
      </c>
      <c r="D2286" s="326" t="s">
        <v>728</v>
      </c>
      <c r="E2286" s="326" t="s">
        <v>736</v>
      </c>
      <c r="F2286" s="326" t="s">
        <v>737</v>
      </c>
      <c r="G2286" s="326">
        <v>12.0</v>
      </c>
      <c r="H2286" s="326">
        <v>16331.78213</v>
      </c>
      <c r="I2286" s="60">
        <f t="shared" si="1"/>
        <v>2019</v>
      </c>
      <c r="J2286" s="60">
        <f t="shared" si="2"/>
        <v>1</v>
      </c>
    </row>
    <row r="2287">
      <c r="A2287" s="325">
        <v>2285.0</v>
      </c>
      <c r="B2287" s="326" t="s">
        <v>904</v>
      </c>
      <c r="C2287" s="326" t="s">
        <v>524</v>
      </c>
      <c r="D2287" s="326" t="s">
        <v>728</v>
      </c>
      <c r="E2287" s="326" t="s">
        <v>738</v>
      </c>
      <c r="F2287" s="326">
        <v>70.0</v>
      </c>
      <c r="G2287" s="326">
        <v>5.0</v>
      </c>
      <c r="H2287" s="326">
        <v>6517.219955</v>
      </c>
      <c r="I2287" s="60">
        <f t="shared" si="1"/>
        <v>2019</v>
      </c>
      <c r="J2287" s="60">
        <f t="shared" si="2"/>
        <v>1</v>
      </c>
    </row>
    <row r="2288">
      <c r="A2288" s="325">
        <v>2286.0</v>
      </c>
      <c r="B2288" s="326" t="s">
        <v>904</v>
      </c>
      <c r="C2288" s="326" t="s">
        <v>524</v>
      </c>
      <c r="D2288" s="326" t="s">
        <v>728</v>
      </c>
      <c r="E2288" s="326" t="s">
        <v>739</v>
      </c>
      <c r="F2288" s="326">
        <v>21.0</v>
      </c>
      <c r="G2288" s="326">
        <v>302.0</v>
      </c>
      <c r="H2288" s="326">
        <v>319683.8691</v>
      </c>
      <c r="I2288" s="60">
        <f t="shared" si="1"/>
        <v>2019</v>
      </c>
      <c r="J2288" s="60">
        <f t="shared" si="2"/>
        <v>1</v>
      </c>
    </row>
    <row r="2289">
      <c r="A2289" s="325">
        <v>2287.0</v>
      </c>
      <c r="B2289" s="326" t="s">
        <v>904</v>
      </c>
      <c r="C2289" s="326" t="s">
        <v>524</v>
      </c>
      <c r="D2289" s="326" t="s">
        <v>728</v>
      </c>
      <c r="E2289" s="326" t="s">
        <v>740</v>
      </c>
      <c r="F2289" s="326" t="s">
        <v>741</v>
      </c>
      <c r="G2289" s="326">
        <v>284.0</v>
      </c>
      <c r="H2289" s="326">
        <v>218534.2104</v>
      </c>
      <c r="I2289" s="60">
        <f t="shared" si="1"/>
        <v>2019</v>
      </c>
      <c r="J2289" s="60">
        <f t="shared" si="2"/>
        <v>1</v>
      </c>
    </row>
    <row r="2290">
      <c r="A2290" s="325">
        <v>2288.0</v>
      </c>
      <c r="B2290" s="326" t="s">
        <v>904</v>
      </c>
      <c r="C2290" s="326" t="s">
        <v>524</v>
      </c>
      <c r="D2290" s="326" t="s">
        <v>728</v>
      </c>
      <c r="E2290" s="326" t="s">
        <v>742</v>
      </c>
      <c r="F2290" s="326" t="s">
        <v>743</v>
      </c>
      <c r="G2290" s="326">
        <v>728.0</v>
      </c>
      <c r="H2290" s="326">
        <v>362416.5312</v>
      </c>
      <c r="I2290" s="60">
        <f t="shared" si="1"/>
        <v>2019</v>
      </c>
      <c r="J2290" s="60">
        <f t="shared" si="2"/>
        <v>1</v>
      </c>
    </row>
    <row r="2291">
      <c r="A2291" s="325">
        <v>2289.0</v>
      </c>
      <c r="B2291" s="326" t="s">
        <v>904</v>
      </c>
      <c r="C2291" s="326" t="s">
        <v>524</v>
      </c>
      <c r="D2291" s="326" t="s">
        <v>728</v>
      </c>
      <c r="E2291" s="326" t="s">
        <v>744</v>
      </c>
      <c r="F2291" s="326" t="s">
        <v>745</v>
      </c>
      <c r="G2291" s="326">
        <v>220.0</v>
      </c>
      <c r="H2291" s="326">
        <v>284855.8913</v>
      </c>
      <c r="I2291" s="60">
        <f t="shared" si="1"/>
        <v>2019</v>
      </c>
      <c r="J2291" s="60">
        <f t="shared" si="2"/>
        <v>1</v>
      </c>
    </row>
    <row r="2292">
      <c r="A2292" s="325">
        <v>2290.0</v>
      </c>
      <c r="B2292" s="326" t="s">
        <v>904</v>
      </c>
      <c r="C2292" s="326" t="s">
        <v>524</v>
      </c>
      <c r="D2292" s="326" t="s">
        <v>728</v>
      </c>
      <c r="E2292" s="326" t="s">
        <v>746</v>
      </c>
      <c r="F2292" s="326" t="s">
        <v>747</v>
      </c>
      <c r="G2292" s="326">
        <v>64.0</v>
      </c>
      <c r="H2292" s="326">
        <v>58153.8084</v>
      </c>
      <c r="I2292" s="60">
        <f t="shared" si="1"/>
        <v>2019</v>
      </c>
      <c r="J2292" s="60">
        <f t="shared" si="2"/>
        <v>1</v>
      </c>
    </row>
    <row r="2293">
      <c r="A2293" s="325">
        <v>2291.0</v>
      </c>
      <c r="B2293" s="326" t="s">
        <v>904</v>
      </c>
      <c r="C2293" s="326" t="s">
        <v>524</v>
      </c>
      <c r="D2293" s="326" t="s">
        <v>728</v>
      </c>
      <c r="E2293" s="326" t="s">
        <v>748</v>
      </c>
      <c r="F2293" s="326" t="s">
        <v>749</v>
      </c>
      <c r="G2293" s="326">
        <v>50.0</v>
      </c>
      <c r="H2293" s="326">
        <v>48897.27118</v>
      </c>
      <c r="I2293" s="60">
        <f t="shared" si="1"/>
        <v>2019</v>
      </c>
      <c r="J2293" s="60">
        <f t="shared" si="2"/>
        <v>1</v>
      </c>
    </row>
    <row r="2294">
      <c r="A2294" s="325">
        <v>2292.0</v>
      </c>
      <c r="B2294" s="326" t="s">
        <v>904</v>
      </c>
      <c r="C2294" s="326" t="s">
        <v>524</v>
      </c>
      <c r="D2294" s="326" t="s">
        <v>728</v>
      </c>
      <c r="E2294" s="326" t="s">
        <v>750</v>
      </c>
      <c r="F2294" s="326" t="s">
        <v>751</v>
      </c>
      <c r="G2294" s="326">
        <v>216.0</v>
      </c>
      <c r="H2294" s="326">
        <v>68291.84749</v>
      </c>
      <c r="I2294" s="60">
        <f t="shared" si="1"/>
        <v>2019</v>
      </c>
      <c r="J2294" s="60">
        <f t="shared" si="2"/>
        <v>1</v>
      </c>
    </row>
    <row r="2295">
      <c r="A2295" s="325">
        <v>2293.0</v>
      </c>
      <c r="B2295" s="326" t="s">
        <v>904</v>
      </c>
      <c r="C2295" s="326" t="s">
        <v>524</v>
      </c>
      <c r="D2295" s="326" t="s">
        <v>872</v>
      </c>
      <c r="E2295" s="326" t="s">
        <v>754</v>
      </c>
      <c r="F2295" s="326" t="s">
        <v>755</v>
      </c>
      <c r="G2295" s="326">
        <v>287.0</v>
      </c>
      <c r="H2295" s="326">
        <v>907908.9064</v>
      </c>
      <c r="I2295" s="60">
        <f t="shared" si="1"/>
        <v>2019</v>
      </c>
      <c r="J2295" s="60">
        <f t="shared" si="2"/>
        <v>1</v>
      </c>
    </row>
    <row r="2296">
      <c r="A2296" s="325">
        <v>2294.0</v>
      </c>
      <c r="B2296" s="326" t="s">
        <v>904</v>
      </c>
      <c r="C2296" s="326" t="s">
        <v>524</v>
      </c>
      <c r="D2296" s="326" t="s">
        <v>872</v>
      </c>
      <c r="E2296" s="326" t="s">
        <v>756</v>
      </c>
      <c r="F2296" s="326" t="s">
        <v>757</v>
      </c>
      <c r="G2296" s="326">
        <v>166.0</v>
      </c>
      <c r="H2296" s="326">
        <v>505201.7857</v>
      </c>
      <c r="I2296" s="60">
        <f t="shared" si="1"/>
        <v>2019</v>
      </c>
      <c r="J2296" s="60">
        <f t="shared" si="2"/>
        <v>1</v>
      </c>
    </row>
    <row r="2297">
      <c r="A2297" s="325">
        <v>2295.0</v>
      </c>
      <c r="B2297" s="326" t="s">
        <v>904</v>
      </c>
      <c r="C2297" s="326" t="s">
        <v>524</v>
      </c>
      <c r="D2297" s="326" t="s">
        <v>872</v>
      </c>
      <c r="E2297" s="326" t="s">
        <v>758</v>
      </c>
      <c r="F2297" s="326" t="s">
        <v>759</v>
      </c>
      <c r="G2297" s="326">
        <v>107.0</v>
      </c>
      <c r="H2297" s="326">
        <v>409364.8112</v>
      </c>
      <c r="I2297" s="60">
        <f t="shared" si="1"/>
        <v>2019</v>
      </c>
      <c r="J2297" s="60">
        <f t="shared" si="2"/>
        <v>1</v>
      </c>
    </row>
    <row r="2298">
      <c r="A2298" s="325">
        <v>2296.0</v>
      </c>
      <c r="B2298" s="326" t="s">
        <v>904</v>
      </c>
      <c r="C2298" s="326" t="s">
        <v>524</v>
      </c>
      <c r="D2298" s="326" t="s">
        <v>872</v>
      </c>
      <c r="E2298" s="326" t="s">
        <v>760</v>
      </c>
      <c r="F2298" s="326" t="s">
        <v>761</v>
      </c>
      <c r="G2298" s="326">
        <v>7.0</v>
      </c>
      <c r="H2298" s="326">
        <v>23763.12142</v>
      </c>
      <c r="I2298" s="60">
        <f t="shared" si="1"/>
        <v>2019</v>
      </c>
      <c r="J2298" s="60">
        <f t="shared" si="2"/>
        <v>1</v>
      </c>
    </row>
    <row r="2299">
      <c r="A2299" s="325">
        <v>2297.0</v>
      </c>
      <c r="B2299" s="326" t="s">
        <v>904</v>
      </c>
      <c r="C2299" s="326" t="s">
        <v>524</v>
      </c>
      <c r="D2299" s="326" t="s">
        <v>872</v>
      </c>
      <c r="E2299" s="326" t="s">
        <v>762</v>
      </c>
      <c r="F2299" s="326" t="s">
        <v>763</v>
      </c>
      <c r="G2299" s="326">
        <v>60.0</v>
      </c>
      <c r="H2299" s="326">
        <v>129932.3322</v>
      </c>
      <c r="I2299" s="60">
        <f t="shared" si="1"/>
        <v>2019</v>
      </c>
      <c r="J2299" s="60">
        <f t="shared" si="2"/>
        <v>1</v>
      </c>
    </row>
    <row r="2300">
      <c r="A2300" s="325">
        <v>2298.0</v>
      </c>
      <c r="B2300" s="326" t="s">
        <v>904</v>
      </c>
      <c r="C2300" s="326" t="s">
        <v>524</v>
      </c>
      <c r="D2300" s="326" t="s">
        <v>872</v>
      </c>
      <c r="E2300" s="326" t="s">
        <v>764</v>
      </c>
      <c r="F2300" s="326" t="s">
        <v>765</v>
      </c>
      <c r="G2300" s="326">
        <v>25.0</v>
      </c>
      <c r="H2300" s="326">
        <v>96564.28438</v>
      </c>
      <c r="I2300" s="60">
        <f t="shared" si="1"/>
        <v>2019</v>
      </c>
      <c r="J2300" s="60">
        <f t="shared" si="2"/>
        <v>1</v>
      </c>
    </row>
    <row r="2301">
      <c r="A2301" s="325">
        <v>2299.0</v>
      </c>
      <c r="B2301" s="326" t="s">
        <v>904</v>
      </c>
      <c r="C2301" s="326" t="s">
        <v>530</v>
      </c>
      <c r="D2301" s="326" t="s">
        <v>766</v>
      </c>
      <c r="E2301" s="326" t="s">
        <v>767</v>
      </c>
      <c r="F2301" s="326">
        <v>44.0</v>
      </c>
      <c r="G2301" s="326">
        <v>625.0</v>
      </c>
      <c r="H2301" s="326">
        <v>11593.91733</v>
      </c>
      <c r="I2301" s="60">
        <f t="shared" si="1"/>
        <v>2019</v>
      </c>
      <c r="J2301" s="60">
        <f t="shared" si="2"/>
        <v>1</v>
      </c>
    </row>
    <row r="2302">
      <c r="A2302" s="325">
        <v>2300.0</v>
      </c>
      <c r="B2302" s="326" t="s">
        <v>904</v>
      </c>
      <c r="C2302" s="326" t="s">
        <v>530</v>
      </c>
      <c r="D2302" s="326" t="s">
        <v>768</v>
      </c>
      <c r="E2302" s="326" t="s">
        <v>878</v>
      </c>
      <c r="F2302" s="326" t="s">
        <v>879</v>
      </c>
      <c r="G2302" s="326">
        <v>100.0</v>
      </c>
      <c r="H2302" s="326">
        <v>245904.3109</v>
      </c>
      <c r="I2302" s="60">
        <f t="shared" si="1"/>
        <v>2019</v>
      </c>
      <c r="J2302" s="60">
        <f t="shared" si="2"/>
        <v>1</v>
      </c>
    </row>
    <row r="2303">
      <c r="A2303" s="325">
        <v>2301.0</v>
      </c>
      <c r="B2303" s="326" t="s">
        <v>904</v>
      </c>
      <c r="C2303" s="326" t="s">
        <v>530</v>
      </c>
      <c r="D2303" s="326" t="s">
        <v>768</v>
      </c>
      <c r="E2303" s="326" t="s">
        <v>769</v>
      </c>
      <c r="F2303" s="326">
        <v>29.0</v>
      </c>
      <c r="G2303" s="326">
        <v>1.0</v>
      </c>
      <c r="H2303" s="326">
        <v>2459.043109</v>
      </c>
      <c r="I2303" s="60">
        <f t="shared" si="1"/>
        <v>2019</v>
      </c>
      <c r="J2303" s="60">
        <f t="shared" si="2"/>
        <v>1</v>
      </c>
    </row>
    <row r="2304">
      <c r="A2304" s="325">
        <v>2302.0</v>
      </c>
      <c r="B2304" s="326" t="s">
        <v>904</v>
      </c>
      <c r="C2304" s="326" t="s">
        <v>530</v>
      </c>
      <c r="D2304" s="326" t="s">
        <v>768</v>
      </c>
      <c r="E2304" s="326" t="s">
        <v>880</v>
      </c>
      <c r="F2304" s="326" t="s">
        <v>881</v>
      </c>
      <c r="G2304" s="326">
        <v>284.0</v>
      </c>
      <c r="H2304" s="326">
        <v>160180.6176</v>
      </c>
      <c r="I2304" s="60">
        <f t="shared" si="1"/>
        <v>2019</v>
      </c>
      <c r="J2304" s="60">
        <f t="shared" si="2"/>
        <v>1</v>
      </c>
    </row>
    <row r="2305">
      <c r="A2305" s="325">
        <v>2303.0</v>
      </c>
      <c r="B2305" s="326" t="s">
        <v>904</v>
      </c>
      <c r="C2305" s="326" t="s">
        <v>530</v>
      </c>
      <c r="D2305" s="326" t="s">
        <v>768</v>
      </c>
      <c r="E2305" s="326" t="s">
        <v>882</v>
      </c>
      <c r="F2305" s="326" t="s">
        <v>883</v>
      </c>
      <c r="G2305" s="326">
        <v>4.0</v>
      </c>
      <c r="H2305" s="326">
        <v>2256.065036</v>
      </c>
      <c r="I2305" s="60">
        <f t="shared" si="1"/>
        <v>2019</v>
      </c>
      <c r="J2305" s="60">
        <f t="shared" si="2"/>
        <v>1</v>
      </c>
    </row>
    <row r="2306">
      <c r="A2306" s="325">
        <v>2304.0</v>
      </c>
      <c r="B2306" s="326" t="s">
        <v>904</v>
      </c>
      <c r="C2306" s="326" t="s">
        <v>530</v>
      </c>
      <c r="D2306" s="326" t="s">
        <v>768</v>
      </c>
      <c r="E2306" s="326" t="s">
        <v>770</v>
      </c>
      <c r="F2306" s="326" t="s">
        <v>771</v>
      </c>
      <c r="G2306" s="326">
        <v>3.0</v>
      </c>
      <c r="H2306" s="326">
        <v>1692.048777</v>
      </c>
      <c r="I2306" s="60">
        <f t="shared" si="1"/>
        <v>2019</v>
      </c>
      <c r="J2306" s="60">
        <f t="shared" si="2"/>
        <v>1</v>
      </c>
    </row>
    <row r="2307">
      <c r="A2307" s="325">
        <v>2305.0</v>
      </c>
      <c r="B2307" s="326" t="s">
        <v>904</v>
      </c>
      <c r="C2307" s="326" t="s">
        <v>530</v>
      </c>
      <c r="D2307" s="326" t="s">
        <v>768</v>
      </c>
      <c r="E2307" s="326" t="s">
        <v>772</v>
      </c>
      <c r="F2307" s="326" t="s">
        <v>773</v>
      </c>
      <c r="G2307" s="326">
        <v>1.0</v>
      </c>
      <c r="H2307" s="326">
        <v>564.0162591</v>
      </c>
      <c r="I2307" s="60">
        <f t="shared" si="1"/>
        <v>2019</v>
      </c>
      <c r="J2307" s="60">
        <f t="shared" si="2"/>
        <v>1</v>
      </c>
    </row>
    <row r="2308">
      <c r="A2308" s="325">
        <v>2306.0</v>
      </c>
      <c r="B2308" s="326" t="s">
        <v>904</v>
      </c>
      <c r="C2308" s="326" t="s">
        <v>530</v>
      </c>
      <c r="D2308" s="326" t="s">
        <v>768</v>
      </c>
      <c r="E2308" s="326" t="s">
        <v>884</v>
      </c>
      <c r="F2308" s="326" t="s">
        <v>885</v>
      </c>
      <c r="G2308" s="326">
        <v>2672.0</v>
      </c>
      <c r="H2308" s="326">
        <v>1507051.444</v>
      </c>
      <c r="I2308" s="60">
        <f t="shared" si="1"/>
        <v>2019</v>
      </c>
      <c r="J2308" s="60">
        <f t="shared" si="2"/>
        <v>1</v>
      </c>
    </row>
    <row r="2309">
      <c r="A2309" s="325">
        <v>2307.0</v>
      </c>
      <c r="B2309" s="326" t="s">
        <v>904</v>
      </c>
      <c r="C2309" s="326" t="s">
        <v>530</v>
      </c>
      <c r="D2309" s="326" t="s">
        <v>768</v>
      </c>
      <c r="E2309" s="326" t="s">
        <v>774</v>
      </c>
      <c r="F2309" s="326" t="s">
        <v>775</v>
      </c>
      <c r="G2309" s="326">
        <v>94.0</v>
      </c>
      <c r="H2309" s="326">
        <v>53017.52836</v>
      </c>
      <c r="I2309" s="60">
        <f t="shared" si="1"/>
        <v>2019</v>
      </c>
      <c r="J2309" s="60">
        <f t="shared" si="2"/>
        <v>1</v>
      </c>
    </row>
    <row r="2310">
      <c r="A2310" s="325">
        <v>2308.0</v>
      </c>
      <c r="B2310" s="326" t="s">
        <v>904</v>
      </c>
      <c r="C2310" s="326" t="s">
        <v>530</v>
      </c>
      <c r="D2310" s="326" t="s">
        <v>768</v>
      </c>
      <c r="E2310" s="326" t="s">
        <v>886</v>
      </c>
      <c r="F2310" s="326" t="s">
        <v>887</v>
      </c>
      <c r="G2310" s="326">
        <v>63.0</v>
      </c>
      <c r="H2310" s="326">
        <v>35533.02432</v>
      </c>
      <c r="I2310" s="60">
        <f t="shared" si="1"/>
        <v>2019</v>
      </c>
      <c r="J2310" s="60">
        <f t="shared" si="2"/>
        <v>1</v>
      </c>
    </row>
    <row r="2311">
      <c r="A2311" s="325">
        <v>2309.0</v>
      </c>
      <c r="B2311" s="326" t="s">
        <v>904</v>
      </c>
      <c r="C2311" s="326" t="s">
        <v>530</v>
      </c>
      <c r="D2311" s="326" t="s">
        <v>778</v>
      </c>
      <c r="E2311" s="326" t="s">
        <v>888</v>
      </c>
      <c r="F2311" s="326" t="s">
        <v>889</v>
      </c>
      <c r="G2311" s="326">
        <v>12.0</v>
      </c>
      <c r="H2311" s="326">
        <v>22277.73215</v>
      </c>
      <c r="I2311" s="60">
        <f t="shared" si="1"/>
        <v>2019</v>
      </c>
      <c r="J2311" s="60">
        <f t="shared" si="2"/>
        <v>1</v>
      </c>
    </row>
    <row r="2312">
      <c r="A2312" s="325">
        <v>2310.0</v>
      </c>
      <c r="B2312" s="326" t="s">
        <v>904</v>
      </c>
      <c r="C2312" s="326" t="s">
        <v>530</v>
      </c>
      <c r="D2312" s="326" t="s">
        <v>778</v>
      </c>
      <c r="E2312" s="326" t="s">
        <v>890</v>
      </c>
      <c r="F2312" s="326" t="s">
        <v>891</v>
      </c>
      <c r="G2312" s="326">
        <v>172.0</v>
      </c>
      <c r="H2312" s="326">
        <v>25881.37879</v>
      </c>
      <c r="I2312" s="60">
        <f t="shared" si="1"/>
        <v>2019</v>
      </c>
      <c r="J2312" s="60">
        <f t="shared" si="2"/>
        <v>1</v>
      </c>
    </row>
    <row r="2313">
      <c r="A2313" s="325">
        <v>2311.0</v>
      </c>
      <c r="B2313" s="326" t="s">
        <v>904</v>
      </c>
      <c r="C2313" s="326" t="s">
        <v>530</v>
      </c>
      <c r="D2313" s="326" t="s">
        <v>778</v>
      </c>
      <c r="E2313" s="326" t="s">
        <v>780</v>
      </c>
      <c r="F2313" s="326" t="s">
        <v>781</v>
      </c>
      <c r="G2313" s="326">
        <v>2.0</v>
      </c>
      <c r="H2313" s="326">
        <v>300.946265</v>
      </c>
      <c r="I2313" s="60">
        <f t="shared" si="1"/>
        <v>2019</v>
      </c>
      <c r="J2313" s="60">
        <f t="shared" si="2"/>
        <v>1</v>
      </c>
    </row>
    <row r="2314">
      <c r="A2314" s="325">
        <v>2312.0</v>
      </c>
      <c r="B2314" s="326" t="s">
        <v>904</v>
      </c>
      <c r="C2314" s="326" t="s">
        <v>530</v>
      </c>
      <c r="D2314" s="326" t="s">
        <v>778</v>
      </c>
      <c r="E2314" s="326" t="s">
        <v>892</v>
      </c>
      <c r="F2314" s="326" t="s">
        <v>893</v>
      </c>
      <c r="G2314" s="326">
        <v>2105.0</v>
      </c>
      <c r="H2314" s="326">
        <v>316745.9439</v>
      </c>
      <c r="I2314" s="60">
        <f t="shared" si="1"/>
        <v>2019</v>
      </c>
      <c r="J2314" s="60">
        <f t="shared" si="2"/>
        <v>1</v>
      </c>
    </row>
    <row r="2315">
      <c r="A2315" s="325">
        <v>2313.0</v>
      </c>
      <c r="B2315" s="326" t="s">
        <v>904</v>
      </c>
      <c r="C2315" s="326" t="s">
        <v>530</v>
      </c>
      <c r="D2315" s="326" t="s">
        <v>778</v>
      </c>
      <c r="E2315" s="326" t="s">
        <v>782</v>
      </c>
      <c r="F2315" s="326" t="s">
        <v>783</v>
      </c>
      <c r="G2315" s="326">
        <v>60.0</v>
      </c>
      <c r="H2315" s="326">
        <v>9028.38795</v>
      </c>
      <c r="I2315" s="60">
        <f t="shared" si="1"/>
        <v>2019</v>
      </c>
      <c r="J2315" s="60">
        <f t="shared" si="2"/>
        <v>1</v>
      </c>
    </row>
    <row r="2316">
      <c r="A2316" s="325">
        <v>2314.0</v>
      </c>
      <c r="B2316" s="326" t="s">
        <v>904</v>
      </c>
      <c r="C2316" s="326" t="s">
        <v>530</v>
      </c>
      <c r="D2316" s="326" t="s">
        <v>784</v>
      </c>
      <c r="E2316" s="326" t="s">
        <v>785</v>
      </c>
      <c r="F2316" s="326">
        <v>35.0</v>
      </c>
      <c r="G2316" s="326">
        <v>74.0</v>
      </c>
      <c r="H2316" s="326">
        <v>57296.66269</v>
      </c>
      <c r="I2316" s="60">
        <f t="shared" si="1"/>
        <v>2019</v>
      </c>
      <c r="J2316" s="60">
        <f t="shared" si="2"/>
        <v>1</v>
      </c>
    </row>
    <row r="2317">
      <c r="A2317" s="325">
        <v>2315.0</v>
      </c>
      <c r="B2317" s="326" t="s">
        <v>904</v>
      </c>
      <c r="C2317" s="326" t="s">
        <v>530</v>
      </c>
      <c r="D2317" s="326" t="s">
        <v>784</v>
      </c>
      <c r="E2317" s="326" t="s">
        <v>786</v>
      </c>
      <c r="F2317" s="326">
        <v>43.0</v>
      </c>
      <c r="G2317" s="326">
        <v>63.0</v>
      </c>
      <c r="H2317" s="326">
        <v>414.9816304</v>
      </c>
      <c r="I2317" s="60">
        <f t="shared" si="1"/>
        <v>2019</v>
      </c>
      <c r="J2317" s="60">
        <f t="shared" si="2"/>
        <v>1</v>
      </c>
    </row>
    <row r="2318">
      <c r="A2318" s="325">
        <v>2316.0</v>
      </c>
      <c r="B2318" s="326" t="s">
        <v>904</v>
      </c>
      <c r="C2318" s="326" t="s">
        <v>530</v>
      </c>
      <c r="D2318" s="326" t="s">
        <v>784</v>
      </c>
      <c r="E2318" s="326" t="s">
        <v>787</v>
      </c>
      <c r="F2318" s="326" t="s">
        <v>788</v>
      </c>
      <c r="G2318" s="326">
        <v>477.0</v>
      </c>
      <c r="H2318" s="326">
        <v>3559.526816</v>
      </c>
      <c r="I2318" s="60">
        <f t="shared" si="1"/>
        <v>2019</v>
      </c>
      <c r="J2318" s="60">
        <f t="shared" si="2"/>
        <v>1</v>
      </c>
    </row>
    <row r="2319">
      <c r="A2319" s="325">
        <v>2317.0</v>
      </c>
      <c r="B2319" s="326" t="s">
        <v>904</v>
      </c>
      <c r="C2319" s="326" t="s">
        <v>530</v>
      </c>
      <c r="D2319" s="326" t="s">
        <v>784</v>
      </c>
      <c r="E2319" s="326" t="s">
        <v>789</v>
      </c>
      <c r="F2319" s="326">
        <v>49.0</v>
      </c>
      <c r="G2319" s="326">
        <v>1644.0</v>
      </c>
      <c r="H2319" s="326">
        <v>69993.5742</v>
      </c>
      <c r="I2319" s="60">
        <f t="shared" si="1"/>
        <v>2019</v>
      </c>
      <c r="J2319" s="60">
        <f t="shared" si="2"/>
        <v>1</v>
      </c>
    </row>
    <row r="2320">
      <c r="A2320" s="325">
        <v>2318.0</v>
      </c>
      <c r="B2320" s="326" t="s">
        <v>904</v>
      </c>
      <c r="C2320" s="326" t="s">
        <v>530</v>
      </c>
      <c r="D2320" s="326" t="s">
        <v>784</v>
      </c>
      <c r="E2320" s="326" t="s">
        <v>790</v>
      </c>
      <c r="F2320" s="326">
        <v>41.0</v>
      </c>
      <c r="G2320" s="326">
        <v>342.0</v>
      </c>
      <c r="H2320" s="326">
        <v>16046.75883</v>
      </c>
      <c r="I2320" s="60">
        <f t="shared" si="1"/>
        <v>2019</v>
      </c>
      <c r="J2320" s="60">
        <f t="shared" si="2"/>
        <v>1</v>
      </c>
    </row>
    <row r="2321">
      <c r="A2321" s="325">
        <v>2319.0</v>
      </c>
      <c r="B2321" s="326" t="s">
        <v>904</v>
      </c>
      <c r="C2321" s="326" t="s">
        <v>530</v>
      </c>
      <c r="D2321" s="326" t="s">
        <v>784</v>
      </c>
      <c r="E2321" s="326" t="s">
        <v>791</v>
      </c>
      <c r="F2321" s="326">
        <v>47.0</v>
      </c>
      <c r="G2321" s="326">
        <v>60.0</v>
      </c>
      <c r="H2321" s="326">
        <v>5738.071027</v>
      </c>
      <c r="I2321" s="60">
        <f t="shared" si="1"/>
        <v>2019</v>
      </c>
      <c r="J2321" s="60">
        <f t="shared" si="2"/>
        <v>1</v>
      </c>
    </row>
    <row r="2322">
      <c r="A2322" s="325">
        <v>2320.0</v>
      </c>
      <c r="B2322" s="326" t="s">
        <v>904</v>
      </c>
      <c r="C2322" s="326" t="s">
        <v>530</v>
      </c>
      <c r="D2322" s="326" t="s">
        <v>784</v>
      </c>
      <c r="E2322" s="326" t="s">
        <v>792</v>
      </c>
      <c r="F2322" s="326">
        <v>40.0</v>
      </c>
      <c r="G2322" s="326">
        <v>386.0</v>
      </c>
      <c r="H2322" s="326">
        <v>20086.07414</v>
      </c>
      <c r="I2322" s="60">
        <f t="shared" si="1"/>
        <v>2019</v>
      </c>
      <c r="J2322" s="60">
        <f t="shared" si="2"/>
        <v>1</v>
      </c>
    </row>
    <row r="2323">
      <c r="A2323" s="325">
        <v>2321.0</v>
      </c>
      <c r="B2323" s="326" t="s">
        <v>904</v>
      </c>
      <c r="C2323" s="326" t="s">
        <v>530</v>
      </c>
      <c r="D2323" s="326" t="s">
        <v>784</v>
      </c>
      <c r="E2323" s="326" t="s">
        <v>793</v>
      </c>
      <c r="F2323" s="326">
        <v>42.0</v>
      </c>
      <c r="G2323" s="326">
        <v>13.0</v>
      </c>
      <c r="H2323" s="326">
        <v>1022.002541</v>
      </c>
      <c r="I2323" s="60">
        <f t="shared" si="1"/>
        <v>2019</v>
      </c>
      <c r="J2323" s="60">
        <f t="shared" si="2"/>
        <v>1</v>
      </c>
    </row>
    <row r="2324">
      <c r="A2324" s="325">
        <v>2322.0</v>
      </c>
      <c r="B2324" s="326" t="s">
        <v>904</v>
      </c>
      <c r="C2324" s="326" t="s">
        <v>530</v>
      </c>
      <c r="D2324" s="326" t="s">
        <v>794</v>
      </c>
      <c r="E2324" s="326" t="s">
        <v>794</v>
      </c>
      <c r="F2324" s="326">
        <v>46.0</v>
      </c>
      <c r="G2324" s="326">
        <v>19621.0</v>
      </c>
      <c r="H2324" s="326">
        <v>256761.1716</v>
      </c>
      <c r="I2324" s="60">
        <f t="shared" si="1"/>
        <v>2019</v>
      </c>
      <c r="J2324" s="60">
        <f t="shared" si="2"/>
        <v>1</v>
      </c>
    </row>
    <row r="2325">
      <c r="A2325" s="325">
        <v>2323.0</v>
      </c>
      <c r="B2325" s="326" t="s">
        <v>904</v>
      </c>
      <c r="C2325" s="326" t="s">
        <v>530</v>
      </c>
      <c r="D2325" s="326" t="s">
        <v>795</v>
      </c>
      <c r="E2325" s="326" t="s">
        <v>796</v>
      </c>
      <c r="F2325" s="326">
        <v>45.0</v>
      </c>
      <c r="G2325" s="326">
        <v>1134.0</v>
      </c>
      <c r="H2325" s="326">
        <v>39239.99695</v>
      </c>
      <c r="I2325" s="60">
        <f t="shared" si="1"/>
        <v>2019</v>
      </c>
      <c r="J2325" s="60">
        <f t="shared" si="2"/>
        <v>1</v>
      </c>
    </row>
    <row r="2326">
      <c r="A2326" s="325">
        <v>2324.0</v>
      </c>
      <c r="B2326" s="326" t="s">
        <v>904</v>
      </c>
      <c r="C2326" s="326" t="s">
        <v>530</v>
      </c>
      <c r="D2326" s="326" t="s">
        <v>797</v>
      </c>
      <c r="E2326" s="326" t="s">
        <v>797</v>
      </c>
      <c r="F2326" s="326">
        <v>39.0</v>
      </c>
      <c r="G2326" s="326">
        <v>358.0</v>
      </c>
      <c r="H2326" s="326">
        <v>31149.97478</v>
      </c>
      <c r="I2326" s="60">
        <f t="shared" si="1"/>
        <v>2019</v>
      </c>
      <c r="J2326" s="60">
        <f t="shared" si="2"/>
        <v>1</v>
      </c>
    </row>
    <row r="2327">
      <c r="A2327" s="325">
        <v>2325.0</v>
      </c>
      <c r="B2327" s="326" t="s">
        <v>904</v>
      </c>
      <c r="C2327" s="326" t="s">
        <v>530</v>
      </c>
      <c r="D2327" s="326" t="s">
        <v>798</v>
      </c>
      <c r="E2327" s="326" t="s">
        <v>799</v>
      </c>
      <c r="F2327" s="326">
        <v>37.2</v>
      </c>
      <c r="G2327" s="326">
        <v>407.0</v>
      </c>
      <c r="H2327" s="326">
        <v>22417.03659</v>
      </c>
      <c r="I2327" s="60">
        <f t="shared" si="1"/>
        <v>2019</v>
      </c>
      <c r="J2327" s="60">
        <f t="shared" si="2"/>
        <v>1</v>
      </c>
    </row>
    <row r="2328">
      <c r="A2328" s="325">
        <v>2326.0</v>
      </c>
      <c r="B2328" s="326" t="s">
        <v>904</v>
      </c>
      <c r="C2328" s="326" t="s">
        <v>530</v>
      </c>
      <c r="D2328" s="326" t="s">
        <v>798</v>
      </c>
      <c r="E2328" s="326" t="s">
        <v>800</v>
      </c>
      <c r="F2328" s="326">
        <v>48.0</v>
      </c>
      <c r="G2328" s="326">
        <v>1101.0</v>
      </c>
      <c r="H2328" s="326">
        <v>157033.8063</v>
      </c>
      <c r="I2328" s="60">
        <f t="shared" si="1"/>
        <v>2019</v>
      </c>
      <c r="J2328" s="60">
        <f t="shared" si="2"/>
        <v>1</v>
      </c>
    </row>
    <row r="2329">
      <c r="A2329" s="325">
        <v>2327.0</v>
      </c>
      <c r="B2329" s="326" t="s">
        <v>904</v>
      </c>
      <c r="C2329" s="326" t="s">
        <v>530</v>
      </c>
      <c r="D2329" s="326" t="s">
        <v>801</v>
      </c>
      <c r="E2329" s="326" t="s">
        <v>802</v>
      </c>
      <c r="F2329" s="326">
        <v>126.0</v>
      </c>
      <c r="G2329" s="326">
        <v>470.0</v>
      </c>
      <c r="H2329" s="326">
        <v>4317.380165</v>
      </c>
      <c r="I2329" s="60">
        <f t="shared" si="1"/>
        <v>2019</v>
      </c>
      <c r="J2329" s="60">
        <f t="shared" si="2"/>
        <v>1</v>
      </c>
    </row>
    <row r="2330">
      <c r="A2330" s="325">
        <v>2328.0</v>
      </c>
      <c r="B2330" s="326" t="s">
        <v>904</v>
      </c>
      <c r="C2330" s="326" t="s">
        <v>518</v>
      </c>
      <c r="D2330" s="326" t="s">
        <v>864</v>
      </c>
      <c r="E2330" s="326" t="s">
        <v>857</v>
      </c>
      <c r="F2330" s="326">
        <v>37.1</v>
      </c>
      <c r="G2330" s="326">
        <v>3.0</v>
      </c>
      <c r="H2330" s="326">
        <v>2561.332031</v>
      </c>
      <c r="I2330" s="60">
        <f t="shared" si="1"/>
        <v>2019</v>
      </c>
      <c r="J2330" s="60">
        <f t="shared" si="2"/>
        <v>1</v>
      </c>
    </row>
    <row r="2331">
      <c r="A2331" s="325">
        <v>2329.0</v>
      </c>
      <c r="B2331" s="326" t="s">
        <v>904</v>
      </c>
      <c r="C2331" s="326" t="s">
        <v>518</v>
      </c>
      <c r="D2331" s="326" t="s">
        <v>864</v>
      </c>
      <c r="E2331" s="326" t="s">
        <v>813</v>
      </c>
      <c r="F2331" s="326">
        <v>4.6</v>
      </c>
      <c r="G2331" s="326">
        <v>3.0</v>
      </c>
      <c r="H2331" s="326">
        <v>4770.179349</v>
      </c>
      <c r="I2331" s="60">
        <f t="shared" si="1"/>
        <v>2019</v>
      </c>
      <c r="J2331" s="60">
        <f t="shared" si="2"/>
        <v>1</v>
      </c>
    </row>
    <row r="2332">
      <c r="A2332" s="325">
        <v>2330.0</v>
      </c>
      <c r="B2332" s="326" t="s">
        <v>904</v>
      </c>
      <c r="C2332" s="326" t="s">
        <v>518</v>
      </c>
      <c r="D2332" s="326" t="s">
        <v>864</v>
      </c>
      <c r="E2332" s="326" t="s">
        <v>814</v>
      </c>
      <c r="F2332" s="326">
        <v>4.8</v>
      </c>
      <c r="G2332" s="326">
        <v>36.0</v>
      </c>
      <c r="H2332" s="326">
        <v>4131.574834</v>
      </c>
      <c r="I2332" s="60">
        <f t="shared" si="1"/>
        <v>2019</v>
      </c>
      <c r="J2332" s="60">
        <f t="shared" si="2"/>
        <v>1</v>
      </c>
    </row>
    <row r="2333">
      <c r="A2333" s="325">
        <v>2331.0</v>
      </c>
      <c r="B2333" s="326" t="s">
        <v>904</v>
      </c>
      <c r="C2333" s="326" t="s">
        <v>518</v>
      </c>
      <c r="D2333" s="326" t="s">
        <v>864</v>
      </c>
      <c r="E2333" s="326" t="s">
        <v>815</v>
      </c>
      <c r="F2333" s="326">
        <v>4.4</v>
      </c>
      <c r="G2333" s="326">
        <v>139.0</v>
      </c>
      <c r="H2333" s="326">
        <v>132186.5249</v>
      </c>
      <c r="I2333" s="60">
        <f t="shared" si="1"/>
        <v>2019</v>
      </c>
      <c r="J2333" s="60">
        <f t="shared" si="2"/>
        <v>1</v>
      </c>
    </row>
    <row r="2334">
      <c r="A2334" s="325">
        <v>2332.0</v>
      </c>
      <c r="B2334" s="326" t="s">
        <v>904</v>
      </c>
      <c r="C2334" s="326" t="s">
        <v>518</v>
      </c>
      <c r="D2334" s="326" t="s">
        <v>803</v>
      </c>
      <c r="E2334" s="326" t="s">
        <v>803</v>
      </c>
      <c r="F2334" s="326" t="s">
        <v>804</v>
      </c>
      <c r="G2334" s="326">
        <v>212.0</v>
      </c>
      <c r="H2334" s="326">
        <v>1660338.115</v>
      </c>
      <c r="I2334" s="60">
        <f t="shared" si="1"/>
        <v>2019</v>
      </c>
      <c r="J2334" s="60">
        <f t="shared" si="2"/>
        <v>1</v>
      </c>
    </row>
    <row r="2335">
      <c r="A2335" s="325">
        <v>2333.0</v>
      </c>
      <c r="B2335" s="326" t="s">
        <v>904</v>
      </c>
      <c r="C2335" s="326" t="s">
        <v>518</v>
      </c>
      <c r="D2335" s="326" t="s">
        <v>865</v>
      </c>
      <c r="E2335" s="326" t="s">
        <v>837</v>
      </c>
      <c r="F2335" s="326" t="s">
        <v>838</v>
      </c>
      <c r="G2335" s="326">
        <v>4486.0</v>
      </c>
      <c r="H2335" s="326">
        <v>177804.3035</v>
      </c>
      <c r="I2335" s="60">
        <f t="shared" si="1"/>
        <v>2019</v>
      </c>
      <c r="J2335" s="60">
        <f t="shared" si="2"/>
        <v>1</v>
      </c>
    </row>
    <row r="2336">
      <c r="A2336" s="325">
        <v>2334.0</v>
      </c>
      <c r="B2336" s="326" t="s">
        <v>904</v>
      </c>
      <c r="C2336" s="326" t="s">
        <v>518</v>
      </c>
      <c r="D2336" s="326" t="s">
        <v>865</v>
      </c>
      <c r="E2336" s="326" t="s">
        <v>894</v>
      </c>
      <c r="F2336" s="326" t="s">
        <v>895</v>
      </c>
      <c r="G2336" s="326">
        <v>1268.0</v>
      </c>
      <c r="H2336" s="326">
        <v>24086.37804</v>
      </c>
      <c r="I2336" s="60">
        <f t="shared" si="1"/>
        <v>2019</v>
      </c>
      <c r="J2336" s="60">
        <f t="shared" si="2"/>
        <v>1</v>
      </c>
    </row>
    <row r="2337">
      <c r="A2337" s="325">
        <v>2335.0</v>
      </c>
      <c r="B2337" s="326" t="s">
        <v>904</v>
      </c>
      <c r="C2337" s="326" t="s">
        <v>518</v>
      </c>
      <c r="D2337" s="326" t="s">
        <v>865</v>
      </c>
      <c r="E2337" s="326" t="s">
        <v>842</v>
      </c>
      <c r="F2337" s="326" t="s">
        <v>843</v>
      </c>
      <c r="G2337" s="326">
        <v>72.0</v>
      </c>
      <c r="H2337" s="326">
        <v>2534.480874</v>
      </c>
      <c r="I2337" s="60">
        <f t="shared" si="1"/>
        <v>2019</v>
      </c>
      <c r="J2337" s="60">
        <f t="shared" si="2"/>
        <v>1</v>
      </c>
    </row>
    <row r="2338">
      <c r="A2338" s="325">
        <v>2336.0</v>
      </c>
      <c r="B2338" s="326" t="s">
        <v>904</v>
      </c>
      <c r="C2338" s="326" t="s">
        <v>518</v>
      </c>
      <c r="D2338" s="326" t="s">
        <v>865</v>
      </c>
      <c r="E2338" s="326" t="s">
        <v>844</v>
      </c>
      <c r="F2338" s="326" t="s">
        <v>845</v>
      </c>
      <c r="G2338" s="326">
        <v>727.0</v>
      </c>
      <c r="H2338" s="326">
        <v>71804.01067</v>
      </c>
      <c r="I2338" s="60">
        <f t="shared" si="1"/>
        <v>2019</v>
      </c>
      <c r="J2338" s="60">
        <f t="shared" si="2"/>
        <v>1</v>
      </c>
    </row>
    <row r="2339">
      <c r="A2339" s="325">
        <v>2337.0</v>
      </c>
      <c r="B2339" s="326" t="s">
        <v>904</v>
      </c>
      <c r="C2339" s="326" t="s">
        <v>518</v>
      </c>
      <c r="D2339" s="326" t="s">
        <v>805</v>
      </c>
      <c r="E2339" s="326" t="s">
        <v>808</v>
      </c>
      <c r="F2339" s="326" t="s">
        <v>809</v>
      </c>
      <c r="G2339" s="326">
        <v>12855.0</v>
      </c>
      <c r="H2339" s="326">
        <v>2610442.008</v>
      </c>
      <c r="I2339" s="60">
        <f t="shared" si="1"/>
        <v>2019</v>
      </c>
      <c r="J2339" s="60">
        <f t="shared" si="2"/>
        <v>1</v>
      </c>
    </row>
    <row r="2340">
      <c r="A2340" s="325">
        <v>2338.0</v>
      </c>
      <c r="B2340" s="326" t="s">
        <v>904</v>
      </c>
      <c r="C2340" s="326" t="s">
        <v>518</v>
      </c>
      <c r="D2340" s="326" t="s">
        <v>805</v>
      </c>
      <c r="E2340" s="326" t="s">
        <v>896</v>
      </c>
      <c r="F2340" s="326" t="s">
        <v>897</v>
      </c>
      <c r="G2340" s="326">
        <v>1797.0</v>
      </c>
      <c r="H2340" s="326">
        <v>796451.7629</v>
      </c>
      <c r="I2340" s="60">
        <f t="shared" si="1"/>
        <v>2019</v>
      </c>
      <c r="J2340" s="60">
        <f t="shared" si="2"/>
        <v>1</v>
      </c>
    </row>
    <row r="2341">
      <c r="A2341" s="325">
        <v>2339.0</v>
      </c>
      <c r="B2341" s="326" t="s">
        <v>904</v>
      </c>
      <c r="C2341" s="326" t="s">
        <v>518</v>
      </c>
      <c r="D2341" s="326" t="s">
        <v>805</v>
      </c>
      <c r="E2341" s="326" t="s">
        <v>810</v>
      </c>
      <c r="F2341" s="326" t="s">
        <v>811</v>
      </c>
      <c r="G2341" s="326">
        <v>1900.0</v>
      </c>
      <c r="H2341" s="326">
        <v>3966922.051</v>
      </c>
      <c r="I2341" s="60">
        <f t="shared" si="1"/>
        <v>2019</v>
      </c>
      <c r="J2341" s="60">
        <f t="shared" si="2"/>
        <v>1</v>
      </c>
    </row>
    <row r="2342">
      <c r="A2342" s="325">
        <v>2340.0</v>
      </c>
      <c r="B2342" s="326" t="s">
        <v>904</v>
      </c>
      <c r="C2342" s="326" t="s">
        <v>518</v>
      </c>
      <c r="D2342" s="326" t="s">
        <v>805</v>
      </c>
      <c r="E2342" s="326" t="s">
        <v>812</v>
      </c>
      <c r="F2342" s="326">
        <v>2.0</v>
      </c>
      <c r="G2342" s="326">
        <v>124.0</v>
      </c>
      <c r="H2342" s="326">
        <v>583716.6425</v>
      </c>
      <c r="I2342" s="60">
        <f t="shared" si="1"/>
        <v>2019</v>
      </c>
      <c r="J2342" s="60">
        <f t="shared" si="2"/>
        <v>1</v>
      </c>
    </row>
    <row r="2343">
      <c r="A2343" s="325">
        <v>2341.0</v>
      </c>
      <c r="B2343" s="326" t="s">
        <v>904</v>
      </c>
      <c r="C2343" s="326" t="s">
        <v>518</v>
      </c>
      <c r="D2343" s="326" t="s">
        <v>805</v>
      </c>
      <c r="E2343" s="326" t="s">
        <v>816</v>
      </c>
      <c r="F2343" s="326">
        <v>4.7</v>
      </c>
      <c r="G2343" s="326">
        <v>4.0</v>
      </c>
      <c r="H2343" s="326">
        <v>4785.323128</v>
      </c>
      <c r="I2343" s="60">
        <f t="shared" si="1"/>
        <v>2019</v>
      </c>
      <c r="J2343" s="60">
        <f t="shared" si="2"/>
        <v>1</v>
      </c>
    </row>
    <row r="2344">
      <c r="A2344" s="325">
        <v>2342.0</v>
      </c>
      <c r="B2344" s="326" t="s">
        <v>904</v>
      </c>
      <c r="C2344" s="326" t="s">
        <v>518</v>
      </c>
      <c r="D2344" s="326" t="s">
        <v>805</v>
      </c>
      <c r="E2344" s="326" t="s">
        <v>817</v>
      </c>
      <c r="F2344" s="326" t="s">
        <v>818</v>
      </c>
      <c r="G2344" s="326">
        <v>74.0</v>
      </c>
      <c r="H2344" s="326">
        <v>142322.5363</v>
      </c>
      <c r="I2344" s="60">
        <f t="shared" si="1"/>
        <v>2019</v>
      </c>
      <c r="J2344" s="60">
        <f t="shared" si="2"/>
        <v>1</v>
      </c>
    </row>
    <row r="2345">
      <c r="A2345" s="325">
        <v>2343.0</v>
      </c>
      <c r="B2345" s="326" t="s">
        <v>904</v>
      </c>
      <c r="C2345" s="326" t="s">
        <v>518</v>
      </c>
      <c r="D2345" s="326" t="s">
        <v>805</v>
      </c>
      <c r="E2345" s="326" t="s">
        <v>822</v>
      </c>
      <c r="F2345" s="326" t="s">
        <v>823</v>
      </c>
      <c r="G2345" s="326">
        <v>193.0</v>
      </c>
      <c r="H2345" s="326">
        <v>57329.86793</v>
      </c>
      <c r="I2345" s="60">
        <f t="shared" si="1"/>
        <v>2019</v>
      </c>
      <c r="J2345" s="60">
        <f t="shared" si="2"/>
        <v>1</v>
      </c>
    </row>
    <row r="2346">
      <c r="A2346" s="325">
        <v>2344.0</v>
      </c>
      <c r="B2346" s="326" t="s">
        <v>904</v>
      </c>
      <c r="C2346" s="326" t="s">
        <v>518</v>
      </c>
      <c r="D2346" s="326" t="s">
        <v>828</v>
      </c>
      <c r="E2346" s="326" t="s">
        <v>829</v>
      </c>
      <c r="F2346" s="326" t="s">
        <v>830</v>
      </c>
      <c r="G2346" s="326">
        <v>8782.0</v>
      </c>
      <c r="H2346" s="326">
        <v>114120.0536</v>
      </c>
      <c r="I2346" s="60">
        <f t="shared" si="1"/>
        <v>2019</v>
      </c>
      <c r="J2346" s="60">
        <f t="shared" si="2"/>
        <v>1</v>
      </c>
    </row>
    <row r="2347">
      <c r="A2347" s="325">
        <v>2345.0</v>
      </c>
      <c r="B2347" s="326" t="s">
        <v>904</v>
      </c>
      <c r="C2347" s="326" t="s">
        <v>518</v>
      </c>
      <c r="D2347" s="326" t="s">
        <v>828</v>
      </c>
      <c r="E2347" s="326" t="s">
        <v>831</v>
      </c>
      <c r="F2347" s="326">
        <v>104.0</v>
      </c>
      <c r="G2347" s="326">
        <v>3520.0</v>
      </c>
      <c r="H2347" s="326">
        <v>23702.56773</v>
      </c>
      <c r="I2347" s="60">
        <f t="shared" si="1"/>
        <v>2019</v>
      </c>
      <c r="J2347" s="60">
        <f t="shared" si="2"/>
        <v>1</v>
      </c>
    </row>
    <row r="2348">
      <c r="A2348" s="325">
        <v>2346.0</v>
      </c>
      <c r="B2348" s="326" t="s">
        <v>904</v>
      </c>
      <c r="C2348" s="326" t="s">
        <v>518</v>
      </c>
      <c r="D2348" s="326" t="s">
        <v>828</v>
      </c>
      <c r="E2348" s="326" t="s">
        <v>832</v>
      </c>
      <c r="F2348" s="326">
        <v>13.0</v>
      </c>
      <c r="G2348" s="326">
        <v>42.0</v>
      </c>
      <c r="H2348" s="326">
        <v>11055.27945</v>
      </c>
      <c r="I2348" s="60">
        <f t="shared" si="1"/>
        <v>2019</v>
      </c>
      <c r="J2348" s="60">
        <f t="shared" si="2"/>
        <v>1</v>
      </c>
    </row>
    <row r="2349">
      <c r="A2349" s="325">
        <v>2347.0</v>
      </c>
      <c r="B2349" s="326" t="s">
        <v>904</v>
      </c>
      <c r="C2349" s="326" t="s">
        <v>518</v>
      </c>
      <c r="D2349" s="326" t="s">
        <v>828</v>
      </c>
      <c r="E2349" s="326" t="s">
        <v>833</v>
      </c>
      <c r="F2349" s="326" t="s">
        <v>834</v>
      </c>
      <c r="G2349" s="326">
        <v>4.0</v>
      </c>
      <c r="H2349" s="326">
        <v>8377.70466</v>
      </c>
      <c r="I2349" s="60">
        <f t="shared" si="1"/>
        <v>2019</v>
      </c>
      <c r="J2349" s="60">
        <f t="shared" si="2"/>
        <v>1</v>
      </c>
    </row>
    <row r="2350">
      <c r="A2350" s="325">
        <v>2348.0</v>
      </c>
      <c r="B2350" s="326" t="s">
        <v>904</v>
      </c>
      <c r="C2350" s="326" t="s">
        <v>518</v>
      </c>
      <c r="D2350" s="326" t="s">
        <v>828</v>
      </c>
      <c r="E2350" s="326" t="s">
        <v>835</v>
      </c>
      <c r="F2350" s="326" t="s">
        <v>836</v>
      </c>
      <c r="G2350" s="326">
        <v>229.0</v>
      </c>
      <c r="H2350" s="326">
        <v>36218.0901</v>
      </c>
      <c r="I2350" s="60">
        <f t="shared" si="1"/>
        <v>2019</v>
      </c>
      <c r="J2350" s="60">
        <f t="shared" si="2"/>
        <v>1</v>
      </c>
    </row>
    <row r="2351">
      <c r="A2351" s="325">
        <v>2349.0</v>
      </c>
      <c r="B2351" s="326" t="s">
        <v>904</v>
      </c>
      <c r="C2351" s="326" t="s">
        <v>518</v>
      </c>
      <c r="D2351" s="326" t="s">
        <v>828</v>
      </c>
      <c r="E2351" s="326" t="s">
        <v>839</v>
      </c>
      <c r="F2351" s="326">
        <v>36.0</v>
      </c>
      <c r="G2351" s="326">
        <v>147.0</v>
      </c>
      <c r="H2351" s="326">
        <v>221261.3861</v>
      </c>
      <c r="I2351" s="60">
        <f t="shared" si="1"/>
        <v>2019</v>
      </c>
      <c r="J2351" s="60">
        <f t="shared" si="2"/>
        <v>1</v>
      </c>
    </row>
    <row r="2352">
      <c r="A2352" s="325">
        <v>2350.0</v>
      </c>
      <c r="B2352" s="326" t="s">
        <v>904</v>
      </c>
      <c r="C2352" s="326" t="s">
        <v>518</v>
      </c>
      <c r="D2352" s="326" t="s">
        <v>828</v>
      </c>
      <c r="E2352" s="326" t="s">
        <v>866</v>
      </c>
      <c r="F2352" s="326">
        <v>106.0</v>
      </c>
      <c r="G2352" s="326">
        <v>27.0</v>
      </c>
      <c r="H2352" s="326">
        <v>41843.00336</v>
      </c>
      <c r="I2352" s="60">
        <f t="shared" si="1"/>
        <v>2019</v>
      </c>
      <c r="J2352" s="60">
        <f t="shared" si="2"/>
        <v>1</v>
      </c>
    </row>
    <row r="2353">
      <c r="A2353" s="325">
        <v>2351.0</v>
      </c>
      <c r="B2353" s="326" t="s">
        <v>904</v>
      </c>
      <c r="C2353" s="326" t="s">
        <v>518</v>
      </c>
      <c r="D2353" s="326" t="s">
        <v>828</v>
      </c>
      <c r="E2353" s="326" t="s">
        <v>840</v>
      </c>
      <c r="F2353" s="326" t="s">
        <v>841</v>
      </c>
      <c r="G2353" s="326">
        <v>279.0</v>
      </c>
      <c r="H2353" s="326">
        <v>8126.994083</v>
      </c>
      <c r="I2353" s="60">
        <f t="shared" si="1"/>
        <v>2019</v>
      </c>
      <c r="J2353" s="60">
        <f t="shared" si="2"/>
        <v>1</v>
      </c>
    </row>
    <row r="2354">
      <c r="A2354" s="325">
        <v>2352.0</v>
      </c>
      <c r="B2354" s="326" t="s">
        <v>904</v>
      </c>
      <c r="C2354" s="326" t="s">
        <v>518</v>
      </c>
      <c r="D2354" s="326" t="s">
        <v>828</v>
      </c>
      <c r="E2354" s="326" t="s">
        <v>846</v>
      </c>
      <c r="F2354" s="326" t="s">
        <v>847</v>
      </c>
      <c r="G2354" s="326">
        <v>968.0</v>
      </c>
      <c r="H2354" s="326">
        <v>300785.8386</v>
      </c>
      <c r="I2354" s="60">
        <f t="shared" si="1"/>
        <v>2019</v>
      </c>
      <c r="J2354" s="60">
        <f t="shared" si="2"/>
        <v>1</v>
      </c>
    </row>
    <row r="2355">
      <c r="A2355" s="325">
        <v>2353.0</v>
      </c>
      <c r="B2355" s="326" t="s">
        <v>905</v>
      </c>
      <c r="C2355" s="326" t="s">
        <v>545</v>
      </c>
      <c r="D2355" s="326" t="s">
        <v>642</v>
      </c>
      <c r="E2355" s="326" t="s">
        <v>643</v>
      </c>
      <c r="F2355" s="326" t="s">
        <v>644</v>
      </c>
      <c r="G2355" s="326">
        <v>169.0</v>
      </c>
      <c r="H2355" s="326">
        <v>152494.8623</v>
      </c>
      <c r="I2355" s="60">
        <f t="shared" si="1"/>
        <v>2019</v>
      </c>
      <c r="J2355" s="60">
        <f t="shared" si="2"/>
        <v>2</v>
      </c>
    </row>
    <row r="2356">
      <c r="A2356" s="325">
        <v>2354.0</v>
      </c>
      <c r="B2356" s="326" t="s">
        <v>905</v>
      </c>
      <c r="C2356" s="326" t="s">
        <v>545</v>
      </c>
      <c r="D2356" s="326" t="s">
        <v>642</v>
      </c>
      <c r="E2356" s="326" t="s">
        <v>645</v>
      </c>
      <c r="F2356" s="326" t="s">
        <v>646</v>
      </c>
      <c r="G2356" s="326">
        <v>113.0</v>
      </c>
      <c r="H2356" s="326">
        <v>22576.35344</v>
      </c>
      <c r="I2356" s="60">
        <f t="shared" si="1"/>
        <v>2019</v>
      </c>
      <c r="J2356" s="60">
        <f t="shared" si="2"/>
        <v>2</v>
      </c>
    </row>
    <row r="2357">
      <c r="A2357" s="325">
        <v>2355.0</v>
      </c>
      <c r="B2357" s="326" t="s">
        <v>905</v>
      </c>
      <c r="C2357" s="326" t="s">
        <v>545</v>
      </c>
      <c r="D2357" s="326" t="s">
        <v>647</v>
      </c>
      <c r="E2357" s="326" t="s">
        <v>648</v>
      </c>
      <c r="F2357" s="326" t="s">
        <v>649</v>
      </c>
      <c r="G2357" s="326">
        <v>1089.0</v>
      </c>
      <c r="H2357" s="326">
        <v>9978.651793</v>
      </c>
      <c r="I2357" s="60">
        <f t="shared" si="1"/>
        <v>2019</v>
      </c>
      <c r="J2357" s="60">
        <f t="shared" si="2"/>
        <v>2</v>
      </c>
    </row>
    <row r="2358">
      <c r="A2358" s="325">
        <v>2356.0</v>
      </c>
      <c r="B2358" s="326" t="s">
        <v>905</v>
      </c>
      <c r="C2358" s="326" t="s">
        <v>545</v>
      </c>
      <c r="D2358" s="326" t="s">
        <v>647</v>
      </c>
      <c r="E2358" s="326" t="s">
        <v>650</v>
      </c>
      <c r="F2358" s="326" t="s">
        <v>651</v>
      </c>
      <c r="G2358" s="326">
        <v>2023.0</v>
      </c>
      <c r="H2358" s="326">
        <v>18537.01798</v>
      </c>
      <c r="I2358" s="60">
        <f t="shared" si="1"/>
        <v>2019</v>
      </c>
      <c r="J2358" s="60">
        <f t="shared" si="2"/>
        <v>2</v>
      </c>
    </row>
    <row r="2359">
      <c r="A2359" s="325">
        <v>2357.0</v>
      </c>
      <c r="B2359" s="326" t="s">
        <v>905</v>
      </c>
      <c r="C2359" s="326" t="s">
        <v>545</v>
      </c>
      <c r="D2359" s="326" t="s">
        <v>647</v>
      </c>
      <c r="E2359" s="326" t="s">
        <v>652</v>
      </c>
      <c r="F2359" s="326" t="s">
        <v>653</v>
      </c>
      <c r="G2359" s="326">
        <v>2176.0</v>
      </c>
      <c r="H2359" s="326">
        <v>19938.97732</v>
      </c>
      <c r="I2359" s="60">
        <f t="shared" si="1"/>
        <v>2019</v>
      </c>
      <c r="J2359" s="60">
        <f t="shared" si="2"/>
        <v>2</v>
      </c>
    </row>
    <row r="2360">
      <c r="A2360" s="325">
        <v>2358.0</v>
      </c>
      <c r="B2360" s="326" t="s">
        <v>905</v>
      </c>
      <c r="C2360" s="326" t="s">
        <v>545</v>
      </c>
      <c r="D2360" s="326" t="s">
        <v>647</v>
      </c>
      <c r="E2360" s="326" t="s">
        <v>654</v>
      </c>
      <c r="F2360" s="326" t="s">
        <v>655</v>
      </c>
      <c r="G2360" s="326">
        <v>1979.0</v>
      </c>
      <c r="H2360" s="326">
        <v>18133.84013</v>
      </c>
      <c r="I2360" s="60">
        <f t="shared" si="1"/>
        <v>2019</v>
      </c>
      <c r="J2360" s="60">
        <f t="shared" si="2"/>
        <v>2</v>
      </c>
    </row>
    <row r="2361">
      <c r="A2361" s="325">
        <v>2359.0</v>
      </c>
      <c r="B2361" s="326" t="s">
        <v>905</v>
      </c>
      <c r="C2361" s="326" t="s">
        <v>545</v>
      </c>
      <c r="D2361" s="326" t="s">
        <v>647</v>
      </c>
      <c r="E2361" s="326" t="s">
        <v>656</v>
      </c>
      <c r="F2361" s="326" t="s">
        <v>657</v>
      </c>
      <c r="G2361" s="326">
        <v>43.0</v>
      </c>
      <c r="H2361" s="326">
        <v>563.1558425</v>
      </c>
      <c r="I2361" s="60">
        <f t="shared" si="1"/>
        <v>2019</v>
      </c>
      <c r="J2361" s="60">
        <f t="shared" si="2"/>
        <v>2</v>
      </c>
    </row>
    <row r="2362">
      <c r="A2362" s="325">
        <v>2360.0</v>
      </c>
      <c r="B2362" s="326" t="s">
        <v>905</v>
      </c>
      <c r="C2362" s="326" t="s">
        <v>547</v>
      </c>
      <c r="D2362" s="326" t="s">
        <v>658</v>
      </c>
      <c r="E2362" s="326" t="s">
        <v>659</v>
      </c>
      <c r="F2362" s="326" t="s">
        <v>660</v>
      </c>
      <c r="G2362" s="326">
        <v>94.0</v>
      </c>
      <c r="H2362" s="326">
        <v>1084.120348</v>
      </c>
      <c r="I2362" s="60">
        <f t="shared" si="1"/>
        <v>2019</v>
      </c>
      <c r="J2362" s="60">
        <f t="shared" si="2"/>
        <v>2</v>
      </c>
    </row>
    <row r="2363">
      <c r="A2363" s="325">
        <v>2361.0</v>
      </c>
      <c r="B2363" s="326" t="s">
        <v>905</v>
      </c>
      <c r="C2363" s="326" t="s">
        <v>547</v>
      </c>
      <c r="D2363" s="326" t="s">
        <v>658</v>
      </c>
      <c r="E2363" s="326" t="s">
        <v>661</v>
      </c>
      <c r="F2363" s="326" t="s">
        <v>662</v>
      </c>
      <c r="G2363" s="326">
        <v>5348.0</v>
      </c>
      <c r="H2363" s="326">
        <v>8110.247049</v>
      </c>
      <c r="I2363" s="60">
        <f t="shared" si="1"/>
        <v>2019</v>
      </c>
      <c r="J2363" s="60">
        <f t="shared" si="2"/>
        <v>2</v>
      </c>
    </row>
    <row r="2364">
      <c r="A2364" s="325">
        <v>2362.0</v>
      </c>
      <c r="B2364" s="326" t="s">
        <v>905</v>
      </c>
      <c r="C2364" s="326" t="s">
        <v>547</v>
      </c>
      <c r="D2364" s="326" t="s">
        <v>658</v>
      </c>
      <c r="E2364" s="326" t="s">
        <v>663</v>
      </c>
      <c r="F2364" s="326" t="s">
        <v>664</v>
      </c>
      <c r="G2364" s="326">
        <v>3729.0</v>
      </c>
      <c r="H2364" s="326">
        <v>33555.94784</v>
      </c>
      <c r="I2364" s="60">
        <f t="shared" si="1"/>
        <v>2019</v>
      </c>
      <c r="J2364" s="60">
        <f t="shared" si="2"/>
        <v>2</v>
      </c>
    </row>
    <row r="2365">
      <c r="A2365" s="325">
        <v>2363.0</v>
      </c>
      <c r="B2365" s="326" t="s">
        <v>905</v>
      </c>
      <c r="C2365" s="326" t="s">
        <v>547</v>
      </c>
      <c r="D2365" s="326" t="s">
        <v>665</v>
      </c>
      <c r="E2365" s="326" t="s">
        <v>666</v>
      </c>
      <c r="F2365" s="326" t="s">
        <v>667</v>
      </c>
      <c r="G2365" s="326">
        <v>4120.0</v>
      </c>
      <c r="H2365" s="326">
        <v>2746713.339</v>
      </c>
      <c r="I2365" s="60">
        <f t="shared" si="1"/>
        <v>2019</v>
      </c>
      <c r="J2365" s="60">
        <f t="shared" si="2"/>
        <v>2</v>
      </c>
    </row>
    <row r="2366">
      <c r="A2366" s="325">
        <v>2364.0</v>
      </c>
      <c r="B2366" s="326" t="s">
        <v>905</v>
      </c>
      <c r="C2366" s="326" t="s">
        <v>678</v>
      </c>
      <c r="D2366" s="326" t="s">
        <v>678</v>
      </c>
      <c r="E2366" s="326" t="s">
        <v>680</v>
      </c>
      <c r="F2366" s="326">
        <v>80.0</v>
      </c>
      <c r="G2366" s="326">
        <v>95.0</v>
      </c>
      <c r="H2366" s="326">
        <v>14913.8678</v>
      </c>
      <c r="I2366" s="60">
        <f t="shared" si="1"/>
        <v>2019</v>
      </c>
      <c r="J2366" s="60">
        <f t="shared" si="2"/>
        <v>2</v>
      </c>
    </row>
    <row r="2367">
      <c r="A2367" s="325">
        <v>2365.0</v>
      </c>
      <c r="B2367" s="326" t="s">
        <v>905</v>
      </c>
      <c r="C2367" s="326" t="s">
        <v>678</v>
      </c>
      <c r="D2367" s="326" t="s">
        <v>678</v>
      </c>
      <c r="E2367" s="326" t="s">
        <v>681</v>
      </c>
      <c r="F2367" s="326">
        <v>83.0</v>
      </c>
      <c r="G2367" s="326">
        <v>13.0</v>
      </c>
      <c r="H2367" s="326">
        <v>55.28856845</v>
      </c>
      <c r="I2367" s="60">
        <f t="shared" si="1"/>
        <v>2019</v>
      </c>
      <c r="J2367" s="60">
        <f t="shared" si="2"/>
        <v>2</v>
      </c>
    </row>
    <row r="2368">
      <c r="A2368" s="325">
        <v>2366.0</v>
      </c>
      <c r="B2368" s="326" t="s">
        <v>905</v>
      </c>
      <c r="C2368" s="326" t="s">
        <v>678</v>
      </c>
      <c r="D2368" s="326" t="s">
        <v>678</v>
      </c>
      <c r="E2368" s="326" t="s">
        <v>682</v>
      </c>
      <c r="F2368" s="326">
        <v>26.0</v>
      </c>
      <c r="G2368" s="326">
        <v>3.0</v>
      </c>
      <c r="H2368" s="326">
        <v>812.7219099</v>
      </c>
      <c r="I2368" s="60">
        <f t="shared" si="1"/>
        <v>2019</v>
      </c>
      <c r="J2368" s="60">
        <f t="shared" si="2"/>
        <v>2</v>
      </c>
    </row>
    <row r="2369">
      <c r="A2369" s="325">
        <v>2367.0</v>
      </c>
      <c r="B2369" s="326" t="s">
        <v>905</v>
      </c>
      <c r="C2369" s="326" t="s">
        <v>678</v>
      </c>
      <c r="D2369" s="326" t="s">
        <v>678</v>
      </c>
      <c r="E2369" s="326" t="s">
        <v>683</v>
      </c>
      <c r="F2369" s="326">
        <v>802.0</v>
      </c>
      <c r="G2369" s="326">
        <v>796.0</v>
      </c>
      <c r="H2369" s="326">
        <v>107566.2241</v>
      </c>
      <c r="I2369" s="60">
        <f t="shared" si="1"/>
        <v>2019</v>
      </c>
      <c r="J2369" s="60">
        <f t="shared" si="2"/>
        <v>2</v>
      </c>
    </row>
    <row r="2370">
      <c r="A2370" s="325">
        <v>2368.0</v>
      </c>
      <c r="B2370" s="326" t="s">
        <v>905</v>
      </c>
      <c r="C2370" s="326" t="s">
        <v>678</v>
      </c>
      <c r="D2370" s="326" t="s">
        <v>678</v>
      </c>
      <c r="E2370" s="326" t="s">
        <v>684</v>
      </c>
      <c r="F2370" s="326">
        <v>95.0</v>
      </c>
      <c r="G2370" s="326">
        <v>28.0</v>
      </c>
      <c r="H2370" s="326">
        <v>452.9099344</v>
      </c>
      <c r="I2370" s="60">
        <f t="shared" si="1"/>
        <v>2019</v>
      </c>
      <c r="J2370" s="60">
        <f t="shared" si="2"/>
        <v>2</v>
      </c>
    </row>
    <row r="2371">
      <c r="A2371" s="325">
        <v>2369.0</v>
      </c>
      <c r="B2371" s="326" t="s">
        <v>905</v>
      </c>
      <c r="C2371" s="326" t="s">
        <v>678</v>
      </c>
      <c r="D2371" s="326" t="s">
        <v>678</v>
      </c>
      <c r="E2371" s="326" t="s">
        <v>685</v>
      </c>
      <c r="F2371" s="326">
        <v>24.0</v>
      </c>
      <c r="G2371" s="326">
        <v>4.0</v>
      </c>
      <c r="H2371" s="326">
        <v>1388.053347</v>
      </c>
      <c r="I2371" s="60">
        <f t="shared" si="1"/>
        <v>2019</v>
      </c>
      <c r="J2371" s="60">
        <f t="shared" si="2"/>
        <v>2</v>
      </c>
    </row>
    <row r="2372">
      <c r="A2372" s="325">
        <v>2370.0</v>
      </c>
      <c r="B2372" s="326" t="s">
        <v>905</v>
      </c>
      <c r="C2372" s="326" t="s">
        <v>678</v>
      </c>
      <c r="D2372" s="326" t="s">
        <v>678</v>
      </c>
      <c r="E2372" s="326" t="s">
        <v>686</v>
      </c>
      <c r="F2372" s="326">
        <v>60.0</v>
      </c>
      <c r="G2372" s="326">
        <v>11.0</v>
      </c>
      <c r="H2372" s="326">
        <v>202.6516373</v>
      </c>
      <c r="I2372" s="60">
        <f t="shared" si="1"/>
        <v>2019</v>
      </c>
      <c r="J2372" s="60">
        <f t="shared" si="2"/>
        <v>2</v>
      </c>
    </row>
    <row r="2373">
      <c r="A2373" s="325">
        <v>2371.0</v>
      </c>
      <c r="B2373" s="326" t="s">
        <v>905</v>
      </c>
      <c r="C2373" s="326" t="s">
        <v>678</v>
      </c>
      <c r="D2373" s="326" t="s">
        <v>678</v>
      </c>
      <c r="E2373" s="326" t="s">
        <v>687</v>
      </c>
      <c r="F2373" s="326">
        <v>814.0</v>
      </c>
      <c r="G2373" s="326">
        <v>42.0</v>
      </c>
      <c r="H2373" s="326">
        <v>295.7835574</v>
      </c>
      <c r="I2373" s="60">
        <f t="shared" si="1"/>
        <v>2019</v>
      </c>
      <c r="J2373" s="60">
        <f t="shared" si="2"/>
        <v>2</v>
      </c>
    </row>
    <row r="2374">
      <c r="A2374" s="325">
        <v>2372.0</v>
      </c>
      <c r="B2374" s="326" t="s">
        <v>905</v>
      </c>
      <c r="C2374" s="326" t="s">
        <v>678</v>
      </c>
      <c r="D2374" s="326" t="s">
        <v>678</v>
      </c>
      <c r="E2374" s="326" t="s">
        <v>688</v>
      </c>
      <c r="F2374" s="326">
        <v>33.0</v>
      </c>
      <c r="G2374" s="326">
        <v>313.0</v>
      </c>
      <c r="H2374" s="326">
        <v>11569.0927</v>
      </c>
      <c r="I2374" s="60">
        <f t="shared" si="1"/>
        <v>2019</v>
      </c>
      <c r="J2374" s="60">
        <f t="shared" si="2"/>
        <v>2</v>
      </c>
    </row>
    <row r="2375">
      <c r="A2375" s="325">
        <v>2373.0</v>
      </c>
      <c r="B2375" s="326" t="s">
        <v>905</v>
      </c>
      <c r="C2375" s="326" t="s">
        <v>678</v>
      </c>
      <c r="D2375" s="326" t="s">
        <v>678</v>
      </c>
      <c r="E2375" s="326" t="s">
        <v>689</v>
      </c>
      <c r="F2375" s="326">
        <v>54.0</v>
      </c>
      <c r="G2375" s="326">
        <v>531.0</v>
      </c>
      <c r="H2375" s="326">
        <v>37092.89004</v>
      </c>
      <c r="I2375" s="60">
        <f t="shared" si="1"/>
        <v>2019</v>
      </c>
      <c r="J2375" s="60">
        <f t="shared" si="2"/>
        <v>2</v>
      </c>
    </row>
    <row r="2376">
      <c r="A2376" s="325">
        <v>2374.0</v>
      </c>
      <c r="B2376" s="326" t="s">
        <v>905</v>
      </c>
      <c r="C2376" s="326" t="s">
        <v>678</v>
      </c>
      <c r="D2376" s="326" t="s">
        <v>678</v>
      </c>
      <c r="E2376" s="326" t="s">
        <v>692</v>
      </c>
      <c r="F2376" s="326" t="s">
        <v>693</v>
      </c>
      <c r="G2376" s="326">
        <v>70.0</v>
      </c>
      <c r="H2376" s="326">
        <v>10095.44238</v>
      </c>
      <c r="I2376" s="60">
        <f t="shared" si="1"/>
        <v>2019</v>
      </c>
      <c r="J2376" s="60">
        <f t="shared" si="2"/>
        <v>2</v>
      </c>
    </row>
    <row r="2377">
      <c r="A2377" s="325">
        <v>2375.0</v>
      </c>
      <c r="B2377" s="326" t="s">
        <v>905</v>
      </c>
      <c r="C2377" s="326" t="s">
        <v>678</v>
      </c>
      <c r="D2377" s="326" t="s">
        <v>678</v>
      </c>
      <c r="E2377" s="326" t="s">
        <v>694</v>
      </c>
      <c r="F2377" s="326">
        <v>86.0</v>
      </c>
      <c r="G2377" s="326">
        <v>781.0</v>
      </c>
      <c r="H2377" s="326">
        <v>95558.04937</v>
      </c>
      <c r="I2377" s="60">
        <f t="shared" si="1"/>
        <v>2019</v>
      </c>
      <c r="J2377" s="60">
        <f t="shared" si="2"/>
        <v>2</v>
      </c>
    </row>
    <row r="2378">
      <c r="A2378" s="325">
        <v>2376.0</v>
      </c>
      <c r="B2378" s="326" t="s">
        <v>905</v>
      </c>
      <c r="C2378" s="326" t="s">
        <v>678</v>
      </c>
      <c r="D2378" s="326" t="s">
        <v>678</v>
      </c>
      <c r="E2378" s="326" t="s">
        <v>695</v>
      </c>
      <c r="F2378" s="326">
        <v>69.0</v>
      </c>
      <c r="G2378" s="326">
        <v>299.0</v>
      </c>
      <c r="H2378" s="326">
        <v>81126.3646</v>
      </c>
      <c r="I2378" s="60">
        <f t="shared" si="1"/>
        <v>2019</v>
      </c>
      <c r="J2378" s="60">
        <f t="shared" si="2"/>
        <v>2</v>
      </c>
    </row>
    <row r="2379">
      <c r="A2379" s="325">
        <v>2377.0</v>
      </c>
      <c r="B2379" s="326" t="s">
        <v>905</v>
      </c>
      <c r="C2379" s="326" t="s">
        <v>678</v>
      </c>
      <c r="D2379" s="326" t="s">
        <v>678</v>
      </c>
      <c r="E2379" s="326" t="s">
        <v>696</v>
      </c>
      <c r="F2379" s="326">
        <v>61.0</v>
      </c>
      <c r="G2379" s="326">
        <v>69.0</v>
      </c>
      <c r="H2379" s="326">
        <v>10197.23664</v>
      </c>
      <c r="I2379" s="60">
        <f t="shared" si="1"/>
        <v>2019</v>
      </c>
      <c r="J2379" s="60">
        <f t="shared" si="2"/>
        <v>2</v>
      </c>
    </row>
    <row r="2380">
      <c r="A2380" s="325">
        <v>2378.0</v>
      </c>
      <c r="B2380" s="326" t="s">
        <v>905</v>
      </c>
      <c r="C2380" s="326" t="s">
        <v>678</v>
      </c>
      <c r="D2380" s="326" t="s">
        <v>678</v>
      </c>
      <c r="E2380" s="326" t="s">
        <v>697</v>
      </c>
      <c r="F2380" s="326">
        <v>99.0</v>
      </c>
      <c r="G2380" s="326">
        <v>111.0</v>
      </c>
      <c r="H2380" s="326">
        <v>20624.67693</v>
      </c>
      <c r="I2380" s="60">
        <f t="shared" si="1"/>
        <v>2019</v>
      </c>
      <c r="J2380" s="60">
        <f t="shared" si="2"/>
        <v>2</v>
      </c>
    </row>
    <row r="2381">
      <c r="A2381" s="325">
        <v>2379.0</v>
      </c>
      <c r="B2381" s="326" t="s">
        <v>905</v>
      </c>
      <c r="C2381" s="326" t="s">
        <v>678</v>
      </c>
      <c r="D2381" s="326" t="s">
        <v>678</v>
      </c>
      <c r="E2381" s="326" t="s">
        <v>698</v>
      </c>
      <c r="F2381" s="326">
        <v>67.0</v>
      </c>
      <c r="G2381" s="326">
        <v>6.0</v>
      </c>
      <c r="H2381" s="326">
        <v>697.8809064</v>
      </c>
      <c r="I2381" s="60">
        <f t="shared" si="1"/>
        <v>2019</v>
      </c>
      <c r="J2381" s="60">
        <f t="shared" si="2"/>
        <v>2</v>
      </c>
    </row>
    <row r="2382">
      <c r="A2382" s="325">
        <v>2380.0</v>
      </c>
      <c r="B2382" s="326" t="s">
        <v>905</v>
      </c>
      <c r="C2382" s="326" t="s">
        <v>678</v>
      </c>
      <c r="D2382" s="326" t="s">
        <v>678</v>
      </c>
      <c r="E2382" s="326" t="s">
        <v>699</v>
      </c>
      <c r="F2382" s="326">
        <v>79.0</v>
      </c>
      <c r="G2382" s="326">
        <v>433.0</v>
      </c>
      <c r="H2382" s="326">
        <v>79785.88043</v>
      </c>
      <c r="I2382" s="60">
        <f t="shared" si="1"/>
        <v>2019</v>
      </c>
      <c r="J2382" s="60">
        <f t="shared" si="2"/>
        <v>2</v>
      </c>
    </row>
    <row r="2383">
      <c r="A2383" s="325">
        <v>2381.0</v>
      </c>
      <c r="B2383" s="326" t="s">
        <v>905</v>
      </c>
      <c r="C2383" s="326" t="s">
        <v>678</v>
      </c>
      <c r="D2383" s="326" t="s">
        <v>678</v>
      </c>
      <c r="E2383" s="326" t="s">
        <v>702</v>
      </c>
      <c r="F2383" s="326" t="s">
        <v>703</v>
      </c>
      <c r="G2383" s="326">
        <v>93.0</v>
      </c>
      <c r="H2383" s="326">
        <v>17190.51964</v>
      </c>
      <c r="I2383" s="60">
        <f t="shared" si="1"/>
        <v>2019</v>
      </c>
      <c r="J2383" s="60">
        <f t="shared" si="2"/>
        <v>2</v>
      </c>
    </row>
    <row r="2384">
      <c r="A2384" s="325">
        <v>2382.0</v>
      </c>
      <c r="B2384" s="326" t="s">
        <v>905</v>
      </c>
      <c r="C2384" s="326" t="s">
        <v>678</v>
      </c>
      <c r="D2384" s="326" t="s">
        <v>678</v>
      </c>
      <c r="E2384" s="326" t="s">
        <v>704</v>
      </c>
      <c r="F2384" s="326">
        <v>38.0</v>
      </c>
      <c r="G2384" s="326">
        <v>271.0</v>
      </c>
      <c r="H2384" s="326">
        <v>75397.53564</v>
      </c>
      <c r="I2384" s="60">
        <f t="shared" si="1"/>
        <v>2019</v>
      </c>
      <c r="J2384" s="60">
        <f t="shared" si="2"/>
        <v>2</v>
      </c>
    </row>
    <row r="2385">
      <c r="A2385" s="325">
        <v>2383.0</v>
      </c>
      <c r="B2385" s="326" t="s">
        <v>905</v>
      </c>
      <c r="C2385" s="326" t="s">
        <v>678</v>
      </c>
      <c r="D2385" s="326" t="s">
        <v>678</v>
      </c>
      <c r="E2385" s="326" t="s">
        <v>705</v>
      </c>
      <c r="F2385" s="326">
        <v>27.0</v>
      </c>
      <c r="G2385" s="326">
        <v>20.0</v>
      </c>
      <c r="H2385" s="326">
        <v>55.7083745</v>
      </c>
      <c r="I2385" s="60">
        <f t="shared" si="1"/>
        <v>2019</v>
      </c>
      <c r="J2385" s="60">
        <f t="shared" si="2"/>
        <v>2</v>
      </c>
    </row>
    <row r="2386">
      <c r="A2386" s="325">
        <v>2384.0</v>
      </c>
      <c r="B2386" s="326" t="s">
        <v>905</v>
      </c>
      <c r="C2386" s="326" t="s">
        <v>678</v>
      </c>
      <c r="D2386" s="326" t="s">
        <v>678</v>
      </c>
      <c r="E2386" s="326" t="s">
        <v>706</v>
      </c>
      <c r="F2386" s="326">
        <v>59.0</v>
      </c>
      <c r="G2386" s="326">
        <v>364.0</v>
      </c>
      <c r="H2386" s="326">
        <v>21481.04957</v>
      </c>
      <c r="I2386" s="60">
        <f t="shared" si="1"/>
        <v>2019</v>
      </c>
      <c r="J2386" s="60">
        <f t="shared" si="2"/>
        <v>2</v>
      </c>
    </row>
    <row r="2387">
      <c r="A2387" s="325">
        <v>2385.0</v>
      </c>
      <c r="B2387" s="326" t="s">
        <v>905</v>
      </c>
      <c r="C2387" s="326" t="s">
        <v>550</v>
      </c>
      <c r="D2387" s="326" t="s">
        <v>550</v>
      </c>
      <c r="E2387" s="326" t="s">
        <v>707</v>
      </c>
      <c r="F2387" s="326">
        <v>81.0</v>
      </c>
      <c r="G2387" s="326">
        <v>21.0</v>
      </c>
      <c r="H2387" s="326">
        <v>35925.19613</v>
      </c>
      <c r="I2387" s="60">
        <f t="shared" si="1"/>
        <v>2019</v>
      </c>
      <c r="J2387" s="60">
        <f t="shared" si="2"/>
        <v>2</v>
      </c>
    </row>
    <row r="2388">
      <c r="A2388" s="325">
        <v>2386.0</v>
      </c>
      <c r="B2388" s="326" t="s">
        <v>905</v>
      </c>
      <c r="C2388" s="326" t="s">
        <v>550</v>
      </c>
      <c r="D2388" s="326" t="s">
        <v>550</v>
      </c>
      <c r="E2388" s="326" t="s">
        <v>868</v>
      </c>
      <c r="F2388" s="326">
        <v>90.0</v>
      </c>
      <c r="G2388" s="326">
        <v>1.0</v>
      </c>
      <c r="H2388" s="326">
        <v>9.375</v>
      </c>
      <c r="I2388" s="60">
        <f t="shared" si="1"/>
        <v>2019</v>
      </c>
      <c r="J2388" s="60">
        <f t="shared" si="2"/>
        <v>2</v>
      </c>
    </row>
    <row r="2389">
      <c r="A2389" s="325">
        <v>2387.0</v>
      </c>
      <c r="B2389" s="326" t="s">
        <v>905</v>
      </c>
      <c r="C2389" s="326" t="s">
        <v>550</v>
      </c>
      <c r="D2389" s="326" t="s">
        <v>550</v>
      </c>
      <c r="E2389" s="326" t="s">
        <v>708</v>
      </c>
      <c r="F2389" s="326" t="s">
        <v>709</v>
      </c>
      <c r="G2389" s="326">
        <v>2441.0</v>
      </c>
      <c r="H2389" s="326">
        <v>173568.1251</v>
      </c>
      <c r="I2389" s="60">
        <f t="shared" si="1"/>
        <v>2019</v>
      </c>
      <c r="J2389" s="60">
        <f t="shared" si="2"/>
        <v>2</v>
      </c>
    </row>
    <row r="2390">
      <c r="A2390" s="325">
        <v>2388.0</v>
      </c>
      <c r="B2390" s="326" t="s">
        <v>905</v>
      </c>
      <c r="C2390" s="326" t="s">
        <v>550</v>
      </c>
      <c r="D2390" s="326" t="s">
        <v>550</v>
      </c>
      <c r="E2390" s="326" t="s">
        <v>710</v>
      </c>
      <c r="F2390" s="326" t="s">
        <v>711</v>
      </c>
      <c r="G2390" s="326">
        <v>396.0</v>
      </c>
      <c r="H2390" s="326">
        <v>219596.9608</v>
      </c>
      <c r="I2390" s="60">
        <f t="shared" si="1"/>
        <v>2019</v>
      </c>
      <c r="J2390" s="60">
        <f t="shared" si="2"/>
        <v>2</v>
      </c>
    </row>
    <row r="2391">
      <c r="A2391" s="325">
        <v>2389.0</v>
      </c>
      <c r="B2391" s="326" t="s">
        <v>905</v>
      </c>
      <c r="C2391" s="326" t="s">
        <v>550</v>
      </c>
      <c r="D2391" s="326" t="s">
        <v>550</v>
      </c>
      <c r="E2391" s="326" t="s">
        <v>712</v>
      </c>
      <c r="F2391" s="326" t="s">
        <v>713</v>
      </c>
      <c r="G2391" s="326">
        <v>136.0</v>
      </c>
      <c r="H2391" s="326">
        <v>95608.16588</v>
      </c>
      <c r="I2391" s="60">
        <f t="shared" si="1"/>
        <v>2019</v>
      </c>
      <c r="J2391" s="60">
        <f t="shared" si="2"/>
        <v>2</v>
      </c>
    </row>
    <row r="2392">
      <c r="A2392" s="325">
        <v>2390.0</v>
      </c>
      <c r="B2392" s="326" t="s">
        <v>905</v>
      </c>
      <c r="C2392" s="326" t="s">
        <v>550</v>
      </c>
      <c r="D2392" s="326" t="s">
        <v>550</v>
      </c>
      <c r="E2392" s="326" t="s">
        <v>714</v>
      </c>
      <c r="F2392" s="326" t="s">
        <v>715</v>
      </c>
      <c r="G2392" s="326">
        <v>1640.0</v>
      </c>
      <c r="H2392" s="326">
        <v>100705.563</v>
      </c>
      <c r="I2392" s="60">
        <f t="shared" si="1"/>
        <v>2019</v>
      </c>
      <c r="J2392" s="60">
        <f t="shared" si="2"/>
        <v>2</v>
      </c>
    </row>
    <row r="2393">
      <c r="A2393" s="325">
        <v>2391.0</v>
      </c>
      <c r="B2393" s="326" t="s">
        <v>905</v>
      </c>
      <c r="C2393" s="326" t="s">
        <v>551</v>
      </c>
      <c r="D2393" s="326" t="s">
        <v>551</v>
      </c>
      <c r="E2393" s="326" t="s">
        <v>716</v>
      </c>
      <c r="F2393" s="326">
        <v>66.0</v>
      </c>
      <c r="G2393" s="326">
        <v>4482.0</v>
      </c>
      <c r="H2393" s="326">
        <v>310561.8132</v>
      </c>
      <c r="I2393" s="60">
        <f t="shared" si="1"/>
        <v>2019</v>
      </c>
      <c r="J2393" s="60">
        <f t="shared" si="2"/>
        <v>2</v>
      </c>
    </row>
    <row r="2394">
      <c r="A2394" s="325">
        <v>2392.0</v>
      </c>
      <c r="B2394" s="326" t="s">
        <v>905</v>
      </c>
      <c r="C2394" s="326" t="s">
        <v>551</v>
      </c>
      <c r="D2394" s="326" t="s">
        <v>551</v>
      </c>
      <c r="E2394" s="326" t="s">
        <v>717</v>
      </c>
      <c r="F2394" s="326" t="s">
        <v>718</v>
      </c>
      <c r="G2394" s="326">
        <v>4346.0</v>
      </c>
      <c r="H2394" s="326">
        <v>32925.98875</v>
      </c>
      <c r="I2394" s="60">
        <f t="shared" si="1"/>
        <v>2019</v>
      </c>
      <c r="J2394" s="60">
        <f t="shared" si="2"/>
        <v>2</v>
      </c>
    </row>
    <row r="2395">
      <c r="A2395" s="325">
        <v>2393.0</v>
      </c>
      <c r="B2395" s="326" t="s">
        <v>905</v>
      </c>
      <c r="C2395" s="326" t="s">
        <v>551</v>
      </c>
      <c r="D2395" s="326" t="s">
        <v>551</v>
      </c>
      <c r="E2395" s="326" t="s">
        <v>719</v>
      </c>
      <c r="F2395" s="326" t="s">
        <v>720</v>
      </c>
      <c r="G2395" s="326">
        <v>1481.0</v>
      </c>
      <c r="H2395" s="326">
        <v>20327.65345</v>
      </c>
      <c r="I2395" s="60">
        <f t="shared" si="1"/>
        <v>2019</v>
      </c>
      <c r="J2395" s="60">
        <f t="shared" si="2"/>
        <v>2</v>
      </c>
    </row>
    <row r="2396">
      <c r="A2396" s="325">
        <v>2394.0</v>
      </c>
      <c r="B2396" s="326" t="s">
        <v>905</v>
      </c>
      <c r="C2396" s="326" t="s">
        <v>551</v>
      </c>
      <c r="D2396" s="326" t="s">
        <v>551</v>
      </c>
      <c r="E2396" s="326" t="s">
        <v>721</v>
      </c>
      <c r="F2396" s="326" t="s">
        <v>722</v>
      </c>
      <c r="G2396" s="326">
        <v>53.0</v>
      </c>
      <c r="H2396" s="326">
        <v>19790.9004</v>
      </c>
      <c r="I2396" s="60">
        <f t="shared" si="1"/>
        <v>2019</v>
      </c>
      <c r="J2396" s="60">
        <f t="shared" si="2"/>
        <v>2</v>
      </c>
    </row>
    <row r="2397">
      <c r="A2397" s="325">
        <v>2395.0</v>
      </c>
      <c r="B2397" s="326" t="s">
        <v>905</v>
      </c>
      <c r="C2397" s="326" t="s">
        <v>723</v>
      </c>
      <c r="D2397" s="326" t="s">
        <v>723</v>
      </c>
      <c r="E2397" s="326" t="s">
        <v>724</v>
      </c>
      <c r="F2397" s="326" t="s">
        <v>725</v>
      </c>
      <c r="G2397" s="326">
        <v>419.0</v>
      </c>
      <c r="H2397" s="326">
        <v>416298.1082</v>
      </c>
      <c r="I2397" s="60">
        <f t="shared" si="1"/>
        <v>2019</v>
      </c>
      <c r="J2397" s="60">
        <f t="shared" si="2"/>
        <v>2</v>
      </c>
    </row>
    <row r="2398">
      <c r="A2398" s="325">
        <v>2396.0</v>
      </c>
      <c r="B2398" s="326" t="s">
        <v>905</v>
      </c>
      <c r="C2398" s="326" t="s">
        <v>723</v>
      </c>
      <c r="D2398" s="326" t="s">
        <v>723</v>
      </c>
      <c r="E2398" s="326" t="s">
        <v>726</v>
      </c>
      <c r="F2398" s="326" t="s">
        <v>727</v>
      </c>
      <c r="G2398" s="326">
        <v>1485.0</v>
      </c>
      <c r="H2398" s="326">
        <v>1475424.083</v>
      </c>
      <c r="I2398" s="60">
        <f t="shared" si="1"/>
        <v>2019</v>
      </c>
      <c r="J2398" s="60">
        <f t="shared" si="2"/>
        <v>2</v>
      </c>
    </row>
    <row r="2399">
      <c r="A2399" s="325">
        <v>2397.0</v>
      </c>
      <c r="B2399" s="326" t="s">
        <v>905</v>
      </c>
      <c r="C2399" s="326" t="s">
        <v>524</v>
      </c>
      <c r="D2399" s="326" t="s">
        <v>728</v>
      </c>
      <c r="E2399" s="326" t="s">
        <v>729</v>
      </c>
      <c r="F2399" s="326">
        <v>71.0</v>
      </c>
      <c r="G2399" s="326">
        <v>41.0</v>
      </c>
      <c r="H2399" s="326">
        <v>39334.18186</v>
      </c>
      <c r="I2399" s="60">
        <f t="shared" si="1"/>
        <v>2019</v>
      </c>
      <c r="J2399" s="60">
        <f t="shared" si="2"/>
        <v>2</v>
      </c>
    </row>
    <row r="2400">
      <c r="A2400" s="325">
        <v>2398.0</v>
      </c>
      <c r="B2400" s="326" t="s">
        <v>905</v>
      </c>
      <c r="C2400" s="326" t="s">
        <v>524</v>
      </c>
      <c r="D2400" s="326" t="s">
        <v>728</v>
      </c>
      <c r="E2400" s="326" t="s">
        <v>730</v>
      </c>
      <c r="F2400" s="326">
        <v>73.0</v>
      </c>
      <c r="G2400" s="326">
        <v>4.0</v>
      </c>
      <c r="H2400" s="326">
        <v>984.9779728</v>
      </c>
      <c r="I2400" s="60">
        <f t="shared" si="1"/>
        <v>2019</v>
      </c>
      <c r="J2400" s="60">
        <f t="shared" si="2"/>
        <v>2</v>
      </c>
    </row>
    <row r="2401">
      <c r="A2401" s="325">
        <v>2399.0</v>
      </c>
      <c r="B2401" s="326" t="s">
        <v>905</v>
      </c>
      <c r="C2401" s="326" t="s">
        <v>524</v>
      </c>
      <c r="D2401" s="326" t="s">
        <v>728</v>
      </c>
      <c r="E2401" s="326" t="s">
        <v>731</v>
      </c>
      <c r="F2401" s="326" t="s">
        <v>732</v>
      </c>
      <c r="G2401" s="326">
        <v>13.0</v>
      </c>
      <c r="H2401" s="326">
        <v>11807.9237</v>
      </c>
      <c r="I2401" s="60">
        <f t="shared" si="1"/>
        <v>2019</v>
      </c>
      <c r="J2401" s="60">
        <f t="shared" si="2"/>
        <v>2</v>
      </c>
    </row>
    <row r="2402">
      <c r="A2402" s="325">
        <v>2400.0</v>
      </c>
      <c r="B2402" s="326" t="s">
        <v>905</v>
      </c>
      <c r="C2402" s="326" t="s">
        <v>524</v>
      </c>
      <c r="D2402" s="326" t="s">
        <v>728</v>
      </c>
      <c r="E2402" s="326" t="s">
        <v>733</v>
      </c>
      <c r="F2402" s="326" t="s">
        <v>734</v>
      </c>
      <c r="G2402" s="326">
        <v>304.0</v>
      </c>
      <c r="H2402" s="326">
        <v>14146.55592</v>
      </c>
      <c r="I2402" s="60">
        <f t="shared" si="1"/>
        <v>2019</v>
      </c>
      <c r="J2402" s="60">
        <f t="shared" si="2"/>
        <v>2</v>
      </c>
    </row>
    <row r="2403">
      <c r="A2403" s="325">
        <v>2401.0</v>
      </c>
      <c r="B2403" s="326" t="s">
        <v>905</v>
      </c>
      <c r="C2403" s="326" t="s">
        <v>524</v>
      </c>
      <c r="D2403" s="326" t="s">
        <v>728</v>
      </c>
      <c r="E2403" s="326" t="s">
        <v>735</v>
      </c>
      <c r="F2403" s="326">
        <v>23.0</v>
      </c>
      <c r="G2403" s="326">
        <v>14.0</v>
      </c>
      <c r="H2403" s="326">
        <v>18314.5268</v>
      </c>
      <c r="I2403" s="60">
        <f t="shared" si="1"/>
        <v>2019</v>
      </c>
      <c r="J2403" s="60">
        <f t="shared" si="2"/>
        <v>2</v>
      </c>
    </row>
    <row r="2404">
      <c r="A2404" s="325">
        <v>2402.0</v>
      </c>
      <c r="B2404" s="326" t="s">
        <v>905</v>
      </c>
      <c r="C2404" s="326" t="s">
        <v>524</v>
      </c>
      <c r="D2404" s="326" t="s">
        <v>728</v>
      </c>
      <c r="E2404" s="326" t="s">
        <v>736</v>
      </c>
      <c r="F2404" s="326" t="s">
        <v>737</v>
      </c>
      <c r="G2404" s="326">
        <v>9.0</v>
      </c>
      <c r="H2404" s="326">
        <v>12248.8366</v>
      </c>
      <c r="I2404" s="60">
        <f t="shared" si="1"/>
        <v>2019</v>
      </c>
      <c r="J2404" s="60">
        <f t="shared" si="2"/>
        <v>2</v>
      </c>
    </row>
    <row r="2405">
      <c r="A2405" s="325">
        <v>2403.0</v>
      </c>
      <c r="B2405" s="326" t="s">
        <v>905</v>
      </c>
      <c r="C2405" s="326" t="s">
        <v>524</v>
      </c>
      <c r="D2405" s="326" t="s">
        <v>728</v>
      </c>
      <c r="E2405" s="326" t="s">
        <v>738</v>
      </c>
      <c r="F2405" s="326">
        <v>70.0</v>
      </c>
      <c r="G2405" s="326">
        <v>3.0</v>
      </c>
      <c r="H2405" s="326">
        <v>3910.331973</v>
      </c>
      <c r="I2405" s="60">
        <f t="shared" si="1"/>
        <v>2019</v>
      </c>
      <c r="J2405" s="60">
        <f t="shared" si="2"/>
        <v>2</v>
      </c>
    </row>
    <row r="2406">
      <c r="A2406" s="325">
        <v>2404.0</v>
      </c>
      <c r="B2406" s="326" t="s">
        <v>905</v>
      </c>
      <c r="C2406" s="326" t="s">
        <v>524</v>
      </c>
      <c r="D2406" s="326" t="s">
        <v>728</v>
      </c>
      <c r="E2406" s="326" t="s">
        <v>739</v>
      </c>
      <c r="F2406" s="326">
        <v>21.0</v>
      </c>
      <c r="G2406" s="326">
        <v>318.0</v>
      </c>
      <c r="H2406" s="326">
        <v>336620.7628</v>
      </c>
      <c r="I2406" s="60">
        <f t="shared" si="1"/>
        <v>2019</v>
      </c>
      <c r="J2406" s="60">
        <f t="shared" si="2"/>
        <v>2</v>
      </c>
    </row>
    <row r="2407">
      <c r="A2407" s="325">
        <v>2405.0</v>
      </c>
      <c r="B2407" s="326" t="s">
        <v>905</v>
      </c>
      <c r="C2407" s="326" t="s">
        <v>524</v>
      </c>
      <c r="D2407" s="326" t="s">
        <v>728</v>
      </c>
      <c r="E2407" s="326" t="s">
        <v>740</v>
      </c>
      <c r="F2407" s="326" t="s">
        <v>741</v>
      </c>
      <c r="G2407" s="326">
        <v>309.0</v>
      </c>
      <c r="H2407" s="326">
        <v>237771.3769</v>
      </c>
      <c r="I2407" s="60">
        <f t="shared" si="1"/>
        <v>2019</v>
      </c>
      <c r="J2407" s="60">
        <f t="shared" si="2"/>
        <v>2</v>
      </c>
    </row>
    <row r="2408">
      <c r="A2408" s="325">
        <v>2406.0</v>
      </c>
      <c r="B2408" s="326" t="s">
        <v>905</v>
      </c>
      <c r="C2408" s="326" t="s">
        <v>524</v>
      </c>
      <c r="D2408" s="326" t="s">
        <v>728</v>
      </c>
      <c r="E2408" s="326" t="s">
        <v>742</v>
      </c>
      <c r="F2408" s="326" t="s">
        <v>743</v>
      </c>
      <c r="G2408" s="326">
        <v>640.0</v>
      </c>
      <c r="H2408" s="326">
        <v>318607.9395</v>
      </c>
      <c r="I2408" s="60">
        <f t="shared" si="1"/>
        <v>2019</v>
      </c>
      <c r="J2408" s="60">
        <f t="shared" si="2"/>
        <v>2</v>
      </c>
    </row>
    <row r="2409">
      <c r="A2409" s="325">
        <v>2407.0</v>
      </c>
      <c r="B2409" s="326" t="s">
        <v>905</v>
      </c>
      <c r="C2409" s="326" t="s">
        <v>524</v>
      </c>
      <c r="D2409" s="326" t="s">
        <v>728</v>
      </c>
      <c r="E2409" s="326" t="s">
        <v>744</v>
      </c>
      <c r="F2409" s="326" t="s">
        <v>745</v>
      </c>
      <c r="G2409" s="326">
        <v>212.0</v>
      </c>
      <c r="H2409" s="326">
        <v>274497.4953</v>
      </c>
      <c r="I2409" s="60">
        <f t="shared" si="1"/>
        <v>2019</v>
      </c>
      <c r="J2409" s="60">
        <f t="shared" si="2"/>
        <v>2</v>
      </c>
    </row>
    <row r="2410">
      <c r="A2410" s="325">
        <v>2408.0</v>
      </c>
      <c r="B2410" s="326" t="s">
        <v>905</v>
      </c>
      <c r="C2410" s="326" t="s">
        <v>524</v>
      </c>
      <c r="D2410" s="326" t="s">
        <v>728</v>
      </c>
      <c r="E2410" s="326" t="s">
        <v>746</v>
      </c>
      <c r="F2410" s="326" t="s">
        <v>747</v>
      </c>
      <c r="G2410" s="326">
        <v>54.0</v>
      </c>
      <c r="H2410" s="326">
        <v>49067.27583</v>
      </c>
      <c r="I2410" s="60">
        <f t="shared" si="1"/>
        <v>2019</v>
      </c>
      <c r="J2410" s="60">
        <f t="shared" si="2"/>
        <v>2</v>
      </c>
    </row>
    <row r="2411">
      <c r="A2411" s="325">
        <v>2409.0</v>
      </c>
      <c r="B2411" s="326" t="s">
        <v>905</v>
      </c>
      <c r="C2411" s="326" t="s">
        <v>524</v>
      </c>
      <c r="D2411" s="326" t="s">
        <v>728</v>
      </c>
      <c r="E2411" s="326" t="s">
        <v>748</v>
      </c>
      <c r="F2411" s="326" t="s">
        <v>749</v>
      </c>
      <c r="G2411" s="326">
        <v>74.0</v>
      </c>
      <c r="H2411" s="326">
        <v>72367.96135</v>
      </c>
      <c r="I2411" s="60">
        <f t="shared" si="1"/>
        <v>2019</v>
      </c>
      <c r="J2411" s="60">
        <f t="shared" si="2"/>
        <v>2</v>
      </c>
    </row>
    <row r="2412">
      <c r="A2412" s="325">
        <v>2410.0</v>
      </c>
      <c r="B2412" s="326" t="s">
        <v>905</v>
      </c>
      <c r="C2412" s="326" t="s">
        <v>524</v>
      </c>
      <c r="D2412" s="326" t="s">
        <v>728</v>
      </c>
      <c r="E2412" s="326" t="s">
        <v>750</v>
      </c>
      <c r="F2412" s="326" t="s">
        <v>751</v>
      </c>
      <c r="G2412" s="326">
        <v>180.0</v>
      </c>
      <c r="H2412" s="326">
        <v>56909.87291</v>
      </c>
      <c r="I2412" s="60">
        <f t="shared" si="1"/>
        <v>2019</v>
      </c>
      <c r="J2412" s="60">
        <f t="shared" si="2"/>
        <v>2</v>
      </c>
    </row>
    <row r="2413">
      <c r="A2413" s="325">
        <v>2411.0</v>
      </c>
      <c r="B2413" s="326" t="s">
        <v>905</v>
      </c>
      <c r="C2413" s="326" t="s">
        <v>524</v>
      </c>
      <c r="D2413" s="326" t="s">
        <v>728</v>
      </c>
      <c r="E2413" s="326" t="s">
        <v>850</v>
      </c>
      <c r="F2413" s="326" t="s">
        <v>851</v>
      </c>
      <c r="G2413" s="326">
        <v>1.0</v>
      </c>
      <c r="H2413" s="326">
        <v>163.5666667</v>
      </c>
      <c r="I2413" s="60">
        <f t="shared" si="1"/>
        <v>2019</v>
      </c>
      <c r="J2413" s="60">
        <f t="shared" si="2"/>
        <v>2</v>
      </c>
    </row>
    <row r="2414">
      <c r="A2414" s="325">
        <v>2412.0</v>
      </c>
      <c r="B2414" s="326" t="s">
        <v>905</v>
      </c>
      <c r="C2414" s="326" t="s">
        <v>524</v>
      </c>
      <c r="D2414" s="326" t="s">
        <v>872</v>
      </c>
      <c r="E2414" s="326" t="s">
        <v>754</v>
      </c>
      <c r="F2414" s="326" t="s">
        <v>755</v>
      </c>
      <c r="G2414" s="326">
        <v>259.0</v>
      </c>
      <c r="H2414" s="326">
        <v>819332.4278</v>
      </c>
      <c r="I2414" s="60">
        <f t="shared" si="1"/>
        <v>2019</v>
      </c>
      <c r="J2414" s="60">
        <f t="shared" si="2"/>
        <v>2</v>
      </c>
    </row>
    <row r="2415">
      <c r="A2415" s="325">
        <v>2413.0</v>
      </c>
      <c r="B2415" s="326" t="s">
        <v>905</v>
      </c>
      <c r="C2415" s="326" t="s">
        <v>524</v>
      </c>
      <c r="D2415" s="326" t="s">
        <v>872</v>
      </c>
      <c r="E2415" s="326" t="s">
        <v>756</v>
      </c>
      <c r="F2415" s="326" t="s">
        <v>757</v>
      </c>
      <c r="G2415" s="326">
        <v>141.0</v>
      </c>
      <c r="H2415" s="326">
        <v>429117.1794</v>
      </c>
      <c r="I2415" s="60">
        <f t="shared" si="1"/>
        <v>2019</v>
      </c>
      <c r="J2415" s="60">
        <f t="shared" si="2"/>
        <v>2</v>
      </c>
    </row>
    <row r="2416">
      <c r="A2416" s="325">
        <v>2414.0</v>
      </c>
      <c r="B2416" s="326" t="s">
        <v>905</v>
      </c>
      <c r="C2416" s="326" t="s">
        <v>524</v>
      </c>
      <c r="D2416" s="326" t="s">
        <v>872</v>
      </c>
      <c r="E2416" s="326" t="s">
        <v>758</v>
      </c>
      <c r="F2416" s="326" t="s">
        <v>759</v>
      </c>
      <c r="G2416" s="326">
        <v>118.0</v>
      </c>
      <c r="H2416" s="326">
        <v>451449.0441</v>
      </c>
      <c r="I2416" s="60">
        <f t="shared" si="1"/>
        <v>2019</v>
      </c>
      <c r="J2416" s="60">
        <f t="shared" si="2"/>
        <v>2</v>
      </c>
    </row>
    <row r="2417">
      <c r="A2417" s="325">
        <v>2415.0</v>
      </c>
      <c r="B2417" s="326" t="s">
        <v>905</v>
      </c>
      <c r="C2417" s="326" t="s">
        <v>524</v>
      </c>
      <c r="D2417" s="326" t="s">
        <v>872</v>
      </c>
      <c r="E2417" s="326" t="s">
        <v>760</v>
      </c>
      <c r="F2417" s="326" t="s">
        <v>761</v>
      </c>
      <c r="G2417" s="326">
        <v>11.0</v>
      </c>
      <c r="H2417" s="326">
        <v>37342.04795</v>
      </c>
      <c r="I2417" s="60">
        <f t="shared" si="1"/>
        <v>2019</v>
      </c>
      <c r="J2417" s="60">
        <f t="shared" si="2"/>
        <v>2</v>
      </c>
    </row>
    <row r="2418">
      <c r="A2418" s="325">
        <v>2416.0</v>
      </c>
      <c r="B2418" s="326" t="s">
        <v>905</v>
      </c>
      <c r="C2418" s="326" t="s">
        <v>524</v>
      </c>
      <c r="D2418" s="326" t="s">
        <v>872</v>
      </c>
      <c r="E2418" s="326" t="s">
        <v>762</v>
      </c>
      <c r="F2418" s="326" t="s">
        <v>763</v>
      </c>
      <c r="G2418" s="326">
        <v>60.0</v>
      </c>
      <c r="H2418" s="326">
        <v>129932.3322</v>
      </c>
      <c r="I2418" s="60">
        <f t="shared" si="1"/>
        <v>2019</v>
      </c>
      <c r="J2418" s="60">
        <f t="shared" si="2"/>
        <v>2</v>
      </c>
    </row>
    <row r="2419">
      <c r="A2419" s="325">
        <v>2417.0</v>
      </c>
      <c r="B2419" s="326" t="s">
        <v>905</v>
      </c>
      <c r="C2419" s="326" t="s">
        <v>524</v>
      </c>
      <c r="D2419" s="326" t="s">
        <v>872</v>
      </c>
      <c r="E2419" s="326" t="s">
        <v>764</v>
      </c>
      <c r="F2419" s="326" t="s">
        <v>765</v>
      </c>
      <c r="G2419" s="326">
        <v>15.0</v>
      </c>
      <c r="H2419" s="326">
        <v>57938.57063</v>
      </c>
      <c r="I2419" s="60">
        <f t="shared" si="1"/>
        <v>2019</v>
      </c>
      <c r="J2419" s="60">
        <f t="shared" si="2"/>
        <v>2</v>
      </c>
    </row>
    <row r="2420">
      <c r="A2420" s="325">
        <v>2418.0</v>
      </c>
      <c r="B2420" s="326" t="s">
        <v>905</v>
      </c>
      <c r="C2420" s="326" t="s">
        <v>530</v>
      </c>
      <c r="D2420" s="326" t="s">
        <v>766</v>
      </c>
      <c r="E2420" s="326" t="s">
        <v>767</v>
      </c>
      <c r="F2420" s="326">
        <v>44.0</v>
      </c>
      <c r="G2420" s="326">
        <v>445.0</v>
      </c>
      <c r="H2420" s="326">
        <v>8254.86914</v>
      </c>
      <c r="I2420" s="60">
        <f t="shared" si="1"/>
        <v>2019</v>
      </c>
      <c r="J2420" s="60">
        <f t="shared" si="2"/>
        <v>2</v>
      </c>
    </row>
    <row r="2421">
      <c r="A2421" s="325">
        <v>2419.0</v>
      </c>
      <c r="B2421" s="326" t="s">
        <v>905</v>
      </c>
      <c r="C2421" s="326" t="s">
        <v>530</v>
      </c>
      <c r="D2421" s="326" t="s">
        <v>768</v>
      </c>
      <c r="E2421" s="326" t="s">
        <v>878</v>
      </c>
      <c r="F2421" s="326" t="s">
        <v>879</v>
      </c>
      <c r="G2421" s="326">
        <v>104.0</v>
      </c>
      <c r="H2421" s="326">
        <v>255740.4833</v>
      </c>
      <c r="I2421" s="60">
        <f t="shared" si="1"/>
        <v>2019</v>
      </c>
      <c r="J2421" s="60">
        <f t="shared" si="2"/>
        <v>2</v>
      </c>
    </row>
    <row r="2422">
      <c r="A2422" s="325">
        <v>2420.0</v>
      </c>
      <c r="B2422" s="326" t="s">
        <v>905</v>
      </c>
      <c r="C2422" s="326" t="s">
        <v>530</v>
      </c>
      <c r="D2422" s="326" t="s">
        <v>768</v>
      </c>
      <c r="E2422" s="326" t="s">
        <v>769</v>
      </c>
      <c r="F2422" s="326">
        <v>29.0</v>
      </c>
      <c r="G2422" s="326">
        <v>1.0</v>
      </c>
      <c r="H2422" s="326">
        <v>2459.043109</v>
      </c>
      <c r="I2422" s="60">
        <f t="shared" si="1"/>
        <v>2019</v>
      </c>
      <c r="J2422" s="60">
        <f t="shared" si="2"/>
        <v>2</v>
      </c>
    </row>
    <row r="2423">
      <c r="A2423" s="325">
        <v>2421.0</v>
      </c>
      <c r="B2423" s="326" t="s">
        <v>905</v>
      </c>
      <c r="C2423" s="326" t="s">
        <v>530</v>
      </c>
      <c r="D2423" s="326" t="s">
        <v>768</v>
      </c>
      <c r="E2423" s="326" t="s">
        <v>880</v>
      </c>
      <c r="F2423" s="326" t="s">
        <v>881</v>
      </c>
      <c r="G2423" s="326">
        <v>316.0</v>
      </c>
      <c r="H2423" s="326">
        <v>178229.1379</v>
      </c>
      <c r="I2423" s="60">
        <f t="shared" si="1"/>
        <v>2019</v>
      </c>
      <c r="J2423" s="60">
        <f t="shared" si="2"/>
        <v>2</v>
      </c>
    </row>
    <row r="2424">
      <c r="A2424" s="325">
        <v>2422.0</v>
      </c>
      <c r="B2424" s="326" t="s">
        <v>905</v>
      </c>
      <c r="C2424" s="326" t="s">
        <v>530</v>
      </c>
      <c r="D2424" s="326" t="s">
        <v>768</v>
      </c>
      <c r="E2424" s="326" t="s">
        <v>882</v>
      </c>
      <c r="F2424" s="326" t="s">
        <v>883</v>
      </c>
      <c r="G2424" s="326">
        <v>7.0</v>
      </c>
      <c r="H2424" s="326">
        <v>3948.113814</v>
      </c>
      <c r="I2424" s="60">
        <f t="shared" si="1"/>
        <v>2019</v>
      </c>
      <c r="J2424" s="60">
        <f t="shared" si="2"/>
        <v>2</v>
      </c>
    </row>
    <row r="2425">
      <c r="A2425" s="325">
        <v>2423.0</v>
      </c>
      <c r="B2425" s="326" t="s">
        <v>905</v>
      </c>
      <c r="C2425" s="326" t="s">
        <v>530</v>
      </c>
      <c r="D2425" s="326" t="s">
        <v>768</v>
      </c>
      <c r="E2425" s="326" t="s">
        <v>770</v>
      </c>
      <c r="F2425" s="326" t="s">
        <v>771</v>
      </c>
      <c r="G2425" s="326">
        <v>10.0</v>
      </c>
      <c r="H2425" s="326">
        <v>5640.162591</v>
      </c>
      <c r="I2425" s="60">
        <f t="shared" si="1"/>
        <v>2019</v>
      </c>
      <c r="J2425" s="60">
        <f t="shared" si="2"/>
        <v>2</v>
      </c>
    </row>
    <row r="2426">
      <c r="A2426" s="325">
        <v>2424.0</v>
      </c>
      <c r="B2426" s="326" t="s">
        <v>905</v>
      </c>
      <c r="C2426" s="326" t="s">
        <v>530</v>
      </c>
      <c r="D2426" s="326" t="s">
        <v>768</v>
      </c>
      <c r="E2426" s="326" t="s">
        <v>884</v>
      </c>
      <c r="F2426" s="326" t="s">
        <v>885</v>
      </c>
      <c r="G2426" s="326">
        <v>2628.0</v>
      </c>
      <c r="H2426" s="326">
        <v>1482234.729</v>
      </c>
      <c r="I2426" s="60">
        <f t="shared" si="1"/>
        <v>2019</v>
      </c>
      <c r="J2426" s="60">
        <f t="shared" si="2"/>
        <v>2</v>
      </c>
    </row>
    <row r="2427">
      <c r="A2427" s="325">
        <v>2425.0</v>
      </c>
      <c r="B2427" s="326" t="s">
        <v>905</v>
      </c>
      <c r="C2427" s="326" t="s">
        <v>530</v>
      </c>
      <c r="D2427" s="326" t="s">
        <v>768</v>
      </c>
      <c r="E2427" s="326" t="s">
        <v>774</v>
      </c>
      <c r="F2427" s="326" t="s">
        <v>775</v>
      </c>
      <c r="G2427" s="326">
        <v>126.0</v>
      </c>
      <c r="H2427" s="326">
        <v>71066.04865</v>
      </c>
      <c r="I2427" s="60">
        <f t="shared" si="1"/>
        <v>2019</v>
      </c>
      <c r="J2427" s="60">
        <f t="shared" si="2"/>
        <v>2</v>
      </c>
    </row>
    <row r="2428">
      <c r="A2428" s="325">
        <v>2426.0</v>
      </c>
      <c r="B2428" s="326" t="s">
        <v>905</v>
      </c>
      <c r="C2428" s="326" t="s">
        <v>530</v>
      </c>
      <c r="D2428" s="326" t="s">
        <v>768</v>
      </c>
      <c r="E2428" s="326" t="s">
        <v>886</v>
      </c>
      <c r="F2428" s="326" t="s">
        <v>887</v>
      </c>
      <c r="G2428" s="326">
        <v>80.0</v>
      </c>
      <c r="H2428" s="326">
        <v>45121.30073</v>
      </c>
      <c r="I2428" s="60">
        <f t="shared" si="1"/>
        <v>2019</v>
      </c>
      <c r="J2428" s="60">
        <f t="shared" si="2"/>
        <v>2</v>
      </c>
    </row>
    <row r="2429">
      <c r="A2429" s="325">
        <v>2427.0</v>
      </c>
      <c r="B2429" s="326" t="s">
        <v>905</v>
      </c>
      <c r="C2429" s="326" t="s">
        <v>530</v>
      </c>
      <c r="D2429" s="326" t="s">
        <v>768</v>
      </c>
      <c r="E2429" s="326" t="s">
        <v>776</v>
      </c>
      <c r="F2429" s="326" t="s">
        <v>777</v>
      </c>
      <c r="G2429" s="326">
        <v>2.0</v>
      </c>
      <c r="H2429" s="326">
        <v>1128.032518</v>
      </c>
      <c r="I2429" s="60">
        <f t="shared" si="1"/>
        <v>2019</v>
      </c>
      <c r="J2429" s="60">
        <f t="shared" si="2"/>
        <v>2</v>
      </c>
    </row>
    <row r="2430">
      <c r="A2430" s="325">
        <v>2428.0</v>
      </c>
      <c r="B2430" s="326" t="s">
        <v>905</v>
      </c>
      <c r="C2430" s="326" t="s">
        <v>530</v>
      </c>
      <c r="D2430" s="326" t="s">
        <v>778</v>
      </c>
      <c r="E2430" s="326" t="s">
        <v>888</v>
      </c>
      <c r="F2430" s="326" t="s">
        <v>889</v>
      </c>
      <c r="G2430" s="326">
        <v>24.0</v>
      </c>
      <c r="H2430" s="326">
        <v>44555.4643</v>
      </c>
      <c r="I2430" s="60">
        <f t="shared" si="1"/>
        <v>2019</v>
      </c>
      <c r="J2430" s="60">
        <f t="shared" si="2"/>
        <v>2</v>
      </c>
    </row>
    <row r="2431">
      <c r="A2431" s="325">
        <v>2429.0</v>
      </c>
      <c r="B2431" s="326" t="s">
        <v>905</v>
      </c>
      <c r="C2431" s="326" t="s">
        <v>530</v>
      </c>
      <c r="D2431" s="326" t="s">
        <v>778</v>
      </c>
      <c r="E2431" s="326" t="s">
        <v>890</v>
      </c>
      <c r="F2431" s="326" t="s">
        <v>891</v>
      </c>
      <c r="G2431" s="326">
        <v>153.0</v>
      </c>
      <c r="H2431" s="326">
        <v>23022.38927</v>
      </c>
      <c r="I2431" s="60">
        <f t="shared" si="1"/>
        <v>2019</v>
      </c>
      <c r="J2431" s="60">
        <f t="shared" si="2"/>
        <v>2</v>
      </c>
    </row>
    <row r="2432">
      <c r="A2432" s="325">
        <v>2430.0</v>
      </c>
      <c r="B2432" s="326" t="s">
        <v>905</v>
      </c>
      <c r="C2432" s="326" t="s">
        <v>530</v>
      </c>
      <c r="D2432" s="326" t="s">
        <v>778</v>
      </c>
      <c r="E2432" s="326" t="s">
        <v>780</v>
      </c>
      <c r="F2432" s="326" t="s">
        <v>781</v>
      </c>
      <c r="G2432" s="326">
        <v>6.0</v>
      </c>
      <c r="H2432" s="326">
        <v>902.838795</v>
      </c>
      <c r="I2432" s="60">
        <f t="shared" si="1"/>
        <v>2019</v>
      </c>
      <c r="J2432" s="60">
        <f t="shared" si="2"/>
        <v>2</v>
      </c>
    </row>
    <row r="2433">
      <c r="A2433" s="325">
        <v>2431.0</v>
      </c>
      <c r="B2433" s="326" t="s">
        <v>905</v>
      </c>
      <c r="C2433" s="326" t="s">
        <v>530</v>
      </c>
      <c r="D2433" s="326" t="s">
        <v>778</v>
      </c>
      <c r="E2433" s="326" t="s">
        <v>892</v>
      </c>
      <c r="F2433" s="326" t="s">
        <v>893</v>
      </c>
      <c r="G2433" s="326">
        <v>1938.0</v>
      </c>
      <c r="H2433" s="326">
        <v>291616.9308</v>
      </c>
      <c r="I2433" s="60">
        <f t="shared" si="1"/>
        <v>2019</v>
      </c>
      <c r="J2433" s="60">
        <f t="shared" si="2"/>
        <v>2</v>
      </c>
    </row>
    <row r="2434">
      <c r="A2434" s="325">
        <v>2432.0</v>
      </c>
      <c r="B2434" s="326" t="s">
        <v>905</v>
      </c>
      <c r="C2434" s="326" t="s">
        <v>530</v>
      </c>
      <c r="D2434" s="326" t="s">
        <v>778</v>
      </c>
      <c r="E2434" s="326" t="s">
        <v>782</v>
      </c>
      <c r="F2434" s="326" t="s">
        <v>783</v>
      </c>
      <c r="G2434" s="326">
        <v>66.0</v>
      </c>
      <c r="H2434" s="326">
        <v>9931.226745</v>
      </c>
      <c r="I2434" s="60">
        <f t="shared" si="1"/>
        <v>2019</v>
      </c>
      <c r="J2434" s="60">
        <f t="shared" si="2"/>
        <v>2</v>
      </c>
    </row>
    <row r="2435">
      <c r="A2435" s="325">
        <v>2433.0</v>
      </c>
      <c r="B2435" s="326" t="s">
        <v>905</v>
      </c>
      <c r="C2435" s="326" t="s">
        <v>530</v>
      </c>
      <c r="D2435" s="326" t="s">
        <v>784</v>
      </c>
      <c r="E2435" s="326" t="s">
        <v>785</v>
      </c>
      <c r="F2435" s="326">
        <v>35.0</v>
      </c>
      <c r="G2435" s="326">
        <v>80.0</v>
      </c>
      <c r="H2435" s="326">
        <v>61942.33804</v>
      </c>
      <c r="I2435" s="60">
        <f t="shared" si="1"/>
        <v>2019</v>
      </c>
      <c r="J2435" s="60">
        <f t="shared" si="2"/>
        <v>2</v>
      </c>
    </row>
    <row r="2436">
      <c r="A2436" s="325">
        <v>2434.0</v>
      </c>
      <c r="B2436" s="326" t="s">
        <v>905</v>
      </c>
      <c r="C2436" s="326" t="s">
        <v>530</v>
      </c>
      <c r="D2436" s="326" t="s">
        <v>784</v>
      </c>
      <c r="E2436" s="326" t="s">
        <v>786</v>
      </c>
      <c r="F2436" s="326">
        <v>43.0</v>
      </c>
      <c r="G2436" s="326">
        <v>56.0</v>
      </c>
      <c r="H2436" s="326">
        <v>368.8725604</v>
      </c>
      <c r="I2436" s="60">
        <f t="shared" si="1"/>
        <v>2019</v>
      </c>
      <c r="J2436" s="60">
        <f t="shared" si="2"/>
        <v>2</v>
      </c>
    </row>
    <row r="2437">
      <c r="A2437" s="325">
        <v>2435.0</v>
      </c>
      <c r="B2437" s="326" t="s">
        <v>905</v>
      </c>
      <c r="C2437" s="326" t="s">
        <v>530</v>
      </c>
      <c r="D2437" s="326" t="s">
        <v>784</v>
      </c>
      <c r="E2437" s="326" t="s">
        <v>787</v>
      </c>
      <c r="F2437" s="326" t="s">
        <v>788</v>
      </c>
      <c r="G2437" s="326">
        <v>334.0</v>
      </c>
      <c r="H2437" s="326">
        <v>2492.415003</v>
      </c>
      <c r="I2437" s="60">
        <f t="shared" si="1"/>
        <v>2019</v>
      </c>
      <c r="J2437" s="60">
        <f t="shared" si="2"/>
        <v>2</v>
      </c>
    </row>
    <row r="2438">
      <c r="A2438" s="325">
        <v>2436.0</v>
      </c>
      <c r="B2438" s="326" t="s">
        <v>905</v>
      </c>
      <c r="C2438" s="326" t="s">
        <v>530</v>
      </c>
      <c r="D2438" s="326" t="s">
        <v>784</v>
      </c>
      <c r="E2438" s="326" t="s">
        <v>789</v>
      </c>
      <c r="F2438" s="326">
        <v>49.0</v>
      </c>
      <c r="G2438" s="326">
        <v>1488.0</v>
      </c>
      <c r="H2438" s="326">
        <v>63351.84818</v>
      </c>
      <c r="I2438" s="60">
        <f t="shared" si="1"/>
        <v>2019</v>
      </c>
      <c r="J2438" s="60">
        <f t="shared" si="2"/>
        <v>2</v>
      </c>
    </row>
    <row r="2439">
      <c r="A2439" s="325">
        <v>2437.0</v>
      </c>
      <c r="B2439" s="326" t="s">
        <v>905</v>
      </c>
      <c r="C2439" s="326" t="s">
        <v>530</v>
      </c>
      <c r="D2439" s="326" t="s">
        <v>784</v>
      </c>
      <c r="E2439" s="326" t="s">
        <v>790</v>
      </c>
      <c r="F2439" s="326">
        <v>41.0</v>
      </c>
      <c r="G2439" s="326">
        <v>304.0</v>
      </c>
      <c r="H2439" s="326">
        <v>14263.78563</v>
      </c>
      <c r="I2439" s="60">
        <f t="shared" si="1"/>
        <v>2019</v>
      </c>
      <c r="J2439" s="60">
        <f t="shared" si="2"/>
        <v>2</v>
      </c>
    </row>
    <row r="2440">
      <c r="A2440" s="325">
        <v>2438.0</v>
      </c>
      <c r="B2440" s="326" t="s">
        <v>905</v>
      </c>
      <c r="C2440" s="326" t="s">
        <v>530</v>
      </c>
      <c r="D2440" s="326" t="s">
        <v>784</v>
      </c>
      <c r="E2440" s="326" t="s">
        <v>791</v>
      </c>
      <c r="F2440" s="326">
        <v>47.0</v>
      </c>
      <c r="G2440" s="326">
        <v>40.0</v>
      </c>
      <c r="H2440" s="326">
        <v>3825.380685</v>
      </c>
      <c r="I2440" s="60">
        <f t="shared" si="1"/>
        <v>2019</v>
      </c>
      <c r="J2440" s="60">
        <f t="shared" si="2"/>
        <v>2</v>
      </c>
    </row>
    <row r="2441">
      <c r="A2441" s="325">
        <v>2439.0</v>
      </c>
      <c r="B2441" s="326" t="s">
        <v>905</v>
      </c>
      <c r="C2441" s="326" t="s">
        <v>530</v>
      </c>
      <c r="D2441" s="326" t="s">
        <v>784</v>
      </c>
      <c r="E2441" s="326" t="s">
        <v>792</v>
      </c>
      <c r="F2441" s="326">
        <v>40.0</v>
      </c>
      <c r="G2441" s="326">
        <v>336.0</v>
      </c>
      <c r="H2441" s="326">
        <v>17484.25106</v>
      </c>
      <c r="I2441" s="60">
        <f t="shared" si="1"/>
        <v>2019</v>
      </c>
      <c r="J2441" s="60">
        <f t="shared" si="2"/>
        <v>2</v>
      </c>
    </row>
    <row r="2442">
      <c r="A2442" s="325">
        <v>2440.0</v>
      </c>
      <c r="B2442" s="326" t="s">
        <v>905</v>
      </c>
      <c r="C2442" s="326" t="s">
        <v>530</v>
      </c>
      <c r="D2442" s="326" t="s">
        <v>784</v>
      </c>
      <c r="E2442" s="326" t="s">
        <v>793</v>
      </c>
      <c r="F2442" s="326">
        <v>42.0</v>
      </c>
      <c r="G2442" s="326">
        <v>14.0</v>
      </c>
      <c r="H2442" s="326">
        <v>1100.618122</v>
      </c>
      <c r="I2442" s="60">
        <f t="shared" si="1"/>
        <v>2019</v>
      </c>
      <c r="J2442" s="60">
        <f t="shared" si="2"/>
        <v>2</v>
      </c>
    </row>
    <row r="2443">
      <c r="A2443" s="325">
        <v>2441.0</v>
      </c>
      <c r="B2443" s="326" t="s">
        <v>905</v>
      </c>
      <c r="C2443" s="326" t="s">
        <v>530</v>
      </c>
      <c r="D2443" s="326" t="s">
        <v>794</v>
      </c>
      <c r="E2443" s="326" t="s">
        <v>794</v>
      </c>
      <c r="F2443" s="326">
        <v>46.0</v>
      </c>
      <c r="G2443" s="326">
        <v>18129.0</v>
      </c>
      <c r="H2443" s="326">
        <v>237236.8014</v>
      </c>
      <c r="I2443" s="60">
        <f t="shared" si="1"/>
        <v>2019</v>
      </c>
      <c r="J2443" s="60">
        <f t="shared" si="2"/>
        <v>2</v>
      </c>
    </row>
    <row r="2444">
      <c r="A2444" s="325">
        <v>2442.0</v>
      </c>
      <c r="B2444" s="326" t="s">
        <v>905</v>
      </c>
      <c r="C2444" s="326" t="s">
        <v>530</v>
      </c>
      <c r="D2444" s="326" t="s">
        <v>795</v>
      </c>
      <c r="E2444" s="326" t="s">
        <v>796</v>
      </c>
      <c r="F2444" s="326">
        <v>45.0</v>
      </c>
      <c r="G2444" s="326">
        <v>1155.0</v>
      </c>
      <c r="H2444" s="326">
        <v>39966.66356</v>
      </c>
      <c r="I2444" s="60">
        <f t="shared" si="1"/>
        <v>2019</v>
      </c>
      <c r="J2444" s="60">
        <f t="shared" si="2"/>
        <v>2</v>
      </c>
    </row>
    <row r="2445">
      <c r="A2445" s="325">
        <v>2443.0</v>
      </c>
      <c r="B2445" s="326" t="s">
        <v>905</v>
      </c>
      <c r="C2445" s="326" t="s">
        <v>530</v>
      </c>
      <c r="D2445" s="326" t="s">
        <v>797</v>
      </c>
      <c r="E2445" s="326" t="s">
        <v>797</v>
      </c>
      <c r="F2445" s="326">
        <v>39.0</v>
      </c>
      <c r="G2445" s="326">
        <v>370.0</v>
      </c>
      <c r="H2445" s="326">
        <v>32194.10802</v>
      </c>
      <c r="I2445" s="60">
        <f t="shared" si="1"/>
        <v>2019</v>
      </c>
      <c r="J2445" s="60">
        <f t="shared" si="2"/>
        <v>2</v>
      </c>
    </row>
    <row r="2446">
      <c r="A2446" s="325">
        <v>2444.0</v>
      </c>
      <c r="B2446" s="326" t="s">
        <v>905</v>
      </c>
      <c r="C2446" s="326" t="s">
        <v>530</v>
      </c>
      <c r="D2446" s="326" t="s">
        <v>798</v>
      </c>
      <c r="E2446" s="326" t="s">
        <v>799</v>
      </c>
      <c r="F2446" s="326">
        <v>37.2</v>
      </c>
      <c r="G2446" s="326">
        <v>398.0</v>
      </c>
      <c r="H2446" s="326">
        <v>21921.32817</v>
      </c>
      <c r="I2446" s="60">
        <f t="shared" si="1"/>
        <v>2019</v>
      </c>
      <c r="J2446" s="60">
        <f t="shared" si="2"/>
        <v>2</v>
      </c>
    </row>
    <row r="2447">
      <c r="A2447" s="325">
        <v>2445.0</v>
      </c>
      <c r="B2447" s="326" t="s">
        <v>905</v>
      </c>
      <c r="C2447" s="326" t="s">
        <v>530</v>
      </c>
      <c r="D2447" s="326" t="s">
        <v>798</v>
      </c>
      <c r="E2447" s="326" t="s">
        <v>800</v>
      </c>
      <c r="F2447" s="326">
        <v>48.0</v>
      </c>
      <c r="G2447" s="326">
        <v>1015.0</v>
      </c>
      <c r="H2447" s="326">
        <v>144767.7688</v>
      </c>
      <c r="I2447" s="60">
        <f t="shared" si="1"/>
        <v>2019</v>
      </c>
      <c r="J2447" s="60">
        <f t="shared" si="2"/>
        <v>2</v>
      </c>
    </row>
    <row r="2448">
      <c r="A2448" s="325">
        <v>2446.0</v>
      </c>
      <c r="B2448" s="326" t="s">
        <v>905</v>
      </c>
      <c r="C2448" s="326" t="s">
        <v>530</v>
      </c>
      <c r="D2448" s="326" t="s">
        <v>801</v>
      </c>
      <c r="E2448" s="326" t="s">
        <v>802</v>
      </c>
      <c r="F2448" s="326">
        <v>126.0</v>
      </c>
      <c r="G2448" s="326">
        <v>464.0</v>
      </c>
      <c r="H2448" s="326">
        <v>4262.264673</v>
      </c>
      <c r="I2448" s="60">
        <f t="shared" si="1"/>
        <v>2019</v>
      </c>
      <c r="J2448" s="60">
        <f t="shared" si="2"/>
        <v>2</v>
      </c>
    </row>
    <row r="2449">
      <c r="A2449" s="325">
        <v>2447.0</v>
      </c>
      <c r="B2449" s="326" t="s">
        <v>905</v>
      </c>
      <c r="C2449" s="326" t="s">
        <v>518</v>
      </c>
      <c r="D2449" s="326" t="s">
        <v>864</v>
      </c>
      <c r="E2449" s="326" t="s">
        <v>857</v>
      </c>
      <c r="F2449" s="326">
        <v>37.1</v>
      </c>
      <c r="G2449" s="326">
        <v>1.0</v>
      </c>
      <c r="H2449" s="326">
        <v>853.7773438</v>
      </c>
      <c r="I2449" s="60">
        <f t="shared" si="1"/>
        <v>2019</v>
      </c>
      <c r="J2449" s="60">
        <f t="shared" si="2"/>
        <v>2</v>
      </c>
    </row>
    <row r="2450">
      <c r="A2450" s="325">
        <v>2448.0</v>
      </c>
      <c r="B2450" s="326" t="s">
        <v>905</v>
      </c>
      <c r="C2450" s="326" t="s">
        <v>518</v>
      </c>
      <c r="D2450" s="326" t="s">
        <v>864</v>
      </c>
      <c r="E2450" s="326" t="s">
        <v>813</v>
      </c>
      <c r="F2450" s="326">
        <v>4.6</v>
      </c>
      <c r="G2450" s="326">
        <v>2.0</v>
      </c>
      <c r="H2450" s="326">
        <v>3180.119566</v>
      </c>
      <c r="I2450" s="60">
        <f t="shared" si="1"/>
        <v>2019</v>
      </c>
      <c r="J2450" s="60">
        <f t="shared" si="2"/>
        <v>2</v>
      </c>
    </row>
    <row r="2451">
      <c r="A2451" s="325">
        <v>2449.0</v>
      </c>
      <c r="B2451" s="326" t="s">
        <v>905</v>
      </c>
      <c r="C2451" s="326" t="s">
        <v>518</v>
      </c>
      <c r="D2451" s="326" t="s">
        <v>864</v>
      </c>
      <c r="E2451" s="326" t="s">
        <v>814</v>
      </c>
      <c r="F2451" s="326">
        <v>4.8</v>
      </c>
      <c r="G2451" s="326">
        <v>22.0</v>
      </c>
      <c r="H2451" s="326">
        <v>2524.851287</v>
      </c>
      <c r="I2451" s="60">
        <f t="shared" si="1"/>
        <v>2019</v>
      </c>
      <c r="J2451" s="60">
        <f t="shared" si="2"/>
        <v>2</v>
      </c>
    </row>
    <row r="2452">
      <c r="A2452" s="325">
        <v>2450.0</v>
      </c>
      <c r="B2452" s="326" t="s">
        <v>905</v>
      </c>
      <c r="C2452" s="326" t="s">
        <v>518</v>
      </c>
      <c r="D2452" s="326" t="s">
        <v>864</v>
      </c>
      <c r="E2452" s="326" t="s">
        <v>815</v>
      </c>
      <c r="F2452" s="326">
        <v>4.4</v>
      </c>
      <c r="G2452" s="326">
        <v>134.0</v>
      </c>
      <c r="H2452" s="326">
        <v>127431.6139</v>
      </c>
      <c r="I2452" s="60">
        <f t="shared" si="1"/>
        <v>2019</v>
      </c>
      <c r="J2452" s="60">
        <f t="shared" si="2"/>
        <v>2</v>
      </c>
    </row>
    <row r="2453">
      <c r="A2453" s="325">
        <v>2451.0</v>
      </c>
      <c r="B2453" s="326" t="s">
        <v>905</v>
      </c>
      <c r="C2453" s="326" t="s">
        <v>518</v>
      </c>
      <c r="D2453" s="326" t="s">
        <v>864</v>
      </c>
      <c r="E2453" s="326" t="s">
        <v>852</v>
      </c>
      <c r="F2453" s="326">
        <v>4.9</v>
      </c>
      <c r="G2453" s="326">
        <v>3.0</v>
      </c>
      <c r="H2453" s="326">
        <v>1342.342262</v>
      </c>
      <c r="I2453" s="60">
        <f t="shared" si="1"/>
        <v>2019</v>
      </c>
      <c r="J2453" s="60">
        <f t="shared" si="2"/>
        <v>2</v>
      </c>
    </row>
    <row r="2454">
      <c r="A2454" s="325">
        <v>2452.0</v>
      </c>
      <c r="B2454" s="326" t="s">
        <v>905</v>
      </c>
      <c r="C2454" s="326" t="s">
        <v>518</v>
      </c>
      <c r="D2454" s="326" t="s">
        <v>803</v>
      </c>
      <c r="E2454" s="326" t="s">
        <v>803</v>
      </c>
      <c r="F2454" s="326" t="s">
        <v>804</v>
      </c>
      <c r="G2454" s="326">
        <v>122.0</v>
      </c>
      <c r="H2454" s="326">
        <v>955477.5943</v>
      </c>
      <c r="I2454" s="60">
        <f t="shared" si="1"/>
        <v>2019</v>
      </c>
      <c r="J2454" s="60">
        <f t="shared" si="2"/>
        <v>2</v>
      </c>
    </row>
    <row r="2455">
      <c r="A2455" s="325">
        <v>2453.0</v>
      </c>
      <c r="B2455" s="326" t="s">
        <v>905</v>
      </c>
      <c r="C2455" s="326" t="s">
        <v>518</v>
      </c>
      <c r="D2455" s="326" t="s">
        <v>865</v>
      </c>
      <c r="E2455" s="326" t="s">
        <v>837</v>
      </c>
      <c r="F2455" s="326" t="s">
        <v>838</v>
      </c>
      <c r="G2455" s="326">
        <v>4271.0</v>
      </c>
      <c r="H2455" s="326">
        <v>169282.6973</v>
      </c>
      <c r="I2455" s="60">
        <f t="shared" si="1"/>
        <v>2019</v>
      </c>
      <c r="J2455" s="60">
        <f t="shared" si="2"/>
        <v>2</v>
      </c>
    </row>
    <row r="2456">
      <c r="A2456" s="325">
        <v>2454.0</v>
      </c>
      <c r="B2456" s="326" t="s">
        <v>905</v>
      </c>
      <c r="C2456" s="326" t="s">
        <v>518</v>
      </c>
      <c r="D2456" s="326" t="s">
        <v>865</v>
      </c>
      <c r="E2456" s="326" t="s">
        <v>894</v>
      </c>
      <c r="F2456" s="326" t="s">
        <v>895</v>
      </c>
      <c r="G2456" s="326">
        <v>1252.0</v>
      </c>
      <c r="H2456" s="326">
        <v>23782.44898</v>
      </c>
      <c r="I2456" s="60">
        <f t="shared" si="1"/>
        <v>2019</v>
      </c>
      <c r="J2456" s="60">
        <f t="shared" si="2"/>
        <v>2</v>
      </c>
    </row>
    <row r="2457">
      <c r="A2457" s="325">
        <v>2455.0</v>
      </c>
      <c r="B2457" s="326" t="s">
        <v>905</v>
      </c>
      <c r="C2457" s="326" t="s">
        <v>518</v>
      </c>
      <c r="D2457" s="326" t="s">
        <v>865</v>
      </c>
      <c r="E2457" s="326" t="s">
        <v>842</v>
      </c>
      <c r="F2457" s="326" t="s">
        <v>843</v>
      </c>
      <c r="G2457" s="326">
        <v>51.0</v>
      </c>
      <c r="H2457" s="326">
        <v>1795.257286</v>
      </c>
      <c r="I2457" s="60">
        <f t="shared" si="1"/>
        <v>2019</v>
      </c>
      <c r="J2457" s="60">
        <f t="shared" si="2"/>
        <v>2</v>
      </c>
    </row>
    <row r="2458">
      <c r="A2458" s="325">
        <v>2456.0</v>
      </c>
      <c r="B2458" s="326" t="s">
        <v>905</v>
      </c>
      <c r="C2458" s="326" t="s">
        <v>518</v>
      </c>
      <c r="D2458" s="326" t="s">
        <v>865</v>
      </c>
      <c r="E2458" s="326" t="s">
        <v>844</v>
      </c>
      <c r="F2458" s="326" t="s">
        <v>845</v>
      </c>
      <c r="G2458" s="326">
        <v>705.0</v>
      </c>
      <c r="H2458" s="326">
        <v>69631.12452</v>
      </c>
      <c r="I2458" s="60">
        <f t="shared" si="1"/>
        <v>2019</v>
      </c>
      <c r="J2458" s="60">
        <f t="shared" si="2"/>
        <v>2</v>
      </c>
    </row>
    <row r="2459">
      <c r="A2459" s="325">
        <v>2457.0</v>
      </c>
      <c r="B2459" s="326" t="s">
        <v>905</v>
      </c>
      <c r="C2459" s="326" t="s">
        <v>518</v>
      </c>
      <c r="D2459" s="326" t="s">
        <v>805</v>
      </c>
      <c r="E2459" s="326" t="s">
        <v>808</v>
      </c>
      <c r="F2459" s="326" t="s">
        <v>809</v>
      </c>
      <c r="G2459" s="326">
        <v>11734.0</v>
      </c>
      <c r="H2459" s="326">
        <v>2382802.53</v>
      </c>
      <c r="I2459" s="60">
        <f t="shared" si="1"/>
        <v>2019</v>
      </c>
      <c r="J2459" s="60">
        <f t="shared" si="2"/>
        <v>2</v>
      </c>
    </row>
    <row r="2460">
      <c r="A2460" s="325">
        <v>2458.0</v>
      </c>
      <c r="B2460" s="326" t="s">
        <v>905</v>
      </c>
      <c r="C2460" s="326" t="s">
        <v>518</v>
      </c>
      <c r="D2460" s="326" t="s">
        <v>805</v>
      </c>
      <c r="E2460" s="326" t="s">
        <v>896</v>
      </c>
      <c r="F2460" s="326" t="s">
        <v>897</v>
      </c>
      <c r="G2460" s="326">
        <v>1748.0</v>
      </c>
      <c r="H2460" s="326">
        <v>774734.3804</v>
      </c>
      <c r="I2460" s="60">
        <f t="shared" si="1"/>
        <v>2019</v>
      </c>
      <c r="J2460" s="60">
        <f t="shared" si="2"/>
        <v>2</v>
      </c>
    </row>
    <row r="2461">
      <c r="A2461" s="325">
        <v>2459.0</v>
      </c>
      <c r="B2461" s="326" t="s">
        <v>905</v>
      </c>
      <c r="C2461" s="326" t="s">
        <v>518</v>
      </c>
      <c r="D2461" s="326" t="s">
        <v>805</v>
      </c>
      <c r="E2461" s="326" t="s">
        <v>810</v>
      </c>
      <c r="F2461" s="326" t="s">
        <v>811</v>
      </c>
      <c r="G2461" s="326">
        <v>1756.0</v>
      </c>
      <c r="H2461" s="326">
        <v>3666271.117</v>
      </c>
      <c r="I2461" s="60">
        <f t="shared" si="1"/>
        <v>2019</v>
      </c>
      <c r="J2461" s="60">
        <f t="shared" si="2"/>
        <v>2</v>
      </c>
    </row>
    <row r="2462">
      <c r="A2462" s="325">
        <v>2460.0</v>
      </c>
      <c r="B2462" s="326" t="s">
        <v>905</v>
      </c>
      <c r="C2462" s="326" t="s">
        <v>518</v>
      </c>
      <c r="D2462" s="326" t="s">
        <v>805</v>
      </c>
      <c r="E2462" s="326" t="s">
        <v>812</v>
      </c>
      <c r="F2462" s="326">
        <v>2.0</v>
      </c>
      <c r="G2462" s="326">
        <v>115.0</v>
      </c>
      <c r="H2462" s="326">
        <v>541350.112</v>
      </c>
      <c r="I2462" s="60">
        <f t="shared" si="1"/>
        <v>2019</v>
      </c>
      <c r="J2462" s="60">
        <f t="shared" si="2"/>
        <v>2</v>
      </c>
    </row>
    <row r="2463">
      <c r="A2463" s="325">
        <v>2461.0</v>
      </c>
      <c r="B2463" s="326" t="s">
        <v>905</v>
      </c>
      <c r="C2463" s="326" t="s">
        <v>518</v>
      </c>
      <c r="D2463" s="326" t="s">
        <v>805</v>
      </c>
      <c r="E2463" s="326" t="s">
        <v>816</v>
      </c>
      <c r="F2463" s="326">
        <v>4.7</v>
      </c>
      <c r="G2463" s="326">
        <v>1.0</v>
      </c>
      <c r="H2463" s="326">
        <v>1196.330782</v>
      </c>
      <c r="I2463" s="60">
        <f t="shared" si="1"/>
        <v>2019</v>
      </c>
      <c r="J2463" s="60">
        <f t="shared" si="2"/>
        <v>2</v>
      </c>
    </row>
    <row r="2464">
      <c r="A2464" s="325">
        <v>2462.0</v>
      </c>
      <c r="B2464" s="326" t="s">
        <v>905</v>
      </c>
      <c r="C2464" s="326" t="s">
        <v>518</v>
      </c>
      <c r="D2464" s="326" t="s">
        <v>805</v>
      </c>
      <c r="E2464" s="326" t="s">
        <v>817</v>
      </c>
      <c r="F2464" s="326" t="s">
        <v>818</v>
      </c>
      <c r="G2464" s="326">
        <v>81.0</v>
      </c>
      <c r="H2464" s="326">
        <v>155785.4789</v>
      </c>
      <c r="I2464" s="60">
        <f t="shared" si="1"/>
        <v>2019</v>
      </c>
      <c r="J2464" s="60">
        <f t="shared" si="2"/>
        <v>2</v>
      </c>
    </row>
    <row r="2465">
      <c r="A2465" s="325">
        <v>2463.0</v>
      </c>
      <c r="B2465" s="326" t="s">
        <v>905</v>
      </c>
      <c r="C2465" s="326" t="s">
        <v>518</v>
      </c>
      <c r="D2465" s="326" t="s">
        <v>805</v>
      </c>
      <c r="E2465" s="326" t="s">
        <v>822</v>
      </c>
      <c r="F2465" s="326" t="s">
        <v>823</v>
      </c>
      <c r="G2465" s="326">
        <v>176.0</v>
      </c>
      <c r="H2465" s="326">
        <v>52280.08681</v>
      </c>
      <c r="I2465" s="60">
        <f t="shared" si="1"/>
        <v>2019</v>
      </c>
      <c r="J2465" s="60">
        <f t="shared" si="2"/>
        <v>2</v>
      </c>
    </row>
    <row r="2466">
      <c r="A2466" s="325">
        <v>2464.0</v>
      </c>
      <c r="B2466" s="326" t="s">
        <v>905</v>
      </c>
      <c r="C2466" s="326" t="s">
        <v>518</v>
      </c>
      <c r="D2466" s="326" t="s">
        <v>828</v>
      </c>
      <c r="E2466" s="326" t="s">
        <v>829</v>
      </c>
      <c r="F2466" s="326" t="s">
        <v>830</v>
      </c>
      <c r="G2466" s="326">
        <v>8070.0</v>
      </c>
      <c r="H2466" s="326">
        <v>104867.7787</v>
      </c>
      <c r="I2466" s="60">
        <f t="shared" si="1"/>
        <v>2019</v>
      </c>
      <c r="J2466" s="60">
        <f t="shared" si="2"/>
        <v>2</v>
      </c>
    </row>
    <row r="2467">
      <c r="A2467" s="325">
        <v>2465.0</v>
      </c>
      <c r="B2467" s="326" t="s">
        <v>905</v>
      </c>
      <c r="C2467" s="326" t="s">
        <v>518</v>
      </c>
      <c r="D2467" s="326" t="s">
        <v>828</v>
      </c>
      <c r="E2467" s="326" t="s">
        <v>831</v>
      </c>
      <c r="F2467" s="326">
        <v>104.0</v>
      </c>
      <c r="G2467" s="326">
        <v>3301.0</v>
      </c>
      <c r="H2467" s="326">
        <v>22227.89093</v>
      </c>
      <c r="I2467" s="60">
        <f t="shared" si="1"/>
        <v>2019</v>
      </c>
      <c r="J2467" s="60">
        <f t="shared" si="2"/>
        <v>2</v>
      </c>
    </row>
    <row r="2468">
      <c r="A2468" s="325">
        <v>2466.0</v>
      </c>
      <c r="B2468" s="326" t="s">
        <v>905</v>
      </c>
      <c r="C2468" s="326" t="s">
        <v>518</v>
      </c>
      <c r="D2468" s="326" t="s">
        <v>828</v>
      </c>
      <c r="E2468" s="326" t="s">
        <v>832</v>
      </c>
      <c r="F2468" s="326">
        <v>13.0</v>
      </c>
      <c r="G2468" s="326">
        <v>63.0</v>
      </c>
      <c r="H2468" s="326">
        <v>16582.91917</v>
      </c>
      <c r="I2468" s="60">
        <f t="shared" si="1"/>
        <v>2019</v>
      </c>
      <c r="J2468" s="60">
        <f t="shared" si="2"/>
        <v>2</v>
      </c>
    </row>
    <row r="2469">
      <c r="A2469" s="325">
        <v>2467.0</v>
      </c>
      <c r="B2469" s="326" t="s">
        <v>905</v>
      </c>
      <c r="C2469" s="326" t="s">
        <v>518</v>
      </c>
      <c r="D2469" s="326" t="s">
        <v>828</v>
      </c>
      <c r="E2469" s="326" t="s">
        <v>833</v>
      </c>
      <c r="F2469" s="326" t="s">
        <v>834</v>
      </c>
      <c r="G2469" s="326">
        <v>3.0</v>
      </c>
      <c r="H2469" s="326">
        <v>6283.278495</v>
      </c>
      <c r="I2469" s="60">
        <f t="shared" si="1"/>
        <v>2019</v>
      </c>
      <c r="J2469" s="60">
        <f t="shared" si="2"/>
        <v>2</v>
      </c>
    </row>
    <row r="2470">
      <c r="A2470" s="325">
        <v>2468.0</v>
      </c>
      <c r="B2470" s="326" t="s">
        <v>905</v>
      </c>
      <c r="C2470" s="326" t="s">
        <v>518</v>
      </c>
      <c r="D2470" s="326" t="s">
        <v>828</v>
      </c>
      <c r="E2470" s="326" t="s">
        <v>835</v>
      </c>
      <c r="F2470" s="326" t="s">
        <v>836</v>
      </c>
      <c r="G2470" s="326">
        <v>201.0</v>
      </c>
      <c r="H2470" s="326">
        <v>31789.67734</v>
      </c>
      <c r="I2470" s="60">
        <f t="shared" si="1"/>
        <v>2019</v>
      </c>
      <c r="J2470" s="60">
        <f t="shared" si="2"/>
        <v>2</v>
      </c>
    </row>
    <row r="2471">
      <c r="A2471" s="325">
        <v>2469.0</v>
      </c>
      <c r="B2471" s="326" t="s">
        <v>905</v>
      </c>
      <c r="C2471" s="326" t="s">
        <v>518</v>
      </c>
      <c r="D2471" s="326" t="s">
        <v>828</v>
      </c>
      <c r="E2471" s="326" t="s">
        <v>839</v>
      </c>
      <c r="F2471" s="326">
        <v>36.0</v>
      </c>
      <c r="G2471" s="326">
        <v>134.0</v>
      </c>
      <c r="H2471" s="326">
        <v>201694.0526</v>
      </c>
      <c r="I2471" s="60">
        <f t="shared" si="1"/>
        <v>2019</v>
      </c>
      <c r="J2471" s="60">
        <f t="shared" si="2"/>
        <v>2</v>
      </c>
    </row>
    <row r="2472">
      <c r="A2472" s="325">
        <v>2470.0</v>
      </c>
      <c r="B2472" s="326" t="s">
        <v>905</v>
      </c>
      <c r="C2472" s="326" t="s">
        <v>518</v>
      </c>
      <c r="D2472" s="326" t="s">
        <v>828</v>
      </c>
      <c r="E2472" s="326" t="s">
        <v>866</v>
      </c>
      <c r="F2472" s="326">
        <v>106.0</v>
      </c>
      <c r="G2472" s="326">
        <v>33.0</v>
      </c>
      <c r="H2472" s="326">
        <v>51141.44855</v>
      </c>
      <c r="I2472" s="60">
        <f t="shared" si="1"/>
        <v>2019</v>
      </c>
      <c r="J2472" s="60">
        <f t="shared" si="2"/>
        <v>2</v>
      </c>
    </row>
    <row r="2473">
      <c r="A2473" s="325">
        <v>2471.0</v>
      </c>
      <c r="B2473" s="326" t="s">
        <v>905</v>
      </c>
      <c r="C2473" s="326" t="s">
        <v>518</v>
      </c>
      <c r="D2473" s="326" t="s">
        <v>828</v>
      </c>
      <c r="E2473" s="326" t="s">
        <v>853</v>
      </c>
      <c r="F2473" s="326">
        <v>14.0</v>
      </c>
      <c r="G2473" s="326">
        <v>1.0</v>
      </c>
      <c r="H2473" s="326">
        <v>983.625</v>
      </c>
      <c r="I2473" s="60">
        <f t="shared" si="1"/>
        <v>2019</v>
      </c>
      <c r="J2473" s="60">
        <f t="shared" si="2"/>
        <v>2</v>
      </c>
    </row>
    <row r="2474">
      <c r="A2474" s="325">
        <v>2472.0</v>
      </c>
      <c r="B2474" s="326" t="s">
        <v>905</v>
      </c>
      <c r="C2474" s="326" t="s">
        <v>518</v>
      </c>
      <c r="D2474" s="326" t="s">
        <v>828</v>
      </c>
      <c r="E2474" s="326" t="s">
        <v>840</v>
      </c>
      <c r="F2474" s="326" t="s">
        <v>841</v>
      </c>
      <c r="G2474" s="326">
        <v>287.0</v>
      </c>
      <c r="H2474" s="326">
        <v>8360.026171</v>
      </c>
      <c r="I2474" s="60">
        <f t="shared" si="1"/>
        <v>2019</v>
      </c>
      <c r="J2474" s="60">
        <f t="shared" si="2"/>
        <v>2</v>
      </c>
    </row>
    <row r="2475">
      <c r="A2475" s="325">
        <v>2473.0</v>
      </c>
      <c r="B2475" s="326" t="s">
        <v>905</v>
      </c>
      <c r="C2475" s="326" t="s">
        <v>518</v>
      </c>
      <c r="D2475" s="326" t="s">
        <v>828</v>
      </c>
      <c r="E2475" s="326" t="s">
        <v>846</v>
      </c>
      <c r="F2475" s="326" t="s">
        <v>847</v>
      </c>
      <c r="G2475" s="326">
        <v>952.0</v>
      </c>
      <c r="H2475" s="326">
        <v>295814.1718</v>
      </c>
      <c r="I2475" s="60">
        <f t="shared" si="1"/>
        <v>2019</v>
      </c>
      <c r="J2475" s="60">
        <f t="shared" si="2"/>
        <v>2</v>
      </c>
    </row>
    <row r="2476">
      <c r="A2476" s="325">
        <v>2474.0</v>
      </c>
      <c r="B2476" s="326" t="s">
        <v>906</v>
      </c>
      <c r="C2476" s="326" t="s">
        <v>545</v>
      </c>
      <c r="D2476" s="326" t="s">
        <v>642</v>
      </c>
      <c r="E2476" s="326" t="s">
        <v>643</v>
      </c>
      <c r="F2476" s="326" t="s">
        <v>644</v>
      </c>
      <c r="G2476" s="326">
        <v>127.0</v>
      </c>
      <c r="H2476" s="326">
        <v>114596.7308</v>
      </c>
      <c r="I2476" s="60">
        <f t="shared" si="1"/>
        <v>2019</v>
      </c>
      <c r="J2476" s="60">
        <f t="shared" si="2"/>
        <v>3</v>
      </c>
    </row>
    <row r="2477">
      <c r="A2477" s="325">
        <v>2475.0</v>
      </c>
      <c r="B2477" s="326" t="s">
        <v>906</v>
      </c>
      <c r="C2477" s="326" t="s">
        <v>545</v>
      </c>
      <c r="D2477" s="326" t="s">
        <v>642</v>
      </c>
      <c r="E2477" s="326" t="s">
        <v>645</v>
      </c>
      <c r="F2477" s="326" t="s">
        <v>646</v>
      </c>
      <c r="G2477" s="326">
        <v>109.0</v>
      </c>
      <c r="H2477" s="326">
        <v>21777.19049</v>
      </c>
      <c r="I2477" s="60">
        <f t="shared" si="1"/>
        <v>2019</v>
      </c>
      <c r="J2477" s="60">
        <f t="shared" si="2"/>
        <v>3</v>
      </c>
    </row>
    <row r="2478">
      <c r="A2478" s="325">
        <v>2476.0</v>
      </c>
      <c r="B2478" s="326" t="s">
        <v>906</v>
      </c>
      <c r="C2478" s="326" t="s">
        <v>545</v>
      </c>
      <c r="D2478" s="326" t="s">
        <v>647</v>
      </c>
      <c r="E2478" s="326" t="s">
        <v>648</v>
      </c>
      <c r="F2478" s="326" t="s">
        <v>649</v>
      </c>
      <c r="G2478" s="326">
        <v>969.0</v>
      </c>
      <c r="H2478" s="326">
        <v>8879.075838</v>
      </c>
      <c r="I2478" s="60">
        <f t="shared" si="1"/>
        <v>2019</v>
      </c>
      <c r="J2478" s="60">
        <f t="shared" si="2"/>
        <v>3</v>
      </c>
    </row>
    <row r="2479">
      <c r="A2479" s="325">
        <v>2477.0</v>
      </c>
      <c r="B2479" s="326" t="s">
        <v>906</v>
      </c>
      <c r="C2479" s="326" t="s">
        <v>545</v>
      </c>
      <c r="D2479" s="326" t="s">
        <v>647</v>
      </c>
      <c r="E2479" s="326" t="s">
        <v>650</v>
      </c>
      <c r="F2479" s="326" t="s">
        <v>651</v>
      </c>
      <c r="G2479" s="326">
        <v>1751.0</v>
      </c>
      <c r="H2479" s="326">
        <v>16044.64581</v>
      </c>
      <c r="I2479" s="60">
        <f t="shared" si="1"/>
        <v>2019</v>
      </c>
      <c r="J2479" s="60">
        <f t="shared" si="2"/>
        <v>3</v>
      </c>
    </row>
    <row r="2480">
      <c r="A2480" s="325">
        <v>2478.0</v>
      </c>
      <c r="B2480" s="326" t="s">
        <v>906</v>
      </c>
      <c r="C2480" s="326" t="s">
        <v>545</v>
      </c>
      <c r="D2480" s="326" t="s">
        <v>647</v>
      </c>
      <c r="E2480" s="326" t="s">
        <v>652</v>
      </c>
      <c r="F2480" s="326" t="s">
        <v>653</v>
      </c>
      <c r="G2480" s="326">
        <v>2126.0</v>
      </c>
      <c r="H2480" s="326">
        <v>19480.82067</v>
      </c>
      <c r="I2480" s="60">
        <f t="shared" si="1"/>
        <v>2019</v>
      </c>
      <c r="J2480" s="60">
        <f t="shared" si="2"/>
        <v>3</v>
      </c>
    </row>
    <row r="2481">
      <c r="A2481" s="325">
        <v>2479.0</v>
      </c>
      <c r="B2481" s="326" t="s">
        <v>906</v>
      </c>
      <c r="C2481" s="326" t="s">
        <v>545</v>
      </c>
      <c r="D2481" s="326" t="s">
        <v>647</v>
      </c>
      <c r="E2481" s="326" t="s">
        <v>654</v>
      </c>
      <c r="F2481" s="326" t="s">
        <v>655</v>
      </c>
      <c r="G2481" s="326">
        <v>1936.0</v>
      </c>
      <c r="H2481" s="326">
        <v>17739.82541</v>
      </c>
      <c r="I2481" s="60">
        <f t="shared" si="1"/>
        <v>2019</v>
      </c>
      <c r="J2481" s="60">
        <f t="shared" si="2"/>
        <v>3</v>
      </c>
    </row>
    <row r="2482">
      <c r="A2482" s="325">
        <v>2480.0</v>
      </c>
      <c r="B2482" s="326" t="s">
        <v>906</v>
      </c>
      <c r="C2482" s="326" t="s">
        <v>545</v>
      </c>
      <c r="D2482" s="326" t="s">
        <v>647</v>
      </c>
      <c r="E2482" s="326" t="s">
        <v>656</v>
      </c>
      <c r="F2482" s="326" t="s">
        <v>657</v>
      </c>
      <c r="G2482" s="326">
        <v>41.0</v>
      </c>
      <c r="H2482" s="326">
        <v>536.9625475</v>
      </c>
      <c r="I2482" s="60">
        <f t="shared" si="1"/>
        <v>2019</v>
      </c>
      <c r="J2482" s="60">
        <f t="shared" si="2"/>
        <v>3</v>
      </c>
    </row>
    <row r="2483">
      <c r="A2483" s="325">
        <v>2481.0</v>
      </c>
      <c r="B2483" s="326" t="s">
        <v>906</v>
      </c>
      <c r="C2483" s="326" t="s">
        <v>547</v>
      </c>
      <c r="D2483" s="326" t="s">
        <v>658</v>
      </c>
      <c r="E2483" s="326" t="s">
        <v>659</v>
      </c>
      <c r="F2483" s="326" t="s">
        <v>660</v>
      </c>
      <c r="G2483" s="326">
        <v>76.0</v>
      </c>
      <c r="H2483" s="326">
        <v>876.5228344</v>
      </c>
      <c r="I2483" s="60">
        <f t="shared" si="1"/>
        <v>2019</v>
      </c>
      <c r="J2483" s="60">
        <f t="shared" si="2"/>
        <v>3</v>
      </c>
    </row>
    <row r="2484">
      <c r="A2484" s="325">
        <v>2482.0</v>
      </c>
      <c r="B2484" s="326" t="s">
        <v>906</v>
      </c>
      <c r="C2484" s="326" t="s">
        <v>547</v>
      </c>
      <c r="D2484" s="326" t="s">
        <v>658</v>
      </c>
      <c r="E2484" s="326" t="s">
        <v>661</v>
      </c>
      <c r="F2484" s="326" t="s">
        <v>662</v>
      </c>
      <c r="G2484" s="326">
        <v>5194.0</v>
      </c>
      <c r="H2484" s="326">
        <v>7876.705903</v>
      </c>
      <c r="I2484" s="60">
        <f t="shared" si="1"/>
        <v>2019</v>
      </c>
      <c r="J2484" s="60">
        <f t="shared" si="2"/>
        <v>3</v>
      </c>
    </row>
    <row r="2485">
      <c r="A2485" s="325">
        <v>2483.0</v>
      </c>
      <c r="B2485" s="326" t="s">
        <v>906</v>
      </c>
      <c r="C2485" s="326" t="s">
        <v>547</v>
      </c>
      <c r="D2485" s="326" t="s">
        <v>658</v>
      </c>
      <c r="E2485" s="326" t="s">
        <v>663</v>
      </c>
      <c r="F2485" s="326" t="s">
        <v>664</v>
      </c>
      <c r="G2485" s="326">
        <v>3572.0</v>
      </c>
      <c r="H2485" s="326">
        <v>32143.16054</v>
      </c>
      <c r="I2485" s="60">
        <f t="shared" si="1"/>
        <v>2019</v>
      </c>
      <c r="J2485" s="60">
        <f t="shared" si="2"/>
        <v>3</v>
      </c>
    </row>
    <row r="2486">
      <c r="A2486" s="325">
        <v>2484.0</v>
      </c>
      <c r="B2486" s="326" t="s">
        <v>906</v>
      </c>
      <c r="C2486" s="326" t="s">
        <v>547</v>
      </c>
      <c r="D2486" s="326" t="s">
        <v>665</v>
      </c>
      <c r="E2486" s="326" t="s">
        <v>666</v>
      </c>
      <c r="F2486" s="326" t="s">
        <v>667</v>
      </c>
      <c r="G2486" s="326">
        <v>3613.0</v>
      </c>
      <c r="H2486" s="326">
        <v>2408707.596</v>
      </c>
      <c r="I2486" s="60">
        <f t="shared" si="1"/>
        <v>2019</v>
      </c>
      <c r="J2486" s="60">
        <f t="shared" si="2"/>
        <v>3</v>
      </c>
    </row>
    <row r="2487">
      <c r="A2487" s="325">
        <v>2485.0</v>
      </c>
      <c r="B2487" s="326" t="s">
        <v>906</v>
      </c>
      <c r="C2487" s="326" t="s">
        <v>678</v>
      </c>
      <c r="D2487" s="326" t="s">
        <v>678</v>
      </c>
      <c r="E2487" s="326" t="s">
        <v>680</v>
      </c>
      <c r="F2487" s="326">
        <v>80.0</v>
      </c>
      <c r="G2487" s="326">
        <v>105.0</v>
      </c>
      <c r="H2487" s="326">
        <v>16483.74862</v>
      </c>
      <c r="I2487" s="60">
        <f t="shared" si="1"/>
        <v>2019</v>
      </c>
      <c r="J2487" s="60">
        <f t="shared" si="2"/>
        <v>3</v>
      </c>
    </row>
    <row r="2488">
      <c r="A2488" s="325">
        <v>2486.0</v>
      </c>
      <c r="B2488" s="326" t="s">
        <v>906</v>
      </c>
      <c r="C2488" s="326" t="s">
        <v>678</v>
      </c>
      <c r="D2488" s="326" t="s">
        <v>678</v>
      </c>
      <c r="E2488" s="326" t="s">
        <v>849</v>
      </c>
      <c r="F2488" s="326">
        <v>76.0</v>
      </c>
      <c r="G2488" s="326">
        <v>1.0</v>
      </c>
      <c r="H2488" s="326">
        <v>1464.0</v>
      </c>
      <c r="I2488" s="60">
        <f t="shared" si="1"/>
        <v>2019</v>
      </c>
      <c r="J2488" s="60">
        <f t="shared" si="2"/>
        <v>3</v>
      </c>
    </row>
    <row r="2489">
      <c r="A2489" s="325">
        <v>2487.0</v>
      </c>
      <c r="B2489" s="326" t="s">
        <v>906</v>
      </c>
      <c r="C2489" s="326" t="s">
        <v>678</v>
      </c>
      <c r="D2489" s="326" t="s">
        <v>678</v>
      </c>
      <c r="E2489" s="326" t="s">
        <v>681</v>
      </c>
      <c r="F2489" s="326">
        <v>83.0</v>
      </c>
      <c r="G2489" s="326">
        <v>13.0</v>
      </c>
      <c r="H2489" s="326">
        <v>55.28856845</v>
      </c>
      <c r="I2489" s="60">
        <f t="shared" si="1"/>
        <v>2019</v>
      </c>
      <c r="J2489" s="60">
        <f t="shared" si="2"/>
        <v>3</v>
      </c>
    </row>
    <row r="2490">
      <c r="A2490" s="325">
        <v>2488.0</v>
      </c>
      <c r="B2490" s="326" t="s">
        <v>906</v>
      </c>
      <c r="C2490" s="326" t="s">
        <v>678</v>
      </c>
      <c r="D2490" s="326" t="s">
        <v>678</v>
      </c>
      <c r="E2490" s="326" t="s">
        <v>682</v>
      </c>
      <c r="F2490" s="326">
        <v>26.0</v>
      </c>
      <c r="G2490" s="326">
        <v>2.0</v>
      </c>
      <c r="H2490" s="326">
        <v>541.8146066</v>
      </c>
      <c r="I2490" s="60">
        <f t="shared" si="1"/>
        <v>2019</v>
      </c>
      <c r="J2490" s="60">
        <f t="shared" si="2"/>
        <v>3</v>
      </c>
    </row>
    <row r="2491">
      <c r="A2491" s="325">
        <v>2489.0</v>
      </c>
      <c r="B2491" s="326" t="s">
        <v>906</v>
      </c>
      <c r="C2491" s="326" t="s">
        <v>678</v>
      </c>
      <c r="D2491" s="326" t="s">
        <v>678</v>
      </c>
      <c r="E2491" s="326" t="s">
        <v>683</v>
      </c>
      <c r="F2491" s="326">
        <v>802.0</v>
      </c>
      <c r="G2491" s="326">
        <v>698.0</v>
      </c>
      <c r="H2491" s="326">
        <v>94323.14622</v>
      </c>
      <c r="I2491" s="60">
        <f t="shared" si="1"/>
        <v>2019</v>
      </c>
      <c r="J2491" s="60">
        <f t="shared" si="2"/>
        <v>3</v>
      </c>
    </row>
    <row r="2492">
      <c r="A2492" s="325">
        <v>2490.0</v>
      </c>
      <c r="B2492" s="326" t="s">
        <v>906</v>
      </c>
      <c r="C2492" s="326" t="s">
        <v>678</v>
      </c>
      <c r="D2492" s="326" t="s">
        <v>678</v>
      </c>
      <c r="E2492" s="326" t="s">
        <v>684</v>
      </c>
      <c r="F2492" s="326">
        <v>95.0</v>
      </c>
      <c r="G2492" s="326">
        <v>20.0</v>
      </c>
      <c r="H2492" s="326">
        <v>323.507096</v>
      </c>
      <c r="I2492" s="60">
        <f t="shared" si="1"/>
        <v>2019</v>
      </c>
      <c r="J2492" s="60">
        <f t="shared" si="2"/>
        <v>3</v>
      </c>
    </row>
    <row r="2493">
      <c r="A2493" s="325">
        <v>2491.0</v>
      </c>
      <c r="B2493" s="326" t="s">
        <v>906</v>
      </c>
      <c r="C2493" s="326" t="s">
        <v>678</v>
      </c>
      <c r="D2493" s="326" t="s">
        <v>678</v>
      </c>
      <c r="E2493" s="326" t="s">
        <v>685</v>
      </c>
      <c r="F2493" s="326">
        <v>24.0</v>
      </c>
      <c r="G2493" s="326">
        <v>2.0</v>
      </c>
      <c r="H2493" s="326">
        <v>694.0266734</v>
      </c>
      <c r="I2493" s="60">
        <f t="shared" si="1"/>
        <v>2019</v>
      </c>
      <c r="J2493" s="60">
        <f t="shared" si="2"/>
        <v>3</v>
      </c>
    </row>
    <row r="2494">
      <c r="A2494" s="325">
        <v>2492.0</v>
      </c>
      <c r="B2494" s="326" t="s">
        <v>906</v>
      </c>
      <c r="C2494" s="326" t="s">
        <v>678</v>
      </c>
      <c r="D2494" s="326" t="s">
        <v>678</v>
      </c>
      <c r="E2494" s="326" t="s">
        <v>686</v>
      </c>
      <c r="F2494" s="326">
        <v>60.0</v>
      </c>
      <c r="G2494" s="326">
        <v>8.0</v>
      </c>
      <c r="H2494" s="326">
        <v>147.383009</v>
      </c>
      <c r="I2494" s="60">
        <f t="shared" si="1"/>
        <v>2019</v>
      </c>
      <c r="J2494" s="60">
        <f t="shared" si="2"/>
        <v>3</v>
      </c>
    </row>
    <row r="2495">
      <c r="A2495" s="325">
        <v>2493.0</v>
      </c>
      <c r="B2495" s="326" t="s">
        <v>906</v>
      </c>
      <c r="C2495" s="326" t="s">
        <v>678</v>
      </c>
      <c r="D2495" s="326" t="s">
        <v>678</v>
      </c>
      <c r="E2495" s="326" t="s">
        <v>687</v>
      </c>
      <c r="F2495" s="326">
        <v>814.0</v>
      </c>
      <c r="G2495" s="326">
        <v>51.0</v>
      </c>
      <c r="H2495" s="326">
        <v>359.1657483</v>
      </c>
      <c r="I2495" s="60">
        <f t="shared" si="1"/>
        <v>2019</v>
      </c>
      <c r="J2495" s="60">
        <f t="shared" si="2"/>
        <v>3</v>
      </c>
    </row>
    <row r="2496">
      <c r="A2496" s="325">
        <v>2494.0</v>
      </c>
      <c r="B2496" s="326" t="s">
        <v>906</v>
      </c>
      <c r="C2496" s="326" t="s">
        <v>678</v>
      </c>
      <c r="D2496" s="326" t="s">
        <v>678</v>
      </c>
      <c r="E2496" s="326" t="s">
        <v>688</v>
      </c>
      <c r="F2496" s="326">
        <v>33.0</v>
      </c>
      <c r="G2496" s="326">
        <v>301.0</v>
      </c>
      <c r="H2496" s="326">
        <v>11125.54921</v>
      </c>
      <c r="I2496" s="60">
        <f t="shared" si="1"/>
        <v>2019</v>
      </c>
      <c r="J2496" s="60">
        <f t="shared" si="2"/>
        <v>3</v>
      </c>
    </row>
    <row r="2497">
      <c r="A2497" s="325">
        <v>2495.0</v>
      </c>
      <c r="B2497" s="326" t="s">
        <v>906</v>
      </c>
      <c r="C2497" s="326" t="s">
        <v>678</v>
      </c>
      <c r="D2497" s="326" t="s">
        <v>678</v>
      </c>
      <c r="E2497" s="326" t="s">
        <v>689</v>
      </c>
      <c r="F2497" s="326">
        <v>54.0</v>
      </c>
      <c r="G2497" s="326">
        <v>499.0</v>
      </c>
      <c r="H2497" s="326">
        <v>34857.53697</v>
      </c>
      <c r="I2497" s="60">
        <f t="shared" si="1"/>
        <v>2019</v>
      </c>
      <c r="J2497" s="60">
        <f t="shared" si="2"/>
        <v>3</v>
      </c>
    </row>
    <row r="2498">
      <c r="A2498" s="325">
        <v>2496.0</v>
      </c>
      <c r="B2498" s="326" t="s">
        <v>906</v>
      </c>
      <c r="C2498" s="326" t="s">
        <v>678</v>
      </c>
      <c r="D2498" s="326" t="s">
        <v>678</v>
      </c>
      <c r="E2498" s="326" t="s">
        <v>692</v>
      </c>
      <c r="F2498" s="326" t="s">
        <v>693</v>
      </c>
      <c r="G2498" s="326">
        <v>63.0</v>
      </c>
      <c r="H2498" s="326">
        <v>9085.89814</v>
      </c>
      <c r="I2498" s="60">
        <f t="shared" si="1"/>
        <v>2019</v>
      </c>
      <c r="J2498" s="60">
        <f t="shared" si="2"/>
        <v>3</v>
      </c>
    </row>
    <row r="2499">
      <c r="A2499" s="325">
        <v>2497.0</v>
      </c>
      <c r="B2499" s="326" t="s">
        <v>906</v>
      </c>
      <c r="C2499" s="326" t="s">
        <v>678</v>
      </c>
      <c r="D2499" s="326" t="s">
        <v>678</v>
      </c>
      <c r="E2499" s="326" t="s">
        <v>694</v>
      </c>
      <c r="F2499" s="326">
        <v>86.0</v>
      </c>
      <c r="G2499" s="326">
        <v>730.0</v>
      </c>
      <c r="H2499" s="326">
        <v>89318.0231</v>
      </c>
      <c r="I2499" s="60">
        <f t="shared" si="1"/>
        <v>2019</v>
      </c>
      <c r="J2499" s="60">
        <f t="shared" si="2"/>
        <v>3</v>
      </c>
    </row>
    <row r="2500">
      <c r="A2500" s="325">
        <v>2498.0</v>
      </c>
      <c r="B2500" s="326" t="s">
        <v>906</v>
      </c>
      <c r="C2500" s="326" t="s">
        <v>678</v>
      </c>
      <c r="D2500" s="326" t="s">
        <v>678</v>
      </c>
      <c r="E2500" s="326" t="s">
        <v>695</v>
      </c>
      <c r="F2500" s="326">
        <v>69.0</v>
      </c>
      <c r="G2500" s="326">
        <v>258.0</v>
      </c>
      <c r="H2500" s="326">
        <v>70002.0136</v>
      </c>
      <c r="I2500" s="60">
        <f t="shared" si="1"/>
        <v>2019</v>
      </c>
      <c r="J2500" s="60">
        <f t="shared" si="2"/>
        <v>3</v>
      </c>
    </row>
    <row r="2501">
      <c r="A2501" s="325">
        <v>2499.0</v>
      </c>
      <c r="B2501" s="326" t="s">
        <v>906</v>
      </c>
      <c r="C2501" s="326" t="s">
        <v>678</v>
      </c>
      <c r="D2501" s="326" t="s">
        <v>678</v>
      </c>
      <c r="E2501" s="326" t="s">
        <v>696</v>
      </c>
      <c r="F2501" s="326">
        <v>61.0</v>
      </c>
      <c r="G2501" s="326">
        <v>57.0</v>
      </c>
      <c r="H2501" s="326">
        <v>8423.804183</v>
      </c>
      <c r="I2501" s="60">
        <f t="shared" si="1"/>
        <v>2019</v>
      </c>
      <c r="J2501" s="60">
        <f t="shared" si="2"/>
        <v>3</v>
      </c>
    </row>
    <row r="2502">
      <c r="A2502" s="325">
        <v>2500.0</v>
      </c>
      <c r="B2502" s="326" t="s">
        <v>906</v>
      </c>
      <c r="C2502" s="326" t="s">
        <v>678</v>
      </c>
      <c r="D2502" s="326" t="s">
        <v>678</v>
      </c>
      <c r="E2502" s="326" t="s">
        <v>697</v>
      </c>
      <c r="F2502" s="326">
        <v>99.0</v>
      </c>
      <c r="G2502" s="326">
        <v>109.0</v>
      </c>
      <c r="H2502" s="326">
        <v>20253.06113</v>
      </c>
      <c r="I2502" s="60">
        <f t="shared" si="1"/>
        <v>2019</v>
      </c>
      <c r="J2502" s="60">
        <f t="shared" si="2"/>
        <v>3</v>
      </c>
    </row>
    <row r="2503">
      <c r="A2503" s="325">
        <v>2501.0</v>
      </c>
      <c r="B2503" s="326" t="s">
        <v>906</v>
      </c>
      <c r="C2503" s="326" t="s">
        <v>678</v>
      </c>
      <c r="D2503" s="326" t="s">
        <v>678</v>
      </c>
      <c r="E2503" s="326" t="s">
        <v>698</v>
      </c>
      <c r="F2503" s="326">
        <v>67.0</v>
      </c>
      <c r="G2503" s="326">
        <v>4.0</v>
      </c>
      <c r="H2503" s="326">
        <v>465.2539376</v>
      </c>
      <c r="I2503" s="60">
        <f t="shared" si="1"/>
        <v>2019</v>
      </c>
      <c r="J2503" s="60">
        <f t="shared" si="2"/>
        <v>3</v>
      </c>
    </row>
    <row r="2504">
      <c r="A2504" s="325">
        <v>2502.0</v>
      </c>
      <c r="B2504" s="326" t="s">
        <v>906</v>
      </c>
      <c r="C2504" s="326" t="s">
        <v>678</v>
      </c>
      <c r="D2504" s="326" t="s">
        <v>678</v>
      </c>
      <c r="E2504" s="326" t="s">
        <v>699</v>
      </c>
      <c r="F2504" s="326">
        <v>79.0</v>
      </c>
      <c r="G2504" s="326">
        <v>331.0</v>
      </c>
      <c r="H2504" s="326">
        <v>60991.05409</v>
      </c>
      <c r="I2504" s="60">
        <f t="shared" si="1"/>
        <v>2019</v>
      </c>
      <c r="J2504" s="60">
        <f t="shared" si="2"/>
        <v>3</v>
      </c>
    </row>
    <row r="2505">
      <c r="A2505" s="325">
        <v>2503.0</v>
      </c>
      <c r="B2505" s="326" t="s">
        <v>906</v>
      </c>
      <c r="C2505" s="326" t="s">
        <v>678</v>
      </c>
      <c r="D2505" s="326" t="s">
        <v>678</v>
      </c>
      <c r="E2505" s="326" t="s">
        <v>702</v>
      </c>
      <c r="F2505" s="326" t="s">
        <v>703</v>
      </c>
      <c r="G2505" s="326">
        <v>99.0</v>
      </c>
      <c r="H2505" s="326">
        <v>18299.58542</v>
      </c>
      <c r="I2505" s="60">
        <f t="shared" si="1"/>
        <v>2019</v>
      </c>
      <c r="J2505" s="60">
        <f t="shared" si="2"/>
        <v>3</v>
      </c>
    </row>
    <row r="2506">
      <c r="A2506" s="325">
        <v>2504.0</v>
      </c>
      <c r="B2506" s="326" t="s">
        <v>906</v>
      </c>
      <c r="C2506" s="326" t="s">
        <v>678</v>
      </c>
      <c r="D2506" s="326" t="s">
        <v>678</v>
      </c>
      <c r="E2506" s="326" t="s">
        <v>704</v>
      </c>
      <c r="F2506" s="326">
        <v>38.0</v>
      </c>
      <c r="G2506" s="326">
        <v>273.0</v>
      </c>
      <c r="H2506" s="326">
        <v>75953.97502</v>
      </c>
      <c r="I2506" s="60">
        <f t="shared" si="1"/>
        <v>2019</v>
      </c>
      <c r="J2506" s="60">
        <f t="shared" si="2"/>
        <v>3</v>
      </c>
    </row>
    <row r="2507">
      <c r="A2507" s="325">
        <v>2505.0</v>
      </c>
      <c r="B2507" s="326" t="s">
        <v>906</v>
      </c>
      <c r="C2507" s="326" t="s">
        <v>678</v>
      </c>
      <c r="D2507" s="326" t="s">
        <v>678</v>
      </c>
      <c r="E2507" s="326" t="s">
        <v>705</v>
      </c>
      <c r="F2507" s="326">
        <v>27.0</v>
      </c>
      <c r="G2507" s="326">
        <v>19.0</v>
      </c>
      <c r="H2507" s="326">
        <v>52.92295578</v>
      </c>
      <c r="I2507" s="60">
        <f t="shared" si="1"/>
        <v>2019</v>
      </c>
      <c r="J2507" s="60">
        <f t="shared" si="2"/>
        <v>3</v>
      </c>
    </row>
    <row r="2508">
      <c r="A2508" s="325">
        <v>2506.0</v>
      </c>
      <c r="B2508" s="326" t="s">
        <v>906</v>
      </c>
      <c r="C2508" s="326" t="s">
        <v>678</v>
      </c>
      <c r="D2508" s="326" t="s">
        <v>678</v>
      </c>
      <c r="E2508" s="326" t="s">
        <v>706</v>
      </c>
      <c r="F2508" s="326">
        <v>59.0</v>
      </c>
      <c r="G2508" s="326">
        <v>389.0</v>
      </c>
      <c r="H2508" s="326">
        <v>22956.39638</v>
      </c>
      <c r="I2508" s="60">
        <f t="shared" si="1"/>
        <v>2019</v>
      </c>
      <c r="J2508" s="60">
        <f t="shared" si="2"/>
        <v>3</v>
      </c>
    </row>
    <row r="2509">
      <c r="A2509" s="325">
        <v>2507.0</v>
      </c>
      <c r="B2509" s="326" t="s">
        <v>906</v>
      </c>
      <c r="C2509" s="326" t="s">
        <v>678</v>
      </c>
      <c r="D2509" s="326" t="s">
        <v>678</v>
      </c>
      <c r="E2509" s="326" t="s">
        <v>856</v>
      </c>
      <c r="F2509" s="326">
        <v>96.0</v>
      </c>
      <c r="G2509" s="326">
        <v>3.0</v>
      </c>
      <c r="H2509" s="326">
        <v>821.5866675</v>
      </c>
      <c r="I2509" s="60">
        <f t="shared" si="1"/>
        <v>2019</v>
      </c>
      <c r="J2509" s="60">
        <f t="shared" si="2"/>
        <v>3</v>
      </c>
    </row>
    <row r="2510">
      <c r="A2510" s="325">
        <v>2508.0</v>
      </c>
      <c r="B2510" s="326" t="s">
        <v>906</v>
      </c>
      <c r="C2510" s="326" t="s">
        <v>550</v>
      </c>
      <c r="D2510" s="326" t="s">
        <v>550</v>
      </c>
      <c r="E2510" s="326" t="s">
        <v>707</v>
      </c>
      <c r="F2510" s="326">
        <v>81.0</v>
      </c>
      <c r="G2510" s="326">
        <v>24.0</v>
      </c>
      <c r="H2510" s="326">
        <v>41057.367</v>
      </c>
      <c r="I2510" s="60">
        <f t="shared" si="1"/>
        <v>2019</v>
      </c>
      <c r="J2510" s="60">
        <f t="shared" si="2"/>
        <v>3</v>
      </c>
    </row>
    <row r="2511">
      <c r="A2511" s="325">
        <v>2509.0</v>
      </c>
      <c r="B2511" s="326" t="s">
        <v>906</v>
      </c>
      <c r="C2511" s="326" t="s">
        <v>550</v>
      </c>
      <c r="D2511" s="326" t="s">
        <v>550</v>
      </c>
      <c r="E2511" s="326" t="s">
        <v>708</v>
      </c>
      <c r="F2511" s="326" t="s">
        <v>709</v>
      </c>
      <c r="G2511" s="326">
        <v>2356.0</v>
      </c>
      <c r="H2511" s="326">
        <v>167524.1715</v>
      </c>
      <c r="I2511" s="60">
        <f t="shared" si="1"/>
        <v>2019</v>
      </c>
      <c r="J2511" s="60">
        <f t="shared" si="2"/>
        <v>3</v>
      </c>
    </row>
    <row r="2512">
      <c r="A2512" s="325">
        <v>2510.0</v>
      </c>
      <c r="B2512" s="326" t="s">
        <v>906</v>
      </c>
      <c r="C2512" s="326" t="s">
        <v>550</v>
      </c>
      <c r="D2512" s="326" t="s">
        <v>550</v>
      </c>
      <c r="E2512" s="326" t="s">
        <v>710</v>
      </c>
      <c r="F2512" s="326" t="s">
        <v>711</v>
      </c>
      <c r="G2512" s="326">
        <v>339.0</v>
      </c>
      <c r="H2512" s="326">
        <v>187988.3074</v>
      </c>
      <c r="I2512" s="60">
        <f t="shared" si="1"/>
        <v>2019</v>
      </c>
      <c r="J2512" s="60">
        <f t="shared" si="2"/>
        <v>3</v>
      </c>
    </row>
    <row r="2513">
      <c r="A2513" s="325">
        <v>2511.0</v>
      </c>
      <c r="B2513" s="326" t="s">
        <v>906</v>
      </c>
      <c r="C2513" s="326" t="s">
        <v>550</v>
      </c>
      <c r="D2513" s="326" t="s">
        <v>550</v>
      </c>
      <c r="E2513" s="326" t="s">
        <v>712</v>
      </c>
      <c r="F2513" s="326" t="s">
        <v>713</v>
      </c>
      <c r="G2513" s="326">
        <v>122.0</v>
      </c>
      <c r="H2513" s="326">
        <v>85766.1488</v>
      </c>
      <c r="I2513" s="60">
        <f t="shared" si="1"/>
        <v>2019</v>
      </c>
      <c r="J2513" s="60">
        <f t="shared" si="2"/>
        <v>3</v>
      </c>
    </row>
    <row r="2514">
      <c r="A2514" s="325">
        <v>2512.0</v>
      </c>
      <c r="B2514" s="326" t="s">
        <v>906</v>
      </c>
      <c r="C2514" s="326" t="s">
        <v>550</v>
      </c>
      <c r="D2514" s="326" t="s">
        <v>550</v>
      </c>
      <c r="E2514" s="326" t="s">
        <v>714</v>
      </c>
      <c r="F2514" s="326" t="s">
        <v>715</v>
      </c>
      <c r="G2514" s="326">
        <v>1538.0</v>
      </c>
      <c r="H2514" s="326">
        <v>94442.16819</v>
      </c>
      <c r="I2514" s="60">
        <f t="shared" si="1"/>
        <v>2019</v>
      </c>
      <c r="J2514" s="60">
        <f t="shared" si="2"/>
        <v>3</v>
      </c>
    </row>
    <row r="2515">
      <c r="A2515" s="325">
        <v>2513.0</v>
      </c>
      <c r="B2515" s="326" t="s">
        <v>906</v>
      </c>
      <c r="C2515" s="326" t="s">
        <v>551</v>
      </c>
      <c r="D2515" s="326" t="s">
        <v>551</v>
      </c>
      <c r="E2515" s="326" t="s">
        <v>716</v>
      </c>
      <c r="F2515" s="326">
        <v>66.0</v>
      </c>
      <c r="G2515" s="326">
        <v>4545.0</v>
      </c>
      <c r="H2515" s="326">
        <v>314927.1399</v>
      </c>
      <c r="I2515" s="60">
        <f t="shared" si="1"/>
        <v>2019</v>
      </c>
      <c r="J2515" s="60">
        <f t="shared" si="2"/>
        <v>3</v>
      </c>
    </row>
    <row r="2516">
      <c r="A2516" s="325">
        <v>2514.0</v>
      </c>
      <c r="B2516" s="326" t="s">
        <v>906</v>
      </c>
      <c r="C2516" s="326" t="s">
        <v>551</v>
      </c>
      <c r="D2516" s="326" t="s">
        <v>551</v>
      </c>
      <c r="E2516" s="326" t="s">
        <v>717</v>
      </c>
      <c r="F2516" s="326" t="s">
        <v>718</v>
      </c>
      <c r="G2516" s="326">
        <v>4513.0</v>
      </c>
      <c r="H2516" s="326">
        <v>34191.20737</v>
      </c>
      <c r="I2516" s="60">
        <f t="shared" si="1"/>
        <v>2019</v>
      </c>
      <c r="J2516" s="60">
        <f t="shared" si="2"/>
        <v>3</v>
      </c>
    </row>
    <row r="2517">
      <c r="A2517" s="325">
        <v>2515.0</v>
      </c>
      <c r="B2517" s="326" t="s">
        <v>906</v>
      </c>
      <c r="C2517" s="326" t="s">
        <v>551</v>
      </c>
      <c r="D2517" s="326" t="s">
        <v>551</v>
      </c>
      <c r="E2517" s="326" t="s">
        <v>719</v>
      </c>
      <c r="F2517" s="326" t="s">
        <v>720</v>
      </c>
      <c r="G2517" s="326">
        <v>1346.0</v>
      </c>
      <c r="H2517" s="326">
        <v>18474.69382</v>
      </c>
      <c r="I2517" s="60">
        <f t="shared" si="1"/>
        <v>2019</v>
      </c>
      <c r="J2517" s="60">
        <f t="shared" si="2"/>
        <v>3</v>
      </c>
    </row>
    <row r="2518">
      <c r="A2518" s="325">
        <v>2516.0</v>
      </c>
      <c r="B2518" s="326" t="s">
        <v>906</v>
      </c>
      <c r="C2518" s="326" t="s">
        <v>551</v>
      </c>
      <c r="D2518" s="326" t="s">
        <v>551</v>
      </c>
      <c r="E2518" s="326" t="s">
        <v>721</v>
      </c>
      <c r="F2518" s="326" t="s">
        <v>722</v>
      </c>
      <c r="G2518" s="326">
        <v>62.0</v>
      </c>
      <c r="H2518" s="326">
        <v>23151.61934</v>
      </c>
      <c r="I2518" s="60">
        <f t="shared" si="1"/>
        <v>2019</v>
      </c>
      <c r="J2518" s="60">
        <f t="shared" si="2"/>
        <v>3</v>
      </c>
    </row>
    <row r="2519">
      <c r="A2519" s="325">
        <v>2517.0</v>
      </c>
      <c r="B2519" s="326" t="s">
        <v>906</v>
      </c>
      <c r="C2519" s="326" t="s">
        <v>723</v>
      </c>
      <c r="D2519" s="326" t="s">
        <v>723</v>
      </c>
      <c r="E2519" s="326" t="s">
        <v>724</v>
      </c>
      <c r="F2519" s="326" t="s">
        <v>725</v>
      </c>
      <c r="G2519" s="326">
        <v>372.0</v>
      </c>
      <c r="H2519" s="326">
        <v>369601.1844</v>
      </c>
      <c r="I2519" s="60">
        <f t="shared" si="1"/>
        <v>2019</v>
      </c>
      <c r="J2519" s="60">
        <f t="shared" si="2"/>
        <v>3</v>
      </c>
    </row>
    <row r="2520">
      <c r="A2520" s="325">
        <v>2518.0</v>
      </c>
      <c r="B2520" s="326" t="s">
        <v>906</v>
      </c>
      <c r="C2520" s="326" t="s">
        <v>723</v>
      </c>
      <c r="D2520" s="326" t="s">
        <v>723</v>
      </c>
      <c r="E2520" s="326" t="s">
        <v>726</v>
      </c>
      <c r="F2520" s="326" t="s">
        <v>727</v>
      </c>
      <c r="G2520" s="326">
        <v>1435.0</v>
      </c>
      <c r="H2520" s="326">
        <v>1425746.504</v>
      </c>
      <c r="I2520" s="60">
        <f t="shared" si="1"/>
        <v>2019</v>
      </c>
      <c r="J2520" s="60">
        <f t="shared" si="2"/>
        <v>3</v>
      </c>
    </row>
    <row r="2521">
      <c r="A2521" s="325">
        <v>2519.0</v>
      </c>
      <c r="B2521" s="326" t="s">
        <v>906</v>
      </c>
      <c r="C2521" s="326" t="s">
        <v>524</v>
      </c>
      <c r="D2521" s="326" t="s">
        <v>728</v>
      </c>
      <c r="E2521" s="326" t="s">
        <v>729</v>
      </c>
      <c r="F2521" s="326">
        <v>71.0</v>
      </c>
      <c r="G2521" s="326">
        <v>38.0</v>
      </c>
      <c r="H2521" s="326">
        <v>36456.07099</v>
      </c>
      <c r="I2521" s="60">
        <f t="shared" si="1"/>
        <v>2019</v>
      </c>
      <c r="J2521" s="60">
        <f t="shared" si="2"/>
        <v>3</v>
      </c>
    </row>
    <row r="2522">
      <c r="A2522" s="325">
        <v>2520.0</v>
      </c>
      <c r="B2522" s="326" t="s">
        <v>906</v>
      </c>
      <c r="C2522" s="326" t="s">
        <v>524</v>
      </c>
      <c r="D2522" s="326" t="s">
        <v>728</v>
      </c>
      <c r="E2522" s="326" t="s">
        <v>730</v>
      </c>
      <c r="F2522" s="326">
        <v>73.0</v>
      </c>
      <c r="G2522" s="326">
        <v>8.0</v>
      </c>
      <c r="H2522" s="326">
        <v>1969.955946</v>
      </c>
      <c r="I2522" s="60">
        <f t="shared" si="1"/>
        <v>2019</v>
      </c>
      <c r="J2522" s="60">
        <f t="shared" si="2"/>
        <v>3</v>
      </c>
    </row>
    <row r="2523">
      <c r="A2523" s="325">
        <v>2521.0</v>
      </c>
      <c r="B2523" s="326" t="s">
        <v>906</v>
      </c>
      <c r="C2523" s="326" t="s">
        <v>524</v>
      </c>
      <c r="D2523" s="326" t="s">
        <v>728</v>
      </c>
      <c r="E2523" s="326" t="s">
        <v>731</v>
      </c>
      <c r="F2523" s="326" t="s">
        <v>732</v>
      </c>
      <c r="G2523" s="326">
        <v>11.0</v>
      </c>
      <c r="H2523" s="326">
        <v>9991.320052</v>
      </c>
      <c r="I2523" s="60">
        <f t="shared" si="1"/>
        <v>2019</v>
      </c>
      <c r="J2523" s="60">
        <f t="shared" si="2"/>
        <v>3</v>
      </c>
    </row>
    <row r="2524">
      <c r="A2524" s="325">
        <v>2522.0</v>
      </c>
      <c r="B2524" s="326" t="s">
        <v>906</v>
      </c>
      <c r="C2524" s="326" t="s">
        <v>524</v>
      </c>
      <c r="D2524" s="326" t="s">
        <v>728</v>
      </c>
      <c r="E2524" s="326" t="s">
        <v>733</v>
      </c>
      <c r="F2524" s="326" t="s">
        <v>734</v>
      </c>
      <c r="G2524" s="326">
        <v>282.0</v>
      </c>
      <c r="H2524" s="326">
        <v>13122.792</v>
      </c>
      <c r="I2524" s="60">
        <f t="shared" si="1"/>
        <v>2019</v>
      </c>
      <c r="J2524" s="60">
        <f t="shared" si="2"/>
        <v>3</v>
      </c>
    </row>
    <row r="2525">
      <c r="A2525" s="325">
        <v>2523.0</v>
      </c>
      <c r="B2525" s="326" t="s">
        <v>906</v>
      </c>
      <c r="C2525" s="326" t="s">
        <v>524</v>
      </c>
      <c r="D2525" s="326" t="s">
        <v>728</v>
      </c>
      <c r="E2525" s="326" t="s">
        <v>735</v>
      </c>
      <c r="F2525" s="326">
        <v>23.0</v>
      </c>
      <c r="G2525" s="326">
        <v>14.0</v>
      </c>
      <c r="H2525" s="326">
        <v>18314.5268</v>
      </c>
      <c r="I2525" s="60">
        <f t="shared" si="1"/>
        <v>2019</v>
      </c>
      <c r="J2525" s="60">
        <f t="shared" si="2"/>
        <v>3</v>
      </c>
    </row>
    <row r="2526">
      <c r="A2526" s="325">
        <v>2524.0</v>
      </c>
      <c r="B2526" s="326" t="s">
        <v>906</v>
      </c>
      <c r="C2526" s="326" t="s">
        <v>524</v>
      </c>
      <c r="D2526" s="326" t="s">
        <v>728</v>
      </c>
      <c r="E2526" s="326" t="s">
        <v>736</v>
      </c>
      <c r="F2526" s="326" t="s">
        <v>737</v>
      </c>
      <c r="G2526" s="326">
        <v>5.0</v>
      </c>
      <c r="H2526" s="326">
        <v>6804.90922</v>
      </c>
      <c r="I2526" s="60">
        <f t="shared" si="1"/>
        <v>2019</v>
      </c>
      <c r="J2526" s="60">
        <f t="shared" si="2"/>
        <v>3</v>
      </c>
    </row>
    <row r="2527">
      <c r="A2527" s="325">
        <v>2525.0</v>
      </c>
      <c r="B2527" s="326" t="s">
        <v>906</v>
      </c>
      <c r="C2527" s="326" t="s">
        <v>524</v>
      </c>
      <c r="D2527" s="326" t="s">
        <v>728</v>
      </c>
      <c r="E2527" s="326" t="s">
        <v>738</v>
      </c>
      <c r="F2527" s="326">
        <v>70.0</v>
      </c>
      <c r="G2527" s="326">
        <v>6.0</v>
      </c>
      <c r="H2527" s="326">
        <v>7820.663946</v>
      </c>
      <c r="I2527" s="60">
        <f t="shared" si="1"/>
        <v>2019</v>
      </c>
      <c r="J2527" s="60">
        <f t="shared" si="2"/>
        <v>3</v>
      </c>
    </row>
    <row r="2528">
      <c r="A2528" s="325">
        <v>2526.0</v>
      </c>
      <c r="B2528" s="326" t="s">
        <v>906</v>
      </c>
      <c r="C2528" s="326" t="s">
        <v>524</v>
      </c>
      <c r="D2528" s="326" t="s">
        <v>728</v>
      </c>
      <c r="E2528" s="326" t="s">
        <v>739</v>
      </c>
      <c r="F2528" s="326">
        <v>21.0</v>
      </c>
      <c r="G2528" s="326">
        <v>308.0</v>
      </c>
      <c r="H2528" s="326">
        <v>326035.2043</v>
      </c>
      <c r="I2528" s="60">
        <f t="shared" si="1"/>
        <v>2019</v>
      </c>
      <c r="J2528" s="60">
        <f t="shared" si="2"/>
        <v>3</v>
      </c>
    </row>
    <row r="2529">
      <c r="A2529" s="325">
        <v>2527.0</v>
      </c>
      <c r="B2529" s="326" t="s">
        <v>906</v>
      </c>
      <c r="C2529" s="326" t="s">
        <v>524</v>
      </c>
      <c r="D2529" s="326" t="s">
        <v>728</v>
      </c>
      <c r="E2529" s="326" t="s">
        <v>740</v>
      </c>
      <c r="F2529" s="326" t="s">
        <v>741</v>
      </c>
      <c r="G2529" s="326">
        <v>228.0</v>
      </c>
      <c r="H2529" s="326">
        <v>175442.9577</v>
      </c>
      <c r="I2529" s="60">
        <f t="shared" si="1"/>
        <v>2019</v>
      </c>
      <c r="J2529" s="60">
        <f t="shared" si="2"/>
        <v>3</v>
      </c>
    </row>
    <row r="2530">
      <c r="A2530" s="325">
        <v>2528.0</v>
      </c>
      <c r="B2530" s="326" t="s">
        <v>906</v>
      </c>
      <c r="C2530" s="326" t="s">
        <v>524</v>
      </c>
      <c r="D2530" s="326" t="s">
        <v>728</v>
      </c>
      <c r="E2530" s="326" t="s">
        <v>742</v>
      </c>
      <c r="F2530" s="326" t="s">
        <v>743</v>
      </c>
      <c r="G2530" s="326">
        <v>714.0</v>
      </c>
      <c r="H2530" s="326">
        <v>355446.9825</v>
      </c>
      <c r="I2530" s="60">
        <f t="shared" si="1"/>
        <v>2019</v>
      </c>
      <c r="J2530" s="60">
        <f t="shared" si="2"/>
        <v>3</v>
      </c>
    </row>
    <row r="2531">
      <c r="A2531" s="325">
        <v>2529.0</v>
      </c>
      <c r="B2531" s="326" t="s">
        <v>906</v>
      </c>
      <c r="C2531" s="326" t="s">
        <v>524</v>
      </c>
      <c r="D2531" s="326" t="s">
        <v>728</v>
      </c>
      <c r="E2531" s="326" t="s">
        <v>744</v>
      </c>
      <c r="F2531" s="326" t="s">
        <v>745</v>
      </c>
      <c r="G2531" s="326">
        <v>218.0</v>
      </c>
      <c r="H2531" s="326">
        <v>282266.2923</v>
      </c>
      <c r="I2531" s="60">
        <f t="shared" si="1"/>
        <v>2019</v>
      </c>
      <c r="J2531" s="60">
        <f t="shared" si="2"/>
        <v>3</v>
      </c>
    </row>
    <row r="2532">
      <c r="A2532" s="325">
        <v>2530.0</v>
      </c>
      <c r="B2532" s="326" t="s">
        <v>906</v>
      </c>
      <c r="C2532" s="326" t="s">
        <v>524</v>
      </c>
      <c r="D2532" s="326" t="s">
        <v>728</v>
      </c>
      <c r="E2532" s="326" t="s">
        <v>746</v>
      </c>
      <c r="F2532" s="326" t="s">
        <v>747</v>
      </c>
      <c r="G2532" s="326">
        <v>53.0</v>
      </c>
      <c r="H2532" s="326">
        <v>48158.62258</v>
      </c>
      <c r="I2532" s="60">
        <f t="shared" si="1"/>
        <v>2019</v>
      </c>
      <c r="J2532" s="60">
        <f t="shared" si="2"/>
        <v>3</v>
      </c>
    </row>
    <row r="2533">
      <c r="A2533" s="325">
        <v>2531.0</v>
      </c>
      <c r="B2533" s="326" t="s">
        <v>906</v>
      </c>
      <c r="C2533" s="326" t="s">
        <v>524</v>
      </c>
      <c r="D2533" s="326" t="s">
        <v>728</v>
      </c>
      <c r="E2533" s="326" t="s">
        <v>748</v>
      </c>
      <c r="F2533" s="326" t="s">
        <v>749</v>
      </c>
      <c r="G2533" s="326">
        <v>58.0</v>
      </c>
      <c r="H2533" s="326">
        <v>56720.83457</v>
      </c>
      <c r="I2533" s="60">
        <f t="shared" si="1"/>
        <v>2019</v>
      </c>
      <c r="J2533" s="60">
        <f t="shared" si="2"/>
        <v>3</v>
      </c>
    </row>
    <row r="2534">
      <c r="A2534" s="325">
        <v>2532.0</v>
      </c>
      <c r="B2534" s="326" t="s">
        <v>906</v>
      </c>
      <c r="C2534" s="326" t="s">
        <v>524</v>
      </c>
      <c r="D2534" s="326" t="s">
        <v>728</v>
      </c>
      <c r="E2534" s="326" t="s">
        <v>750</v>
      </c>
      <c r="F2534" s="326" t="s">
        <v>751</v>
      </c>
      <c r="G2534" s="326">
        <v>196.0</v>
      </c>
      <c r="H2534" s="326">
        <v>61968.52828</v>
      </c>
      <c r="I2534" s="60">
        <f t="shared" si="1"/>
        <v>2019</v>
      </c>
      <c r="J2534" s="60">
        <f t="shared" si="2"/>
        <v>3</v>
      </c>
    </row>
    <row r="2535">
      <c r="A2535" s="325">
        <v>2533.0</v>
      </c>
      <c r="B2535" s="326" t="s">
        <v>906</v>
      </c>
      <c r="C2535" s="326" t="s">
        <v>524</v>
      </c>
      <c r="D2535" s="326" t="s">
        <v>872</v>
      </c>
      <c r="E2535" s="326" t="s">
        <v>754</v>
      </c>
      <c r="F2535" s="326" t="s">
        <v>755</v>
      </c>
      <c r="G2535" s="326">
        <v>263.0</v>
      </c>
      <c r="H2535" s="326">
        <v>831986.2104</v>
      </c>
      <c r="I2535" s="60">
        <f t="shared" si="1"/>
        <v>2019</v>
      </c>
      <c r="J2535" s="60">
        <f t="shared" si="2"/>
        <v>3</v>
      </c>
    </row>
    <row r="2536">
      <c r="A2536" s="325">
        <v>2534.0</v>
      </c>
      <c r="B2536" s="326" t="s">
        <v>906</v>
      </c>
      <c r="C2536" s="326" t="s">
        <v>524</v>
      </c>
      <c r="D2536" s="326" t="s">
        <v>872</v>
      </c>
      <c r="E2536" s="326" t="s">
        <v>756</v>
      </c>
      <c r="F2536" s="326" t="s">
        <v>757</v>
      </c>
      <c r="G2536" s="326">
        <v>148.0</v>
      </c>
      <c r="H2536" s="326">
        <v>450420.8691</v>
      </c>
      <c r="I2536" s="60">
        <f t="shared" si="1"/>
        <v>2019</v>
      </c>
      <c r="J2536" s="60">
        <f t="shared" si="2"/>
        <v>3</v>
      </c>
    </row>
    <row r="2537">
      <c r="A2537" s="325">
        <v>2535.0</v>
      </c>
      <c r="B2537" s="326" t="s">
        <v>906</v>
      </c>
      <c r="C2537" s="326" t="s">
        <v>524</v>
      </c>
      <c r="D2537" s="326" t="s">
        <v>872</v>
      </c>
      <c r="E2537" s="326" t="s">
        <v>758</v>
      </c>
      <c r="F2537" s="326" t="s">
        <v>759</v>
      </c>
      <c r="G2537" s="326">
        <v>108.0</v>
      </c>
      <c r="H2537" s="326">
        <v>413190.6506</v>
      </c>
      <c r="I2537" s="60">
        <f t="shared" si="1"/>
        <v>2019</v>
      </c>
      <c r="J2537" s="60">
        <f t="shared" si="2"/>
        <v>3</v>
      </c>
    </row>
    <row r="2538">
      <c r="A2538" s="325">
        <v>2536.0</v>
      </c>
      <c r="B2538" s="326" t="s">
        <v>906</v>
      </c>
      <c r="C2538" s="326" t="s">
        <v>524</v>
      </c>
      <c r="D2538" s="326" t="s">
        <v>872</v>
      </c>
      <c r="E2538" s="326" t="s">
        <v>760</v>
      </c>
      <c r="F2538" s="326" t="s">
        <v>761</v>
      </c>
      <c r="G2538" s="326">
        <v>7.0</v>
      </c>
      <c r="H2538" s="326">
        <v>23763.12142</v>
      </c>
      <c r="I2538" s="60">
        <f t="shared" si="1"/>
        <v>2019</v>
      </c>
      <c r="J2538" s="60">
        <f t="shared" si="2"/>
        <v>3</v>
      </c>
    </row>
    <row r="2539">
      <c r="A2539" s="325">
        <v>2537.0</v>
      </c>
      <c r="B2539" s="326" t="s">
        <v>906</v>
      </c>
      <c r="C2539" s="326" t="s">
        <v>524</v>
      </c>
      <c r="D2539" s="326" t="s">
        <v>872</v>
      </c>
      <c r="E2539" s="326" t="s">
        <v>762</v>
      </c>
      <c r="F2539" s="326" t="s">
        <v>763</v>
      </c>
      <c r="G2539" s="326">
        <v>55.0</v>
      </c>
      <c r="H2539" s="326">
        <v>119104.6379</v>
      </c>
      <c r="I2539" s="60">
        <f t="shared" si="1"/>
        <v>2019</v>
      </c>
      <c r="J2539" s="60">
        <f t="shared" si="2"/>
        <v>3</v>
      </c>
    </row>
    <row r="2540">
      <c r="A2540" s="325">
        <v>2538.0</v>
      </c>
      <c r="B2540" s="326" t="s">
        <v>906</v>
      </c>
      <c r="C2540" s="326" t="s">
        <v>524</v>
      </c>
      <c r="D2540" s="326" t="s">
        <v>872</v>
      </c>
      <c r="E2540" s="326" t="s">
        <v>764</v>
      </c>
      <c r="F2540" s="326" t="s">
        <v>765</v>
      </c>
      <c r="G2540" s="326">
        <v>17.0</v>
      </c>
      <c r="H2540" s="326">
        <v>65663.71338</v>
      </c>
      <c r="I2540" s="60">
        <f t="shared" si="1"/>
        <v>2019</v>
      </c>
      <c r="J2540" s="60">
        <f t="shared" si="2"/>
        <v>3</v>
      </c>
    </row>
    <row r="2541">
      <c r="A2541" s="325">
        <v>2539.0</v>
      </c>
      <c r="B2541" s="326" t="s">
        <v>906</v>
      </c>
      <c r="C2541" s="326" t="s">
        <v>530</v>
      </c>
      <c r="D2541" s="326" t="s">
        <v>766</v>
      </c>
      <c r="E2541" s="326" t="s">
        <v>767</v>
      </c>
      <c r="F2541" s="326">
        <v>44.0</v>
      </c>
      <c r="G2541" s="326">
        <v>486.0</v>
      </c>
      <c r="H2541" s="326">
        <v>9015.430117</v>
      </c>
      <c r="I2541" s="60">
        <f t="shared" si="1"/>
        <v>2019</v>
      </c>
      <c r="J2541" s="60">
        <f t="shared" si="2"/>
        <v>3</v>
      </c>
    </row>
    <row r="2542">
      <c r="A2542" s="325">
        <v>2540.0</v>
      </c>
      <c r="B2542" s="326" t="s">
        <v>906</v>
      </c>
      <c r="C2542" s="326" t="s">
        <v>530</v>
      </c>
      <c r="D2542" s="326" t="s">
        <v>768</v>
      </c>
      <c r="E2542" s="326" t="s">
        <v>878</v>
      </c>
      <c r="F2542" s="326" t="s">
        <v>879</v>
      </c>
      <c r="G2542" s="326">
        <v>116.0</v>
      </c>
      <c r="H2542" s="326">
        <v>285249.0006</v>
      </c>
      <c r="I2542" s="60">
        <f t="shared" si="1"/>
        <v>2019</v>
      </c>
      <c r="J2542" s="60">
        <f t="shared" si="2"/>
        <v>3</v>
      </c>
    </row>
    <row r="2543">
      <c r="A2543" s="325">
        <v>2541.0</v>
      </c>
      <c r="B2543" s="326" t="s">
        <v>906</v>
      </c>
      <c r="C2543" s="326" t="s">
        <v>530</v>
      </c>
      <c r="D2543" s="326" t="s">
        <v>768</v>
      </c>
      <c r="E2543" s="326" t="s">
        <v>769</v>
      </c>
      <c r="F2543" s="326">
        <v>29.0</v>
      </c>
      <c r="G2543" s="326">
        <v>2.0</v>
      </c>
      <c r="H2543" s="326">
        <v>4918.086218</v>
      </c>
      <c r="I2543" s="60">
        <f t="shared" si="1"/>
        <v>2019</v>
      </c>
      <c r="J2543" s="60">
        <f t="shared" si="2"/>
        <v>3</v>
      </c>
    </row>
    <row r="2544">
      <c r="A2544" s="325">
        <v>2542.0</v>
      </c>
      <c r="B2544" s="326" t="s">
        <v>906</v>
      </c>
      <c r="C2544" s="326" t="s">
        <v>530</v>
      </c>
      <c r="D2544" s="326" t="s">
        <v>768</v>
      </c>
      <c r="E2544" s="326" t="s">
        <v>880</v>
      </c>
      <c r="F2544" s="326" t="s">
        <v>881</v>
      </c>
      <c r="G2544" s="326">
        <v>298.0</v>
      </c>
      <c r="H2544" s="326">
        <v>168076.8452</v>
      </c>
      <c r="I2544" s="60">
        <f t="shared" si="1"/>
        <v>2019</v>
      </c>
      <c r="J2544" s="60">
        <f t="shared" si="2"/>
        <v>3</v>
      </c>
    </row>
    <row r="2545">
      <c r="A2545" s="325">
        <v>2543.0</v>
      </c>
      <c r="B2545" s="326" t="s">
        <v>906</v>
      </c>
      <c r="C2545" s="326" t="s">
        <v>530</v>
      </c>
      <c r="D2545" s="326" t="s">
        <v>768</v>
      </c>
      <c r="E2545" s="326" t="s">
        <v>882</v>
      </c>
      <c r="F2545" s="326" t="s">
        <v>883</v>
      </c>
      <c r="G2545" s="326">
        <v>3.0</v>
      </c>
      <c r="H2545" s="326">
        <v>1692.048777</v>
      </c>
      <c r="I2545" s="60">
        <f t="shared" si="1"/>
        <v>2019</v>
      </c>
      <c r="J2545" s="60">
        <f t="shared" si="2"/>
        <v>3</v>
      </c>
    </row>
    <row r="2546">
      <c r="A2546" s="325">
        <v>2544.0</v>
      </c>
      <c r="B2546" s="326" t="s">
        <v>906</v>
      </c>
      <c r="C2546" s="326" t="s">
        <v>530</v>
      </c>
      <c r="D2546" s="326" t="s">
        <v>768</v>
      </c>
      <c r="E2546" s="326" t="s">
        <v>770</v>
      </c>
      <c r="F2546" s="326" t="s">
        <v>771</v>
      </c>
      <c r="G2546" s="326">
        <v>4.0</v>
      </c>
      <c r="H2546" s="326">
        <v>2256.065036</v>
      </c>
      <c r="I2546" s="60">
        <f t="shared" si="1"/>
        <v>2019</v>
      </c>
      <c r="J2546" s="60">
        <f t="shared" si="2"/>
        <v>3</v>
      </c>
    </row>
    <row r="2547">
      <c r="A2547" s="325">
        <v>2545.0</v>
      </c>
      <c r="B2547" s="326" t="s">
        <v>906</v>
      </c>
      <c r="C2547" s="326" t="s">
        <v>530</v>
      </c>
      <c r="D2547" s="326" t="s">
        <v>768</v>
      </c>
      <c r="E2547" s="326" t="s">
        <v>884</v>
      </c>
      <c r="F2547" s="326" t="s">
        <v>885</v>
      </c>
      <c r="G2547" s="326">
        <v>2449.0</v>
      </c>
      <c r="H2547" s="326">
        <v>1381275.819</v>
      </c>
      <c r="I2547" s="60">
        <f t="shared" si="1"/>
        <v>2019</v>
      </c>
      <c r="J2547" s="60">
        <f t="shared" si="2"/>
        <v>3</v>
      </c>
    </row>
    <row r="2548">
      <c r="A2548" s="325">
        <v>2546.0</v>
      </c>
      <c r="B2548" s="326" t="s">
        <v>906</v>
      </c>
      <c r="C2548" s="326" t="s">
        <v>530</v>
      </c>
      <c r="D2548" s="326" t="s">
        <v>768</v>
      </c>
      <c r="E2548" s="326" t="s">
        <v>774</v>
      </c>
      <c r="F2548" s="326" t="s">
        <v>775</v>
      </c>
      <c r="G2548" s="326">
        <v>24.0</v>
      </c>
      <c r="H2548" s="326">
        <v>13536.39022</v>
      </c>
      <c r="I2548" s="60">
        <f t="shared" si="1"/>
        <v>2019</v>
      </c>
      <c r="J2548" s="60">
        <f t="shared" si="2"/>
        <v>3</v>
      </c>
    </row>
    <row r="2549">
      <c r="A2549" s="325">
        <v>2547.0</v>
      </c>
      <c r="B2549" s="326" t="s">
        <v>906</v>
      </c>
      <c r="C2549" s="326" t="s">
        <v>530</v>
      </c>
      <c r="D2549" s="326" t="s">
        <v>768</v>
      </c>
      <c r="E2549" s="326" t="s">
        <v>886</v>
      </c>
      <c r="F2549" s="326" t="s">
        <v>887</v>
      </c>
      <c r="G2549" s="326">
        <v>68.0</v>
      </c>
      <c r="H2549" s="326">
        <v>38353.10562</v>
      </c>
      <c r="I2549" s="60">
        <f t="shared" si="1"/>
        <v>2019</v>
      </c>
      <c r="J2549" s="60">
        <f t="shared" si="2"/>
        <v>3</v>
      </c>
    </row>
    <row r="2550">
      <c r="A2550" s="325">
        <v>2548.0</v>
      </c>
      <c r="B2550" s="326" t="s">
        <v>906</v>
      </c>
      <c r="C2550" s="326" t="s">
        <v>530</v>
      </c>
      <c r="D2550" s="326" t="s">
        <v>778</v>
      </c>
      <c r="E2550" s="326" t="s">
        <v>888</v>
      </c>
      <c r="F2550" s="326" t="s">
        <v>889</v>
      </c>
      <c r="G2550" s="326">
        <v>21.0</v>
      </c>
      <c r="H2550" s="326">
        <v>38986.03126</v>
      </c>
      <c r="I2550" s="60">
        <f t="shared" si="1"/>
        <v>2019</v>
      </c>
      <c r="J2550" s="60">
        <f t="shared" si="2"/>
        <v>3</v>
      </c>
    </row>
    <row r="2551">
      <c r="A2551" s="325">
        <v>2549.0</v>
      </c>
      <c r="B2551" s="326" t="s">
        <v>906</v>
      </c>
      <c r="C2551" s="326" t="s">
        <v>530</v>
      </c>
      <c r="D2551" s="326" t="s">
        <v>778</v>
      </c>
      <c r="E2551" s="326" t="s">
        <v>890</v>
      </c>
      <c r="F2551" s="326" t="s">
        <v>891</v>
      </c>
      <c r="G2551" s="326">
        <v>118.0</v>
      </c>
      <c r="H2551" s="326">
        <v>17755.82964</v>
      </c>
      <c r="I2551" s="60">
        <f t="shared" si="1"/>
        <v>2019</v>
      </c>
      <c r="J2551" s="60">
        <f t="shared" si="2"/>
        <v>3</v>
      </c>
    </row>
    <row r="2552">
      <c r="A2552" s="325">
        <v>2550.0</v>
      </c>
      <c r="B2552" s="326" t="s">
        <v>906</v>
      </c>
      <c r="C2552" s="326" t="s">
        <v>530</v>
      </c>
      <c r="D2552" s="326" t="s">
        <v>778</v>
      </c>
      <c r="E2552" s="326" t="s">
        <v>780</v>
      </c>
      <c r="F2552" s="326" t="s">
        <v>781</v>
      </c>
      <c r="G2552" s="326">
        <v>1.0</v>
      </c>
      <c r="H2552" s="326">
        <v>150.4731325</v>
      </c>
      <c r="I2552" s="60">
        <f t="shared" si="1"/>
        <v>2019</v>
      </c>
      <c r="J2552" s="60">
        <f t="shared" si="2"/>
        <v>3</v>
      </c>
    </row>
    <row r="2553">
      <c r="A2553" s="325">
        <v>2551.0</v>
      </c>
      <c r="B2553" s="326" t="s">
        <v>906</v>
      </c>
      <c r="C2553" s="326" t="s">
        <v>530</v>
      </c>
      <c r="D2553" s="326" t="s">
        <v>778</v>
      </c>
      <c r="E2553" s="326" t="s">
        <v>892</v>
      </c>
      <c r="F2553" s="326" t="s">
        <v>893</v>
      </c>
      <c r="G2553" s="326">
        <v>1870.0</v>
      </c>
      <c r="H2553" s="326">
        <v>281384.7578</v>
      </c>
      <c r="I2553" s="60">
        <f t="shared" si="1"/>
        <v>2019</v>
      </c>
      <c r="J2553" s="60">
        <f t="shared" si="2"/>
        <v>3</v>
      </c>
    </row>
    <row r="2554">
      <c r="A2554" s="325">
        <v>2552.0</v>
      </c>
      <c r="B2554" s="326" t="s">
        <v>906</v>
      </c>
      <c r="C2554" s="326" t="s">
        <v>530</v>
      </c>
      <c r="D2554" s="326" t="s">
        <v>778</v>
      </c>
      <c r="E2554" s="326" t="s">
        <v>782</v>
      </c>
      <c r="F2554" s="326" t="s">
        <v>783</v>
      </c>
      <c r="G2554" s="326">
        <v>22.0</v>
      </c>
      <c r="H2554" s="326">
        <v>3310.408915</v>
      </c>
      <c r="I2554" s="60">
        <f t="shared" si="1"/>
        <v>2019</v>
      </c>
      <c r="J2554" s="60">
        <f t="shared" si="2"/>
        <v>3</v>
      </c>
    </row>
    <row r="2555">
      <c r="A2555" s="325">
        <v>2553.0</v>
      </c>
      <c r="B2555" s="326" t="s">
        <v>906</v>
      </c>
      <c r="C2555" s="326" t="s">
        <v>530</v>
      </c>
      <c r="D2555" s="326" t="s">
        <v>784</v>
      </c>
      <c r="E2555" s="326" t="s">
        <v>785</v>
      </c>
      <c r="F2555" s="326">
        <v>35.0</v>
      </c>
      <c r="G2555" s="326">
        <v>70.0</v>
      </c>
      <c r="H2555" s="326">
        <v>54199.54579</v>
      </c>
      <c r="I2555" s="60">
        <f t="shared" si="1"/>
        <v>2019</v>
      </c>
      <c r="J2555" s="60">
        <f t="shared" si="2"/>
        <v>3</v>
      </c>
    </row>
    <row r="2556">
      <c r="A2556" s="325">
        <v>2554.0</v>
      </c>
      <c r="B2556" s="326" t="s">
        <v>906</v>
      </c>
      <c r="C2556" s="326" t="s">
        <v>530</v>
      </c>
      <c r="D2556" s="326" t="s">
        <v>784</v>
      </c>
      <c r="E2556" s="326" t="s">
        <v>786</v>
      </c>
      <c r="F2556" s="326">
        <v>43.0</v>
      </c>
      <c r="G2556" s="326">
        <v>30.0</v>
      </c>
      <c r="H2556" s="326">
        <v>197.6103002</v>
      </c>
      <c r="I2556" s="60">
        <f t="shared" si="1"/>
        <v>2019</v>
      </c>
      <c r="J2556" s="60">
        <f t="shared" si="2"/>
        <v>3</v>
      </c>
    </row>
    <row r="2557">
      <c r="A2557" s="325">
        <v>2555.0</v>
      </c>
      <c r="B2557" s="326" t="s">
        <v>906</v>
      </c>
      <c r="C2557" s="326" t="s">
        <v>530</v>
      </c>
      <c r="D2557" s="326" t="s">
        <v>784</v>
      </c>
      <c r="E2557" s="326" t="s">
        <v>787</v>
      </c>
      <c r="F2557" s="326" t="s">
        <v>788</v>
      </c>
      <c r="G2557" s="326">
        <v>291.0</v>
      </c>
      <c r="H2557" s="326">
        <v>2171.535227</v>
      </c>
      <c r="I2557" s="60">
        <f t="shared" si="1"/>
        <v>2019</v>
      </c>
      <c r="J2557" s="60">
        <f t="shared" si="2"/>
        <v>3</v>
      </c>
    </row>
    <row r="2558">
      <c r="A2558" s="325">
        <v>2556.0</v>
      </c>
      <c r="B2558" s="326" t="s">
        <v>906</v>
      </c>
      <c r="C2558" s="326" t="s">
        <v>530</v>
      </c>
      <c r="D2558" s="326" t="s">
        <v>784</v>
      </c>
      <c r="E2558" s="326" t="s">
        <v>789</v>
      </c>
      <c r="F2558" s="326">
        <v>49.0</v>
      </c>
      <c r="G2558" s="326">
        <v>1469.0</v>
      </c>
      <c r="H2558" s="326">
        <v>62542.92001</v>
      </c>
      <c r="I2558" s="60">
        <f t="shared" si="1"/>
        <v>2019</v>
      </c>
      <c r="J2558" s="60">
        <f t="shared" si="2"/>
        <v>3</v>
      </c>
    </row>
    <row r="2559">
      <c r="A2559" s="325">
        <v>2557.0</v>
      </c>
      <c r="B2559" s="326" t="s">
        <v>906</v>
      </c>
      <c r="C2559" s="326" t="s">
        <v>530</v>
      </c>
      <c r="D2559" s="326" t="s">
        <v>784</v>
      </c>
      <c r="E2559" s="326" t="s">
        <v>790</v>
      </c>
      <c r="F2559" s="326">
        <v>41.0</v>
      </c>
      <c r="G2559" s="326">
        <v>230.0</v>
      </c>
      <c r="H2559" s="326">
        <v>10791.67992</v>
      </c>
      <c r="I2559" s="60">
        <f t="shared" si="1"/>
        <v>2019</v>
      </c>
      <c r="J2559" s="60">
        <f t="shared" si="2"/>
        <v>3</v>
      </c>
    </row>
    <row r="2560">
      <c r="A2560" s="325">
        <v>2558.0</v>
      </c>
      <c r="B2560" s="326" t="s">
        <v>906</v>
      </c>
      <c r="C2560" s="326" t="s">
        <v>530</v>
      </c>
      <c r="D2560" s="326" t="s">
        <v>784</v>
      </c>
      <c r="E2560" s="326" t="s">
        <v>791</v>
      </c>
      <c r="F2560" s="326">
        <v>47.0</v>
      </c>
      <c r="G2560" s="326">
        <v>61.0</v>
      </c>
      <c r="H2560" s="326">
        <v>5833.705544</v>
      </c>
      <c r="I2560" s="60">
        <f t="shared" si="1"/>
        <v>2019</v>
      </c>
      <c r="J2560" s="60">
        <f t="shared" si="2"/>
        <v>3</v>
      </c>
    </row>
    <row r="2561">
      <c r="A2561" s="325">
        <v>2559.0</v>
      </c>
      <c r="B2561" s="326" t="s">
        <v>906</v>
      </c>
      <c r="C2561" s="326" t="s">
        <v>530</v>
      </c>
      <c r="D2561" s="326" t="s">
        <v>784</v>
      </c>
      <c r="E2561" s="326" t="s">
        <v>792</v>
      </c>
      <c r="F2561" s="326">
        <v>40.0</v>
      </c>
      <c r="G2561" s="326">
        <v>326.0</v>
      </c>
      <c r="H2561" s="326">
        <v>16963.88645</v>
      </c>
      <c r="I2561" s="60">
        <f t="shared" si="1"/>
        <v>2019</v>
      </c>
      <c r="J2561" s="60">
        <f t="shared" si="2"/>
        <v>3</v>
      </c>
    </row>
    <row r="2562">
      <c r="A2562" s="325">
        <v>2560.0</v>
      </c>
      <c r="B2562" s="326" t="s">
        <v>906</v>
      </c>
      <c r="C2562" s="326" t="s">
        <v>530</v>
      </c>
      <c r="D2562" s="326" t="s">
        <v>784</v>
      </c>
      <c r="E2562" s="326" t="s">
        <v>793</v>
      </c>
      <c r="F2562" s="326">
        <v>42.0</v>
      </c>
      <c r="G2562" s="326">
        <v>9.0</v>
      </c>
      <c r="H2562" s="326">
        <v>707.540221</v>
      </c>
      <c r="I2562" s="60">
        <f t="shared" si="1"/>
        <v>2019</v>
      </c>
      <c r="J2562" s="60">
        <f t="shared" si="2"/>
        <v>3</v>
      </c>
    </row>
    <row r="2563">
      <c r="A2563" s="325">
        <v>2561.0</v>
      </c>
      <c r="B2563" s="326" t="s">
        <v>906</v>
      </c>
      <c r="C2563" s="326" t="s">
        <v>530</v>
      </c>
      <c r="D2563" s="326" t="s">
        <v>794</v>
      </c>
      <c r="E2563" s="326" t="s">
        <v>794</v>
      </c>
      <c r="F2563" s="326">
        <v>46.0</v>
      </c>
      <c r="G2563" s="326">
        <v>16492.0</v>
      </c>
      <c r="H2563" s="326">
        <v>215814.9555</v>
      </c>
      <c r="I2563" s="60">
        <f t="shared" si="1"/>
        <v>2019</v>
      </c>
      <c r="J2563" s="60">
        <f t="shared" si="2"/>
        <v>3</v>
      </c>
    </row>
    <row r="2564">
      <c r="A2564" s="325">
        <v>2562.0</v>
      </c>
      <c r="B2564" s="326" t="s">
        <v>906</v>
      </c>
      <c r="C2564" s="326" t="s">
        <v>530</v>
      </c>
      <c r="D2564" s="326" t="s">
        <v>795</v>
      </c>
      <c r="E2564" s="326" t="s">
        <v>796</v>
      </c>
      <c r="F2564" s="326">
        <v>45.0</v>
      </c>
      <c r="G2564" s="326">
        <v>956.0</v>
      </c>
      <c r="H2564" s="326">
        <v>33080.63235</v>
      </c>
      <c r="I2564" s="60">
        <f t="shared" si="1"/>
        <v>2019</v>
      </c>
      <c r="J2564" s="60">
        <f t="shared" si="2"/>
        <v>3</v>
      </c>
    </row>
    <row r="2565">
      <c r="A2565" s="325">
        <v>2563.0</v>
      </c>
      <c r="B2565" s="326" t="s">
        <v>906</v>
      </c>
      <c r="C2565" s="326" t="s">
        <v>530</v>
      </c>
      <c r="D2565" s="326" t="s">
        <v>797</v>
      </c>
      <c r="E2565" s="326" t="s">
        <v>797</v>
      </c>
      <c r="F2565" s="326">
        <v>39.0</v>
      </c>
      <c r="G2565" s="326">
        <v>406.0</v>
      </c>
      <c r="H2565" s="326">
        <v>35326.50772</v>
      </c>
      <c r="I2565" s="60">
        <f t="shared" si="1"/>
        <v>2019</v>
      </c>
      <c r="J2565" s="60">
        <f t="shared" si="2"/>
        <v>3</v>
      </c>
    </row>
    <row r="2566">
      <c r="A2566" s="325">
        <v>2564.0</v>
      </c>
      <c r="B2566" s="326" t="s">
        <v>906</v>
      </c>
      <c r="C2566" s="326" t="s">
        <v>530</v>
      </c>
      <c r="D2566" s="326" t="s">
        <v>798</v>
      </c>
      <c r="E2566" s="326" t="s">
        <v>799</v>
      </c>
      <c r="F2566" s="326">
        <v>37.2</v>
      </c>
      <c r="G2566" s="326">
        <v>326.0</v>
      </c>
      <c r="H2566" s="326">
        <v>17955.66076</v>
      </c>
      <c r="I2566" s="60">
        <f t="shared" si="1"/>
        <v>2019</v>
      </c>
      <c r="J2566" s="60">
        <f t="shared" si="2"/>
        <v>3</v>
      </c>
    </row>
    <row r="2567">
      <c r="A2567" s="325">
        <v>2565.0</v>
      </c>
      <c r="B2567" s="326" t="s">
        <v>906</v>
      </c>
      <c r="C2567" s="326" t="s">
        <v>530</v>
      </c>
      <c r="D2567" s="326" t="s">
        <v>798</v>
      </c>
      <c r="E2567" s="326" t="s">
        <v>800</v>
      </c>
      <c r="F2567" s="326">
        <v>48.0</v>
      </c>
      <c r="G2567" s="326">
        <v>817.0</v>
      </c>
      <c r="H2567" s="326">
        <v>116527.3567</v>
      </c>
      <c r="I2567" s="60">
        <f t="shared" si="1"/>
        <v>2019</v>
      </c>
      <c r="J2567" s="60">
        <f t="shared" si="2"/>
        <v>3</v>
      </c>
    </row>
    <row r="2568">
      <c r="A2568" s="325">
        <v>2566.0</v>
      </c>
      <c r="B2568" s="326" t="s">
        <v>906</v>
      </c>
      <c r="C2568" s="326" t="s">
        <v>530</v>
      </c>
      <c r="D2568" s="326" t="s">
        <v>801</v>
      </c>
      <c r="E2568" s="326" t="s">
        <v>802</v>
      </c>
      <c r="F2568" s="326">
        <v>126.0</v>
      </c>
      <c r="G2568" s="326">
        <v>398.0</v>
      </c>
      <c r="H2568" s="326">
        <v>3655.994267</v>
      </c>
      <c r="I2568" s="60">
        <f t="shared" si="1"/>
        <v>2019</v>
      </c>
      <c r="J2568" s="60">
        <f t="shared" si="2"/>
        <v>3</v>
      </c>
    </row>
    <row r="2569">
      <c r="A2569" s="325">
        <v>2567.0</v>
      </c>
      <c r="B2569" s="326" t="s">
        <v>906</v>
      </c>
      <c r="C2569" s="326" t="s">
        <v>518</v>
      </c>
      <c r="D2569" s="326" t="s">
        <v>864</v>
      </c>
      <c r="E2569" s="326" t="s">
        <v>813</v>
      </c>
      <c r="F2569" s="326">
        <v>4.6</v>
      </c>
      <c r="G2569" s="326">
        <v>3.0</v>
      </c>
      <c r="H2569" s="326">
        <v>4770.179349</v>
      </c>
      <c r="I2569" s="60">
        <f t="shared" si="1"/>
        <v>2019</v>
      </c>
      <c r="J2569" s="60">
        <f t="shared" si="2"/>
        <v>3</v>
      </c>
    </row>
    <row r="2570">
      <c r="A2570" s="325">
        <v>2568.0</v>
      </c>
      <c r="B2570" s="326" t="s">
        <v>906</v>
      </c>
      <c r="C2570" s="326" t="s">
        <v>518</v>
      </c>
      <c r="D2570" s="326" t="s">
        <v>864</v>
      </c>
      <c r="E2570" s="326" t="s">
        <v>814</v>
      </c>
      <c r="F2570" s="326">
        <v>4.8</v>
      </c>
      <c r="G2570" s="326">
        <v>26.0</v>
      </c>
      <c r="H2570" s="326">
        <v>2983.915158</v>
      </c>
      <c r="I2570" s="60">
        <f t="shared" si="1"/>
        <v>2019</v>
      </c>
      <c r="J2570" s="60">
        <f t="shared" si="2"/>
        <v>3</v>
      </c>
    </row>
    <row r="2571">
      <c r="A2571" s="325">
        <v>2569.0</v>
      </c>
      <c r="B2571" s="326" t="s">
        <v>906</v>
      </c>
      <c r="C2571" s="326" t="s">
        <v>518</v>
      </c>
      <c r="D2571" s="326" t="s">
        <v>864</v>
      </c>
      <c r="E2571" s="326" t="s">
        <v>815</v>
      </c>
      <c r="F2571" s="326">
        <v>4.4</v>
      </c>
      <c r="G2571" s="326">
        <v>117.0</v>
      </c>
      <c r="H2571" s="326">
        <v>111264.9166</v>
      </c>
      <c r="I2571" s="60">
        <f t="shared" si="1"/>
        <v>2019</v>
      </c>
      <c r="J2571" s="60">
        <f t="shared" si="2"/>
        <v>3</v>
      </c>
    </row>
    <row r="2572">
      <c r="A2572" s="325">
        <v>2570.0</v>
      </c>
      <c r="B2572" s="326" t="s">
        <v>906</v>
      </c>
      <c r="C2572" s="326" t="s">
        <v>518</v>
      </c>
      <c r="D2572" s="326" t="s">
        <v>803</v>
      </c>
      <c r="E2572" s="326" t="s">
        <v>803</v>
      </c>
      <c r="F2572" s="326" t="s">
        <v>804</v>
      </c>
      <c r="G2572" s="326">
        <v>131.0</v>
      </c>
      <c r="H2572" s="326">
        <v>1025963.646</v>
      </c>
      <c r="I2572" s="60">
        <f t="shared" si="1"/>
        <v>2019</v>
      </c>
      <c r="J2572" s="60">
        <f t="shared" si="2"/>
        <v>3</v>
      </c>
    </row>
    <row r="2573">
      <c r="A2573" s="325">
        <v>2571.0</v>
      </c>
      <c r="B2573" s="326" t="s">
        <v>906</v>
      </c>
      <c r="C2573" s="326" t="s">
        <v>518</v>
      </c>
      <c r="D2573" s="326" t="s">
        <v>865</v>
      </c>
      <c r="E2573" s="326" t="s">
        <v>837</v>
      </c>
      <c r="F2573" s="326" t="s">
        <v>838</v>
      </c>
      <c r="G2573" s="326">
        <v>3970.0</v>
      </c>
      <c r="H2573" s="326">
        <v>157352.4487</v>
      </c>
      <c r="I2573" s="60">
        <f t="shared" si="1"/>
        <v>2019</v>
      </c>
      <c r="J2573" s="60">
        <f t="shared" si="2"/>
        <v>3</v>
      </c>
    </row>
    <row r="2574">
      <c r="A2574" s="325">
        <v>2572.0</v>
      </c>
      <c r="B2574" s="326" t="s">
        <v>906</v>
      </c>
      <c r="C2574" s="326" t="s">
        <v>518</v>
      </c>
      <c r="D2574" s="326" t="s">
        <v>865</v>
      </c>
      <c r="E2574" s="326" t="s">
        <v>894</v>
      </c>
      <c r="F2574" s="326" t="s">
        <v>895</v>
      </c>
      <c r="G2574" s="326">
        <v>996.0</v>
      </c>
      <c r="H2574" s="326">
        <v>18919.58401</v>
      </c>
      <c r="I2574" s="60">
        <f t="shared" si="1"/>
        <v>2019</v>
      </c>
      <c r="J2574" s="60">
        <f t="shared" si="2"/>
        <v>3</v>
      </c>
    </row>
    <row r="2575">
      <c r="A2575" s="325">
        <v>2573.0</v>
      </c>
      <c r="B2575" s="326" t="s">
        <v>906</v>
      </c>
      <c r="C2575" s="326" t="s">
        <v>518</v>
      </c>
      <c r="D2575" s="326" t="s">
        <v>865</v>
      </c>
      <c r="E2575" s="326" t="s">
        <v>842</v>
      </c>
      <c r="F2575" s="326" t="s">
        <v>843</v>
      </c>
      <c r="G2575" s="326">
        <v>49.0</v>
      </c>
      <c r="H2575" s="326">
        <v>1724.855039</v>
      </c>
      <c r="I2575" s="60">
        <f t="shared" si="1"/>
        <v>2019</v>
      </c>
      <c r="J2575" s="60">
        <f t="shared" si="2"/>
        <v>3</v>
      </c>
    </row>
    <row r="2576">
      <c r="A2576" s="325">
        <v>2574.0</v>
      </c>
      <c r="B2576" s="326" t="s">
        <v>906</v>
      </c>
      <c r="C2576" s="326" t="s">
        <v>518</v>
      </c>
      <c r="D2576" s="326" t="s">
        <v>865</v>
      </c>
      <c r="E2576" s="326" t="s">
        <v>844</v>
      </c>
      <c r="F2576" s="326" t="s">
        <v>845</v>
      </c>
      <c r="G2576" s="326">
        <v>711.0</v>
      </c>
      <c r="H2576" s="326">
        <v>70223.72983</v>
      </c>
      <c r="I2576" s="60">
        <f t="shared" si="1"/>
        <v>2019</v>
      </c>
      <c r="J2576" s="60">
        <f t="shared" si="2"/>
        <v>3</v>
      </c>
    </row>
    <row r="2577">
      <c r="A2577" s="325">
        <v>2575.0</v>
      </c>
      <c r="B2577" s="326" t="s">
        <v>906</v>
      </c>
      <c r="C2577" s="326" t="s">
        <v>518</v>
      </c>
      <c r="D2577" s="326" t="s">
        <v>805</v>
      </c>
      <c r="E2577" s="326" t="s">
        <v>808</v>
      </c>
      <c r="F2577" s="326" t="s">
        <v>809</v>
      </c>
      <c r="G2577" s="326">
        <v>10730.0</v>
      </c>
      <c r="H2577" s="326">
        <v>2178922.034</v>
      </c>
      <c r="I2577" s="60">
        <f t="shared" si="1"/>
        <v>2019</v>
      </c>
      <c r="J2577" s="60">
        <f t="shared" si="2"/>
        <v>3</v>
      </c>
    </row>
    <row r="2578">
      <c r="A2578" s="325">
        <v>2576.0</v>
      </c>
      <c r="B2578" s="326" t="s">
        <v>906</v>
      </c>
      <c r="C2578" s="326" t="s">
        <v>518</v>
      </c>
      <c r="D2578" s="326" t="s">
        <v>805</v>
      </c>
      <c r="E2578" s="326" t="s">
        <v>896</v>
      </c>
      <c r="F2578" s="326" t="s">
        <v>897</v>
      </c>
      <c r="G2578" s="326">
        <v>1633.0</v>
      </c>
      <c r="H2578" s="326">
        <v>723765.0133</v>
      </c>
      <c r="I2578" s="60">
        <f t="shared" si="1"/>
        <v>2019</v>
      </c>
      <c r="J2578" s="60">
        <f t="shared" si="2"/>
        <v>3</v>
      </c>
    </row>
    <row r="2579">
      <c r="A2579" s="325">
        <v>2577.0</v>
      </c>
      <c r="B2579" s="326" t="s">
        <v>906</v>
      </c>
      <c r="C2579" s="326" t="s">
        <v>518</v>
      </c>
      <c r="D2579" s="326" t="s">
        <v>805</v>
      </c>
      <c r="E2579" s="326" t="s">
        <v>810</v>
      </c>
      <c r="F2579" s="326" t="s">
        <v>811</v>
      </c>
      <c r="G2579" s="326">
        <v>1674.0</v>
      </c>
      <c r="H2579" s="326">
        <v>3495067.112</v>
      </c>
      <c r="I2579" s="60">
        <f t="shared" si="1"/>
        <v>2019</v>
      </c>
      <c r="J2579" s="60">
        <f t="shared" si="2"/>
        <v>3</v>
      </c>
    </row>
    <row r="2580">
      <c r="A2580" s="325">
        <v>2578.0</v>
      </c>
      <c r="B2580" s="326" t="s">
        <v>906</v>
      </c>
      <c r="C2580" s="326" t="s">
        <v>518</v>
      </c>
      <c r="D2580" s="326" t="s">
        <v>805</v>
      </c>
      <c r="E2580" s="326" t="s">
        <v>812</v>
      </c>
      <c r="F2580" s="326">
        <v>2.0</v>
      </c>
      <c r="G2580" s="326">
        <v>127.0</v>
      </c>
      <c r="H2580" s="326">
        <v>597838.8193</v>
      </c>
      <c r="I2580" s="60">
        <f t="shared" si="1"/>
        <v>2019</v>
      </c>
      <c r="J2580" s="60">
        <f t="shared" si="2"/>
        <v>3</v>
      </c>
    </row>
    <row r="2581">
      <c r="A2581" s="325">
        <v>2579.0</v>
      </c>
      <c r="B2581" s="326" t="s">
        <v>906</v>
      </c>
      <c r="C2581" s="326" t="s">
        <v>518</v>
      </c>
      <c r="D2581" s="326" t="s">
        <v>805</v>
      </c>
      <c r="E2581" s="326" t="s">
        <v>816</v>
      </c>
      <c r="F2581" s="326">
        <v>4.7</v>
      </c>
      <c r="G2581" s="326">
        <v>2.0</v>
      </c>
      <c r="H2581" s="326">
        <v>2392.661564</v>
      </c>
      <c r="I2581" s="60">
        <f t="shared" si="1"/>
        <v>2019</v>
      </c>
      <c r="J2581" s="60">
        <f t="shared" si="2"/>
        <v>3</v>
      </c>
    </row>
    <row r="2582">
      <c r="A2582" s="325">
        <v>2580.0</v>
      </c>
      <c r="B2582" s="326" t="s">
        <v>906</v>
      </c>
      <c r="C2582" s="326" t="s">
        <v>518</v>
      </c>
      <c r="D2582" s="326" t="s">
        <v>805</v>
      </c>
      <c r="E2582" s="326" t="s">
        <v>817</v>
      </c>
      <c r="F2582" s="326" t="s">
        <v>818</v>
      </c>
      <c r="G2582" s="326">
        <v>74.0</v>
      </c>
      <c r="H2582" s="326">
        <v>142322.5363</v>
      </c>
      <c r="I2582" s="60">
        <f t="shared" si="1"/>
        <v>2019</v>
      </c>
      <c r="J2582" s="60">
        <f t="shared" si="2"/>
        <v>3</v>
      </c>
    </row>
    <row r="2583">
      <c r="A2583" s="325">
        <v>2581.0</v>
      </c>
      <c r="B2583" s="326" t="s">
        <v>906</v>
      </c>
      <c r="C2583" s="326" t="s">
        <v>518</v>
      </c>
      <c r="D2583" s="326" t="s">
        <v>805</v>
      </c>
      <c r="E2583" s="326" t="s">
        <v>822</v>
      </c>
      <c r="F2583" s="326" t="s">
        <v>823</v>
      </c>
      <c r="G2583" s="326">
        <v>137.0</v>
      </c>
      <c r="H2583" s="326">
        <v>40695.29485</v>
      </c>
      <c r="I2583" s="60">
        <f t="shared" si="1"/>
        <v>2019</v>
      </c>
      <c r="J2583" s="60">
        <f t="shared" si="2"/>
        <v>3</v>
      </c>
    </row>
    <row r="2584">
      <c r="A2584" s="325">
        <v>2582.0</v>
      </c>
      <c r="B2584" s="326" t="s">
        <v>906</v>
      </c>
      <c r="C2584" s="326" t="s">
        <v>518</v>
      </c>
      <c r="D2584" s="326" t="s">
        <v>828</v>
      </c>
      <c r="E2584" s="326" t="s">
        <v>829</v>
      </c>
      <c r="F2584" s="326" t="s">
        <v>830</v>
      </c>
      <c r="G2584" s="326">
        <v>7314.0</v>
      </c>
      <c r="H2584" s="326">
        <v>95043.73403</v>
      </c>
      <c r="I2584" s="60">
        <f t="shared" si="1"/>
        <v>2019</v>
      </c>
      <c r="J2584" s="60">
        <f t="shared" si="2"/>
        <v>3</v>
      </c>
    </row>
    <row r="2585">
      <c r="A2585" s="325">
        <v>2583.0</v>
      </c>
      <c r="B2585" s="326" t="s">
        <v>906</v>
      </c>
      <c r="C2585" s="326" t="s">
        <v>518</v>
      </c>
      <c r="D2585" s="326" t="s">
        <v>828</v>
      </c>
      <c r="E2585" s="326" t="s">
        <v>831</v>
      </c>
      <c r="F2585" s="326">
        <v>104.0</v>
      </c>
      <c r="G2585" s="326">
        <v>3213.0</v>
      </c>
      <c r="H2585" s="326">
        <v>21635.32673</v>
      </c>
      <c r="I2585" s="60">
        <f t="shared" si="1"/>
        <v>2019</v>
      </c>
      <c r="J2585" s="60">
        <f t="shared" si="2"/>
        <v>3</v>
      </c>
    </row>
    <row r="2586">
      <c r="A2586" s="325">
        <v>2584.0</v>
      </c>
      <c r="B2586" s="326" t="s">
        <v>906</v>
      </c>
      <c r="C2586" s="326" t="s">
        <v>518</v>
      </c>
      <c r="D2586" s="326" t="s">
        <v>828</v>
      </c>
      <c r="E2586" s="326" t="s">
        <v>832</v>
      </c>
      <c r="F2586" s="326">
        <v>13.0</v>
      </c>
      <c r="G2586" s="326">
        <v>48.0</v>
      </c>
      <c r="H2586" s="326">
        <v>12634.60508</v>
      </c>
      <c r="I2586" s="60">
        <f t="shared" si="1"/>
        <v>2019</v>
      </c>
      <c r="J2586" s="60">
        <f t="shared" si="2"/>
        <v>3</v>
      </c>
    </row>
    <row r="2587">
      <c r="A2587" s="325">
        <v>2585.0</v>
      </c>
      <c r="B2587" s="326" t="s">
        <v>906</v>
      </c>
      <c r="C2587" s="326" t="s">
        <v>518</v>
      </c>
      <c r="D2587" s="326" t="s">
        <v>828</v>
      </c>
      <c r="E2587" s="326" t="s">
        <v>833</v>
      </c>
      <c r="F2587" s="326" t="s">
        <v>834</v>
      </c>
      <c r="G2587" s="326">
        <v>3.0</v>
      </c>
      <c r="H2587" s="326">
        <v>6283.278495</v>
      </c>
      <c r="I2587" s="60">
        <f t="shared" si="1"/>
        <v>2019</v>
      </c>
      <c r="J2587" s="60">
        <f t="shared" si="2"/>
        <v>3</v>
      </c>
    </row>
    <row r="2588">
      <c r="A2588" s="325">
        <v>2586.0</v>
      </c>
      <c r="B2588" s="326" t="s">
        <v>906</v>
      </c>
      <c r="C2588" s="326" t="s">
        <v>518</v>
      </c>
      <c r="D2588" s="326" t="s">
        <v>828</v>
      </c>
      <c r="E2588" s="326" t="s">
        <v>835</v>
      </c>
      <c r="F2588" s="326" t="s">
        <v>836</v>
      </c>
      <c r="G2588" s="326">
        <v>155.0</v>
      </c>
      <c r="H2588" s="326">
        <v>24514.4278</v>
      </c>
      <c r="I2588" s="60">
        <f t="shared" si="1"/>
        <v>2019</v>
      </c>
      <c r="J2588" s="60">
        <f t="shared" si="2"/>
        <v>3</v>
      </c>
    </row>
    <row r="2589">
      <c r="A2589" s="325">
        <v>2587.0</v>
      </c>
      <c r="B2589" s="326" t="s">
        <v>906</v>
      </c>
      <c r="C2589" s="326" t="s">
        <v>518</v>
      </c>
      <c r="D2589" s="326" t="s">
        <v>828</v>
      </c>
      <c r="E2589" s="326" t="s">
        <v>839</v>
      </c>
      <c r="F2589" s="326">
        <v>36.0</v>
      </c>
      <c r="G2589" s="326">
        <v>115.0</v>
      </c>
      <c r="H2589" s="326">
        <v>173095.6422</v>
      </c>
      <c r="I2589" s="60">
        <f t="shared" si="1"/>
        <v>2019</v>
      </c>
      <c r="J2589" s="60">
        <f t="shared" si="2"/>
        <v>3</v>
      </c>
    </row>
    <row r="2590">
      <c r="A2590" s="325">
        <v>2588.0</v>
      </c>
      <c r="B2590" s="326" t="s">
        <v>906</v>
      </c>
      <c r="C2590" s="326" t="s">
        <v>518</v>
      </c>
      <c r="D2590" s="326" t="s">
        <v>828</v>
      </c>
      <c r="E2590" s="326" t="s">
        <v>866</v>
      </c>
      <c r="F2590" s="326">
        <v>106.0</v>
      </c>
      <c r="G2590" s="326">
        <v>22.0</v>
      </c>
      <c r="H2590" s="326">
        <v>34094.29903</v>
      </c>
      <c r="I2590" s="60">
        <f t="shared" si="1"/>
        <v>2019</v>
      </c>
      <c r="J2590" s="60">
        <f t="shared" si="2"/>
        <v>3</v>
      </c>
    </row>
    <row r="2591">
      <c r="A2591" s="325">
        <v>2589.0</v>
      </c>
      <c r="B2591" s="326" t="s">
        <v>906</v>
      </c>
      <c r="C2591" s="326" t="s">
        <v>518</v>
      </c>
      <c r="D2591" s="326" t="s">
        <v>828</v>
      </c>
      <c r="E2591" s="326" t="s">
        <v>840</v>
      </c>
      <c r="F2591" s="326" t="s">
        <v>841</v>
      </c>
      <c r="G2591" s="326">
        <v>264.0</v>
      </c>
      <c r="H2591" s="326">
        <v>7690.058917</v>
      </c>
      <c r="I2591" s="60">
        <f t="shared" si="1"/>
        <v>2019</v>
      </c>
      <c r="J2591" s="60">
        <f t="shared" si="2"/>
        <v>3</v>
      </c>
    </row>
    <row r="2592">
      <c r="A2592" s="325">
        <v>2590.0</v>
      </c>
      <c r="B2592" s="326" t="s">
        <v>906</v>
      </c>
      <c r="C2592" s="326" t="s">
        <v>518</v>
      </c>
      <c r="D2592" s="326" t="s">
        <v>828</v>
      </c>
      <c r="E2592" s="326" t="s">
        <v>846</v>
      </c>
      <c r="F2592" s="326" t="s">
        <v>847</v>
      </c>
      <c r="G2592" s="326">
        <v>906.0</v>
      </c>
      <c r="H2592" s="326">
        <v>281520.6299</v>
      </c>
      <c r="I2592" s="60">
        <f t="shared" si="1"/>
        <v>2019</v>
      </c>
      <c r="J2592" s="60">
        <f t="shared" si="2"/>
        <v>3</v>
      </c>
    </row>
    <row r="2593">
      <c r="A2593" s="325">
        <v>2591.0</v>
      </c>
      <c r="B2593" s="326" t="s">
        <v>907</v>
      </c>
      <c r="C2593" s="326" t="s">
        <v>545</v>
      </c>
      <c r="D2593" s="326" t="s">
        <v>642</v>
      </c>
      <c r="E2593" s="326" t="s">
        <v>643</v>
      </c>
      <c r="F2593" s="326" t="s">
        <v>644</v>
      </c>
      <c r="G2593" s="326">
        <v>136.0</v>
      </c>
      <c r="H2593" s="326">
        <v>122717.759</v>
      </c>
      <c r="I2593" s="60">
        <f t="shared" si="1"/>
        <v>2019</v>
      </c>
      <c r="J2593" s="60">
        <f t="shared" si="2"/>
        <v>4</v>
      </c>
    </row>
    <row r="2594">
      <c r="A2594" s="325">
        <v>2592.0</v>
      </c>
      <c r="B2594" s="326" t="s">
        <v>907</v>
      </c>
      <c r="C2594" s="326" t="s">
        <v>545</v>
      </c>
      <c r="D2594" s="326" t="s">
        <v>642</v>
      </c>
      <c r="E2594" s="326" t="s">
        <v>645</v>
      </c>
      <c r="F2594" s="326" t="s">
        <v>646</v>
      </c>
      <c r="G2594" s="326">
        <v>104.0</v>
      </c>
      <c r="H2594" s="326">
        <v>20778.23679</v>
      </c>
      <c r="I2594" s="60">
        <f t="shared" si="1"/>
        <v>2019</v>
      </c>
      <c r="J2594" s="60">
        <f t="shared" si="2"/>
        <v>4</v>
      </c>
    </row>
    <row r="2595">
      <c r="A2595" s="325">
        <v>2593.0</v>
      </c>
      <c r="B2595" s="326" t="s">
        <v>907</v>
      </c>
      <c r="C2595" s="326" t="s">
        <v>545</v>
      </c>
      <c r="D2595" s="326" t="s">
        <v>647</v>
      </c>
      <c r="E2595" s="326" t="s">
        <v>648</v>
      </c>
      <c r="F2595" s="326" t="s">
        <v>649</v>
      </c>
      <c r="G2595" s="326">
        <v>1025.0</v>
      </c>
      <c r="H2595" s="326">
        <v>9392.211284</v>
      </c>
      <c r="I2595" s="60">
        <f t="shared" si="1"/>
        <v>2019</v>
      </c>
      <c r="J2595" s="60">
        <f t="shared" si="2"/>
        <v>4</v>
      </c>
    </row>
    <row r="2596">
      <c r="A2596" s="325">
        <v>2594.0</v>
      </c>
      <c r="B2596" s="326" t="s">
        <v>907</v>
      </c>
      <c r="C2596" s="326" t="s">
        <v>545</v>
      </c>
      <c r="D2596" s="326" t="s">
        <v>647</v>
      </c>
      <c r="E2596" s="326" t="s">
        <v>650</v>
      </c>
      <c r="F2596" s="326" t="s">
        <v>651</v>
      </c>
      <c r="G2596" s="326">
        <v>1682.0</v>
      </c>
      <c r="H2596" s="326">
        <v>15412.38964</v>
      </c>
      <c r="I2596" s="60">
        <f t="shared" si="1"/>
        <v>2019</v>
      </c>
      <c r="J2596" s="60">
        <f t="shared" si="2"/>
        <v>4</v>
      </c>
    </row>
    <row r="2597">
      <c r="A2597" s="325">
        <v>2595.0</v>
      </c>
      <c r="B2597" s="326" t="s">
        <v>907</v>
      </c>
      <c r="C2597" s="326" t="s">
        <v>545</v>
      </c>
      <c r="D2597" s="326" t="s">
        <v>647</v>
      </c>
      <c r="E2597" s="326" t="s">
        <v>652</v>
      </c>
      <c r="F2597" s="326" t="s">
        <v>653</v>
      </c>
      <c r="G2597" s="326">
        <v>1832.0</v>
      </c>
      <c r="H2597" s="326">
        <v>16786.85958</v>
      </c>
      <c r="I2597" s="60">
        <f t="shared" si="1"/>
        <v>2019</v>
      </c>
      <c r="J2597" s="60">
        <f t="shared" si="2"/>
        <v>4</v>
      </c>
    </row>
    <row r="2598">
      <c r="A2598" s="325">
        <v>2596.0</v>
      </c>
      <c r="B2598" s="326" t="s">
        <v>907</v>
      </c>
      <c r="C2598" s="326" t="s">
        <v>545</v>
      </c>
      <c r="D2598" s="326" t="s">
        <v>647</v>
      </c>
      <c r="E2598" s="326" t="s">
        <v>654</v>
      </c>
      <c r="F2598" s="326" t="s">
        <v>655</v>
      </c>
      <c r="G2598" s="326">
        <v>1777.0</v>
      </c>
      <c r="H2598" s="326">
        <v>16282.88727</v>
      </c>
      <c r="I2598" s="60">
        <f t="shared" si="1"/>
        <v>2019</v>
      </c>
      <c r="J2598" s="60">
        <f t="shared" si="2"/>
        <v>4</v>
      </c>
    </row>
    <row r="2599">
      <c r="A2599" s="325">
        <v>2597.0</v>
      </c>
      <c r="B2599" s="326" t="s">
        <v>907</v>
      </c>
      <c r="C2599" s="326" t="s">
        <v>545</v>
      </c>
      <c r="D2599" s="326" t="s">
        <v>647</v>
      </c>
      <c r="E2599" s="326" t="s">
        <v>656</v>
      </c>
      <c r="F2599" s="326" t="s">
        <v>657</v>
      </c>
      <c r="G2599" s="326">
        <v>33.0</v>
      </c>
      <c r="H2599" s="326">
        <v>432.1893675</v>
      </c>
      <c r="I2599" s="60">
        <f t="shared" si="1"/>
        <v>2019</v>
      </c>
      <c r="J2599" s="60">
        <f t="shared" si="2"/>
        <v>4</v>
      </c>
    </row>
    <row r="2600">
      <c r="A2600" s="325">
        <v>2598.0</v>
      </c>
      <c r="B2600" s="326" t="s">
        <v>907</v>
      </c>
      <c r="C2600" s="326" t="s">
        <v>547</v>
      </c>
      <c r="D2600" s="326" t="s">
        <v>658</v>
      </c>
      <c r="E2600" s="326" t="s">
        <v>659</v>
      </c>
      <c r="F2600" s="326" t="s">
        <v>660</v>
      </c>
      <c r="G2600" s="326">
        <v>57.0</v>
      </c>
      <c r="H2600" s="326">
        <v>657.3921258</v>
      </c>
      <c r="I2600" s="60">
        <f t="shared" si="1"/>
        <v>2019</v>
      </c>
      <c r="J2600" s="60">
        <f t="shared" si="2"/>
        <v>4</v>
      </c>
    </row>
    <row r="2601">
      <c r="A2601" s="325">
        <v>2599.0</v>
      </c>
      <c r="B2601" s="326" t="s">
        <v>907</v>
      </c>
      <c r="C2601" s="326" t="s">
        <v>547</v>
      </c>
      <c r="D2601" s="326" t="s">
        <v>658</v>
      </c>
      <c r="E2601" s="326" t="s">
        <v>661</v>
      </c>
      <c r="F2601" s="326" t="s">
        <v>662</v>
      </c>
      <c r="G2601" s="326">
        <v>4961.0</v>
      </c>
      <c r="H2601" s="326">
        <v>7523.361183</v>
      </c>
      <c r="I2601" s="60">
        <f t="shared" si="1"/>
        <v>2019</v>
      </c>
      <c r="J2601" s="60">
        <f t="shared" si="2"/>
        <v>4</v>
      </c>
    </row>
    <row r="2602">
      <c r="A2602" s="325">
        <v>2600.0</v>
      </c>
      <c r="B2602" s="326" t="s">
        <v>907</v>
      </c>
      <c r="C2602" s="326" t="s">
        <v>547</v>
      </c>
      <c r="D2602" s="326" t="s">
        <v>658</v>
      </c>
      <c r="E2602" s="326" t="s">
        <v>663</v>
      </c>
      <c r="F2602" s="326" t="s">
        <v>664</v>
      </c>
      <c r="G2602" s="326">
        <v>3587.0</v>
      </c>
      <c r="H2602" s="326">
        <v>32278.14022</v>
      </c>
      <c r="I2602" s="60">
        <f t="shared" si="1"/>
        <v>2019</v>
      </c>
      <c r="J2602" s="60">
        <f t="shared" si="2"/>
        <v>4</v>
      </c>
    </row>
    <row r="2603">
      <c r="A2603" s="325">
        <v>2601.0</v>
      </c>
      <c r="B2603" s="326" t="s">
        <v>907</v>
      </c>
      <c r="C2603" s="326" t="s">
        <v>547</v>
      </c>
      <c r="D2603" s="326" t="s">
        <v>665</v>
      </c>
      <c r="E2603" s="326" t="s">
        <v>666</v>
      </c>
      <c r="F2603" s="326" t="s">
        <v>667</v>
      </c>
      <c r="G2603" s="326">
        <v>3705.0</v>
      </c>
      <c r="H2603" s="326">
        <v>2470041.971</v>
      </c>
      <c r="I2603" s="60">
        <f t="shared" si="1"/>
        <v>2019</v>
      </c>
      <c r="J2603" s="60">
        <f t="shared" si="2"/>
        <v>4</v>
      </c>
    </row>
    <row r="2604">
      <c r="A2604" s="325">
        <v>2602.0</v>
      </c>
      <c r="B2604" s="326" t="s">
        <v>907</v>
      </c>
      <c r="C2604" s="326" t="s">
        <v>678</v>
      </c>
      <c r="D2604" s="326" t="s">
        <v>678</v>
      </c>
      <c r="E2604" s="326" t="s">
        <v>680</v>
      </c>
      <c r="F2604" s="326">
        <v>80.0</v>
      </c>
      <c r="G2604" s="326">
        <v>100.0</v>
      </c>
      <c r="H2604" s="326">
        <v>15698.80821</v>
      </c>
      <c r="I2604" s="60">
        <f t="shared" si="1"/>
        <v>2019</v>
      </c>
      <c r="J2604" s="60">
        <f t="shared" si="2"/>
        <v>4</v>
      </c>
    </row>
    <row r="2605">
      <c r="A2605" s="325">
        <v>2603.0</v>
      </c>
      <c r="B2605" s="326" t="s">
        <v>907</v>
      </c>
      <c r="C2605" s="326" t="s">
        <v>678</v>
      </c>
      <c r="D2605" s="326" t="s">
        <v>678</v>
      </c>
      <c r="E2605" s="326" t="s">
        <v>681</v>
      </c>
      <c r="F2605" s="326">
        <v>83.0</v>
      </c>
      <c r="G2605" s="326">
        <v>4.0</v>
      </c>
      <c r="H2605" s="326">
        <v>17.01186722</v>
      </c>
      <c r="I2605" s="60">
        <f t="shared" si="1"/>
        <v>2019</v>
      </c>
      <c r="J2605" s="60">
        <f t="shared" si="2"/>
        <v>4</v>
      </c>
    </row>
    <row r="2606">
      <c r="A2606" s="325">
        <v>2604.0</v>
      </c>
      <c r="B2606" s="326" t="s">
        <v>907</v>
      </c>
      <c r="C2606" s="326" t="s">
        <v>678</v>
      </c>
      <c r="D2606" s="326" t="s">
        <v>678</v>
      </c>
      <c r="E2606" s="326" t="s">
        <v>682</v>
      </c>
      <c r="F2606" s="326">
        <v>26.0</v>
      </c>
      <c r="G2606" s="326">
        <v>2.0</v>
      </c>
      <c r="H2606" s="326">
        <v>541.8146066</v>
      </c>
      <c r="I2606" s="60">
        <f t="shared" si="1"/>
        <v>2019</v>
      </c>
      <c r="J2606" s="60">
        <f t="shared" si="2"/>
        <v>4</v>
      </c>
    </row>
    <row r="2607">
      <c r="A2607" s="325">
        <v>2605.0</v>
      </c>
      <c r="B2607" s="326" t="s">
        <v>907</v>
      </c>
      <c r="C2607" s="326" t="s">
        <v>678</v>
      </c>
      <c r="D2607" s="326" t="s">
        <v>678</v>
      </c>
      <c r="E2607" s="326" t="s">
        <v>683</v>
      </c>
      <c r="F2607" s="326">
        <v>802.0</v>
      </c>
      <c r="G2607" s="326">
        <v>748.0</v>
      </c>
      <c r="H2607" s="326">
        <v>101079.8186</v>
      </c>
      <c r="I2607" s="60">
        <f t="shared" si="1"/>
        <v>2019</v>
      </c>
      <c r="J2607" s="60">
        <f t="shared" si="2"/>
        <v>4</v>
      </c>
    </row>
    <row r="2608">
      <c r="A2608" s="325">
        <v>2606.0</v>
      </c>
      <c r="B2608" s="326" t="s">
        <v>907</v>
      </c>
      <c r="C2608" s="326" t="s">
        <v>678</v>
      </c>
      <c r="D2608" s="326" t="s">
        <v>678</v>
      </c>
      <c r="E2608" s="326" t="s">
        <v>684</v>
      </c>
      <c r="F2608" s="326">
        <v>95.0</v>
      </c>
      <c r="G2608" s="326">
        <v>20.0</v>
      </c>
      <c r="H2608" s="326">
        <v>323.507096</v>
      </c>
      <c r="I2608" s="60">
        <f t="shared" si="1"/>
        <v>2019</v>
      </c>
      <c r="J2608" s="60">
        <f t="shared" si="2"/>
        <v>4</v>
      </c>
    </row>
    <row r="2609">
      <c r="A2609" s="325">
        <v>2607.0</v>
      </c>
      <c r="B2609" s="326" t="s">
        <v>907</v>
      </c>
      <c r="C2609" s="326" t="s">
        <v>678</v>
      </c>
      <c r="D2609" s="326" t="s">
        <v>678</v>
      </c>
      <c r="E2609" s="326" t="s">
        <v>685</v>
      </c>
      <c r="F2609" s="326">
        <v>24.0</v>
      </c>
      <c r="G2609" s="326">
        <v>9.0</v>
      </c>
      <c r="H2609" s="326">
        <v>3123.12003</v>
      </c>
      <c r="I2609" s="60">
        <f t="shared" si="1"/>
        <v>2019</v>
      </c>
      <c r="J2609" s="60">
        <f t="shared" si="2"/>
        <v>4</v>
      </c>
    </row>
    <row r="2610">
      <c r="A2610" s="325">
        <v>2608.0</v>
      </c>
      <c r="B2610" s="326" t="s">
        <v>907</v>
      </c>
      <c r="C2610" s="326" t="s">
        <v>678</v>
      </c>
      <c r="D2610" s="326" t="s">
        <v>678</v>
      </c>
      <c r="E2610" s="326" t="s">
        <v>686</v>
      </c>
      <c r="F2610" s="326">
        <v>60.0</v>
      </c>
      <c r="G2610" s="326">
        <v>5.0</v>
      </c>
      <c r="H2610" s="326">
        <v>92.1143806</v>
      </c>
      <c r="I2610" s="60">
        <f t="shared" si="1"/>
        <v>2019</v>
      </c>
      <c r="J2610" s="60">
        <f t="shared" si="2"/>
        <v>4</v>
      </c>
    </row>
    <row r="2611">
      <c r="A2611" s="325">
        <v>2609.0</v>
      </c>
      <c r="B2611" s="326" t="s">
        <v>907</v>
      </c>
      <c r="C2611" s="326" t="s">
        <v>678</v>
      </c>
      <c r="D2611" s="326" t="s">
        <v>678</v>
      </c>
      <c r="E2611" s="326" t="s">
        <v>687</v>
      </c>
      <c r="F2611" s="326">
        <v>814.0</v>
      </c>
      <c r="G2611" s="326">
        <v>46.0</v>
      </c>
      <c r="H2611" s="326">
        <v>323.95342</v>
      </c>
      <c r="I2611" s="60">
        <f t="shared" si="1"/>
        <v>2019</v>
      </c>
      <c r="J2611" s="60">
        <f t="shared" si="2"/>
        <v>4</v>
      </c>
    </row>
    <row r="2612">
      <c r="A2612" s="325">
        <v>2610.0</v>
      </c>
      <c r="B2612" s="326" t="s">
        <v>907</v>
      </c>
      <c r="C2612" s="326" t="s">
        <v>678</v>
      </c>
      <c r="D2612" s="326" t="s">
        <v>678</v>
      </c>
      <c r="E2612" s="326" t="s">
        <v>688</v>
      </c>
      <c r="F2612" s="326">
        <v>33.0</v>
      </c>
      <c r="G2612" s="326">
        <v>327.0</v>
      </c>
      <c r="H2612" s="326">
        <v>12086.56011</v>
      </c>
      <c r="I2612" s="60">
        <f t="shared" si="1"/>
        <v>2019</v>
      </c>
      <c r="J2612" s="60">
        <f t="shared" si="2"/>
        <v>4</v>
      </c>
    </row>
    <row r="2613">
      <c r="A2613" s="325">
        <v>2611.0</v>
      </c>
      <c r="B2613" s="326" t="s">
        <v>907</v>
      </c>
      <c r="C2613" s="326" t="s">
        <v>678</v>
      </c>
      <c r="D2613" s="326" t="s">
        <v>678</v>
      </c>
      <c r="E2613" s="326" t="s">
        <v>689</v>
      </c>
      <c r="F2613" s="326">
        <v>54.0</v>
      </c>
      <c r="G2613" s="326">
        <v>495.0</v>
      </c>
      <c r="H2613" s="326">
        <v>34578.11783</v>
      </c>
      <c r="I2613" s="60">
        <f t="shared" si="1"/>
        <v>2019</v>
      </c>
      <c r="J2613" s="60">
        <f t="shared" si="2"/>
        <v>4</v>
      </c>
    </row>
    <row r="2614">
      <c r="A2614" s="325">
        <v>2612.0</v>
      </c>
      <c r="B2614" s="326" t="s">
        <v>907</v>
      </c>
      <c r="C2614" s="326" t="s">
        <v>678</v>
      </c>
      <c r="D2614" s="326" t="s">
        <v>678</v>
      </c>
      <c r="E2614" s="326" t="s">
        <v>692</v>
      </c>
      <c r="F2614" s="326" t="s">
        <v>693</v>
      </c>
      <c r="G2614" s="326">
        <v>63.0</v>
      </c>
      <c r="H2614" s="326">
        <v>9085.89814</v>
      </c>
      <c r="I2614" s="60">
        <f t="shared" si="1"/>
        <v>2019</v>
      </c>
      <c r="J2614" s="60">
        <f t="shared" si="2"/>
        <v>4</v>
      </c>
    </row>
    <row r="2615">
      <c r="A2615" s="325">
        <v>2613.0</v>
      </c>
      <c r="B2615" s="326" t="s">
        <v>907</v>
      </c>
      <c r="C2615" s="326" t="s">
        <v>678</v>
      </c>
      <c r="D2615" s="326" t="s">
        <v>678</v>
      </c>
      <c r="E2615" s="326" t="s">
        <v>694</v>
      </c>
      <c r="F2615" s="326">
        <v>86.0</v>
      </c>
      <c r="G2615" s="326">
        <v>800.0</v>
      </c>
      <c r="H2615" s="326">
        <v>97882.76504</v>
      </c>
      <c r="I2615" s="60">
        <f t="shared" si="1"/>
        <v>2019</v>
      </c>
      <c r="J2615" s="60">
        <f t="shared" si="2"/>
        <v>4</v>
      </c>
    </row>
    <row r="2616">
      <c r="A2616" s="325">
        <v>2614.0</v>
      </c>
      <c r="B2616" s="326" t="s">
        <v>907</v>
      </c>
      <c r="C2616" s="326" t="s">
        <v>678</v>
      </c>
      <c r="D2616" s="326" t="s">
        <v>678</v>
      </c>
      <c r="E2616" s="326" t="s">
        <v>695</v>
      </c>
      <c r="F2616" s="326">
        <v>69.0</v>
      </c>
      <c r="G2616" s="326">
        <v>245.0</v>
      </c>
      <c r="H2616" s="326">
        <v>66474.78035</v>
      </c>
      <c r="I2616" s="60">
        <f t="shared" si="1"/>
        <v>2019</v>
      </c>
      <c r="J2616" s="60">
        <f t="shared" si="2"/>
        <v>4</v>
      </c>
    </row>
    <row r="2617">
      <c r="A2617" s="325">
        <v>2615.0</v>
      </c>
      <c r="B2617" s="326" t="s">
        <v>907</v>
      </c>
      <c r="C2617" s="326" t="s">
        <v>678</v>
      </c>
      <c r="D2617" s="326" t="s">
        <v>678</v>
      </c>
      <c r="E2617" s="326" t="s">
        <v>696</v>
      </c>
      <c r="F2617" s="326">
        <v>61.0</v>
      </c>
      <c r="G2617" s="326">
        <v>65.0</v>
      </c>
      <c r="H2617" s="326">
        <v>9606.09249</v>
      </c>
      <c r="I2617" s="60">
        <f t="shared" si="1"/>
        <v>2019</v>
      </c>
      <c r="J2617" s="60">
        <f t="shared" si="2"/>
        <v>4</v>
      </c>
    </row>
    <row r="2618">
      <c r="A2618" s="325">
        <v>2616.0</v>
      </c>
      <c r="B2618" s="326" t="s">
        <v>907</v>
      </c>
      <c r="C2618" s="326" t="s">
        <v>678</v>
      </c>
      <c r="D2618" s="326" t="s">
        <v>678</v>
      </c>
      <c r="E2618" s="326" t="s">
        <v>697</v>
      </c>
      <c r="F2618" s="326">
        <v>99.0</v>
      </c>
      <c r="G2618" s="326">
        <v>116.0</v>
      </c>
      <c r="H2618" s="326">
        <v>21553.71643</v>
      </c>
      <c r="I2618" s="60">
        <f t="shared" si="1"/>
        <v>2019</v>
      </c>
      <c r="J2618" s="60">
        <f t="shared" si="2"/>
        <v>4</v>
      </c>
    </row>
    <row r="2619">
      <c r="A2619" s="325">
        <v>2617.0</v>
      </c>
      <c r="B2619" s="326" t="s">
        <v>907</v>
      </c>
      <c r="C2619" s="326" t="s">
        <v>678</v>
      </c>
      <c r="D2619" s="326" t="s">
        <v>678</v>
      </c>
      <c r="E2619" s="326" t="s">
        <v>698</v>
      </c>
      <c r="F2619" s="326">
        <v>67.0</v>
      </c>
      <c r="G2619" s="326">
        <v>2.0</v>
      </c>
      <c r="H2619" s="326">
        <v>232.6269688</v>
      </c>
      <c r="I2619" s="60">
        <f t="shared" si="1"/>
        <v>2019</v>
      </c>
      <c r="J2619" s="60">
        <f t="shared" si="2"/>
        <v>4</v>
      </c>
    </row>
    <row r="2620">
      <c r="A2620" s="325">
        <v>2618.0</v>
      </c>
      <c r="B2620" s="326" t="s">
        <v>907</v>
      </c>
      <c r="C2620" s="326" t="s">
        <v>678</v>
      </c>
      <c r="D2620" s="326" t="s">
        <v>678</v>
      </c>
      <c r="E2620" s="326" t="s">
        <v>699</v>
      </c>
      <c r="F2620" s="326">
        <v>79.0</v>
      </c>
      <c r="G2620" s="326">
        <v>343.0</v>
      </c>
      <c r="H2620" s="326">
        <v>63202.21013</v>
      </c>
      <c r="I2620" s="60">
        <f t="shared" si="1"/>
        <v>2019</v>
      </c>
      <c r="J2620" s="60">
        <f t="shared" si="2"/>
        <v>4</v>
      </c>
    </row>
    <row r="2621">
      <c r="A2621" s="325">
        <v>2619.0</v>
      </c>
      <c r="B2621" s="326" t="s">
        <v>907</v>
      </c>
      <c r="C2621" s="326" t="s">
        <v>678</v>
      </c>
      <c r="D2621" s="326" t="s">
        <v>678</v>
      </c>
      <c r="E2621" s="326" t="s">
        <v>702</v>
      </c>
      <c r="F2621" s="326" t="s">
        <v>703</v>
      </c>
      <c r="G2621" s="326">
        <v>90.0</v>
      </c>
      <c r="H2621" s="326">
        <v>16635.98675</v>
      </c>
      <c r="I2621" s="60">
        <f t="shared" si="1"/>
        <v>2019</v>
      </c>
      <c r="J2621" s="60">
        <f t="shared" si="2"/>
        <v>4</v>
      </c>
    </row>
    <row r="2622">
      <c r="A2622" s="325">
        <v>2620.0</v>
      </c>
      <c r="B2622" s="326" t="s">
        <v>907</v>
      </c>
      <c r="C2622" s="326" t="s">
        <v>678</v>
      </c>
      <c r="D2622" s="326" t="s">
        <v>678</v>
      </c>
      <c r="E2622" s="326" t="s">
        <v>704</v>
      </c>
      <c r="F2622" s="326">
        <v>38.0</v>
      </c>
      <c r="G2622" s="326">
        <v>304.0</v>
      </c>
      <c r="H2622" s="326">
        <v>84578.78536</v>
      </c>
      <c r="I2622" s="60">
        <f t="shared" si="1"/>
        <v>2019</v>
      </c>
      <c r="J2622" s="60">
        <f t="shared" si="2"/>
        <v>4</v>
      </c>
    </row>
    <row r="2623">
      <c r="A2623" s="325">
        <v>2621.0</v>
      </c>
      <c r="B2623" s="326" t="s">
        <v>907</v>
      </c>
      <c r="C2623" s="326" t="s">
        <v>678</v>
      </c>
      <c r="D2623" s="326" t="s">
        <v>678</v>
      </c>
      <c r="E2623" s="326" t="s">
        <v>705</v>
      </c>
      <c r="F2623" s="326">
        <v>27.0</v>
      </c>
      <c r="G2623" s="326">
        <v>21.0</v>
      </c>
      <c r="H2623" s="326">
        <v>58.49379323</v>
      </c>
      <c r="I2623" s="60">
        <f t="shared" si="1"/>
        <v>2019</v>
      </c>
      <c r="J2623" s="60">
        <f t="shared" si="2"/>
        <v>4</v>
      </c>
    </row>
    <row r="2624">
      <c r="A2624" s="325">
        <v>2622.0</v>
      </c>
      <c r="B2624" s="326" t="s">
        <v>907</v>
      </c>
      <c r="C2624" s="326" t="s">
        <v>678</v>
      </c>
      <c r="D2624" s="326" t="s">
        <v>678</v>
      </c>
      <c r="E2624" s="326" t="s">
        <v>706</v>
      </c>
      <c r="F2624" s="326">
        <v>59.0</v>
      </c>
      <c r="G2624" s="326">
        <v>344.0</v>
      </c>
      <c r="H2624" s="326">
        <v>20300.77212</v>
      </c>
      <c r="I2624" s="60">
        <f t="shared" si="1"/>
        <v>2019</v>
      </c>
      <c r="J2624" s="60">
        <f t="shared" si="2"/>
        <v>4</v>
      </c>
    </row>
    <row r="2625">
      <c r="A2625" s="325">
        <v>2623.0</v>
      </c>
      <c r="B2625" s="326" t="s">
        <v>907</v>
      </c>
      <c r="C2625" s="326" t="s">
        <v>678</v>
      </c>
      <c r="D2625" s="326" t="s">
        <v>678</v>
      </c>
      <c r="E2625" s="326" t="s">
        <v>856</v>
      </c>
      <c r="F2625" s="326">
        <v>96.0</v>
      </c>
      <c r="G2625" s="326">
        <v>4.0</v>
      </c>
      <c r="H2625" s="326">
        <v>1095.44889</v>
      </c>
      <c r="I2625" s="60">
        <f t="shared" si="1"/>
        <v>2019</v>
      </c>
      <c r="J2625" s="60">
        <f t="shared" si="2"/>
        <v>4</v>
      </c>
    </row>
    <row r="2626">
      <c r="A2626" s="325">
        <v>2624.0</v>
      </c>
      <c r="B2626" s="326" t="s">
        <v>907</v>
      </c>
      <c r="C2626" s="326" t="s">
        <v>550</v>
      </c>
      <c r="D2626" s="326" t="s">
        <v>550</v>
      </c>
      <c r="E2626" s="326" t="s">
        <v>707</v>
      </c>
      <c r="F2626" s="326">
        <v>81.0</v>
      </c>
      <c r="G2626" s="326">
        <v>27.0</v>
      </c>
      <c r="H2626" s="326">
        <v>46189.53788</v>
      </c>
      <c r="I2626" s="60">
        <f t="shared" si="1"/>
        <v>2019</v>
      </c>
      <c r="J2626" s="60">
        <f t="shared" si="2"/>
        <v>4</v>
      </c>
    </row>
    <row r="2627">
      <c r="A2627" s="325">
        <v>2625.0</v>
      </c>
      <c r="B2627" s="326" t="s">
        <v>907</v>
      </c>
      <c r="C2627" s="326" t="s">
        <v>550</v>
      </c>
      <c r="D2627" s="326" t="s">
        <v>550</v>
      </c>
      <c r="E2627" s="326" t="s">
        <v>708</v>
      </c>
      <c r="F2627" s="326" t="s">
        <v>709</v>
      </c>
      <c r="G2627" s="326">
        <v>2218.0</v>
      </c>
      <c r="H2627" s="326">
        <v>157711.6352</v>
      </c>
      <c r="I2627" s="60">
        <f t="shared" si="1"/>
        <v>2019</v>
      </c>
      <c r="J2627" s="60">
        <f t="shared" si="2"/>
        <v>4</v>
      </c>
    </row>
    <row r="2628">
      <c r="A2628" s="325">
        <v>2626.0</v>
      </c>
      <c r="B2628" s="326" t="s">
        <v>907</v>
      </c>
      <c r="C2628" s="326" t="s">
        <v>550</v>
      </c>
      <c r="D2628" s="326" t="s">
        <v>550</v>
      </c>
      <c r="E2628" s="326" t="s">
        <v>710</v>
      </c>
      <c r="F2628" s="326" t="s">
        <v>711</v>
      </c>
      <c r="G2628" s="326">
        <v>381.0</v>
      </c>
      <c r="H2628" s="326">
        <v>211278.8941</v>
      </c>
      <c r="I2628" s="60">
        <f t="shared" si="1"/>
        <v>2019</v>
      </c>
      <c r="J2628" s="60">
        <f t="shared" si="2"/>
        <v>4</v>
      </c>
    </row>
    <row r="2629">
      <c r="A2629" s="325">
        <v>2627.0</v>
      </c>
      <c r="B2629" s="326" t="s">
        <v>907</v>
      </c>
      <c r="C2629" s="326" t="s">
        <v>550</v>
      </c>
      <c r="D2629" s="326" t="s">
        <v>550</v>
      </c>
      <c r="E2629" s="326" t="s">
        <v>712</v>
      </c>
      <c r="F2629" s="326" t="s">
        <v>713</v>
      </c>
      <c r="G2629" s="326">
        <v>123.0</v>
      </c>
      <c r="H2629" s="326">
        <v>86469.15002</v>
      </c>
      <c r="I2629" s="60">
        <f t="shared" si="1"/>
        <v>2019</v>
      </c>
      <c r="J2629" s="60">
        <f t="shared" si="2"/>
        <v>4</v>
      </c>
    </row>
    <row r="2630">
      <c r="A2630" s="325">
        <v>2628.0</v>
      </c>
      <c r="B2630" s="326" t="s">
        <v>907</v>
      </c>
      <c r="C2630" s="326" t="s">
        <v>550</v>
      </c>
      <c r="D2630" s="326" t="s">
        <v>550</v>
      </c>
      <c r="E2630" s="326" t="s">
        <v>714</v>
      </c>
      <c r="F2630" s="326" t="s">
        <v>715</v>
      </c>
      <c r="G2630" s="326">
        <v>1439.0</v>
      </c>
      <c r="H2630" s="326">
        <v>88362.99091</v>
      </c>
      <c r="I2630" s="60">
        <f t="shared" si="1"/>
        <v>2019</v>
      </c>
      <c r="J2630" s="60">
        <f t="shared" si="2"/>
        <v>4</v>
      </c>
    </row>
    <row r="2631">
      <c r="A2631" s="325">
        <v>2629.0</v>
      </c>
      <c r="B2631" s="326" t="s">
        <v>907</v>
      </c>
      <c r="C2631" s="326" t="s">
        <v>551</v>
      </c>
      <c r="D2631" s="326" t="s">
        <v>551</v>
      </c>
      <c r="E2631" s="326" t="s">
        <v>716</v>
      </c>
      <c r="F2631" s="326">
        <v>66.0</v>
      </c>
      <c r="G2631" s="326">
        <v>4229.0</v>
      </c>
      <c r="H2631" s="326">
        <v>293031.2156</v>
      </c>
      <c r="I2631" s="60">
        <f t="shared" si="1"/>
        <v>2019</v>
      </c>
      <c r="J2631" s="60">
        <f t="shared" si="2"/>
        <v>4</v>
      </c>
    </row>
    <row r="2632">
      <c r="A2632" s="325">
        <v>2630.0</v>
      </c>
      <c r="B2632" s="326" t="s">
        <v>907</v>
      </c>
      <c r="C2632" s="326" t="s">
        <v>551</v>
      </c>
      <c r="D2632" s="326" t="s">
        <v>551</v>
      </c>
      <c r="E2632" s="326" t="s">
        <v>717</v>
      </c>
      <c r="F2632" s="326" t="s">
        <v>718</v>
      </c>
      <c r="G2632" s="326">
        <v>4065.0</v>
      </c>
      <c r="H2632" s="326">
        <v>30797.08796</v>
      </c>
      <c r="I2632" s="60">
        <f t="shared" si="1"/>
        <v>2019</v>
      </c>
      <c r="J2632" s="60">
        <f t="shared" si="2"/>
        <v>4</v>
      </c>
    </row>
    <row r="2633">
      <c r="A2633" s="325">
        <v>2631.0</v>
      </c>
      <c r="B2633" s="326" t="s">
        <v>907</v>
      </c>
      <c r="C2633" s="326" t="s">
        <v>551</v>
      </c>
      <c r="D2633" s="326" t="s">
        <v>551</v>
      </c>
      <c r="E2633" s="326" t="s">
        <v>719</v>
      </c>
      <c r="F2633" s="326" t="s">
        <v>720</v>
      </c>
      <c r="G2633" s="326">
        <v>1175.0</v>
      </c>
      <c r="H2633" s="326">
        <v>16127.61162</v>
      </c>
      <c r="I2633" s="60">
        <f t="shared" si="1"/>
        <v>2019</v>
      </c>
      <c r="J2633" s="60">
        <f t="shared" si="2"/>
        <v>4</v>
      </c>
    </row>
    <row r="2634">
      <c r="A2634" s="325">
        <v>2632.0</v>
      </c>
      <c r="B2634" s="326" t="s">
        <v>907</v>
      </c>
      <c r="C2634" s="326" t="s">
        <v>551</v>
      </c>
      <c r="D2634" s="326" t="s">
        <v>551</v>
      </c>
      <c r="E2634" s="326" t="s">
        <v>721</v>
      </c>
      <c r="F2634" s="326" t="s">
        <v>722</v>
      </c>
      <c r="G2634" s="326">
        <v>54.0</v>
      </c>
      <c r="H2634" s="326">
        <v>20164.31362</v>
      </c>
      <c r="I2634" s="60">
        <f t="shared" si="1"/>
        <v>2019</v>
      </c>
      <c r="J2634" s="60">
        <f t="shared" si="2"/>
        <v>4</v>
      </c>
    </row>
    <row r="2635">
      <c r="A2635" s="325">
        <v>2633.0</v>
      </c>
      <c r="B2635" s="326" t="s">
        <v>907</v>
      </c>
      <c r="C2635" s="326" t="s">
        <v>723</v>
      </c>
      <c r="D2635" s="326" t="s">
        <v>723</v>
      </c>
      <c r="E2635" s="326" t="s">
        <v>724</v>
      </c>
      <c r="F2635" s="326" t="s">
        <v>725</v>
      </c>
      <c r="G2635" s="326">
        <v>446.0</v>
      </c>
      <c r="H2635" s="326">
        <v>443124.0006</v>
      </c>
      <c r="I2635" s="60">
        <f t="shared" si="1"/>
        <v>2019</v>
      </c>
      <c r="J2635" s="60">
        <f t="shared" si="2"/>
        <v>4</v>
      </c>
    </row>
    <row r="2636">
      <c r="A2636" s="325">
        <v>2634.0</v>
      </c>
      <c r="B2636" s="326" t="s">
        <v>907</v>
      </c>
      <c r="C2636" s="326" t="s">
        <v>723</v>
      </c>
      <c r="D2636" s="326" t="s">
        <v>723</v>
      </c>
      <c r="E2636" s="326" t="s">
        <v>726</v>
      </c>
      <c r="F2636" s="326" t="s">
        <v>727</v>
      </c>
      <c r="G2636" s="326">
        <v>1476.0</v>
      </c>
      <c r="H2636" s="326">
        <v>1466482.119</v>
      </c>
      <c r="I2636" s="60">
        <f t="shared" si="1"/>
        <v>2019</v>
      </c>
      <c r="J2636" s="60">
        <f t="shared" si="2"/>
        <v>4</v>
      </c>
    </row>
    <row r="2637">
      <c r="A2637" s="325">
        <v>2635.0</v>
      </c>
      <c r="B2637" s="326" t="s">
        <v>907</v>
      </c>
      <c r="C2637" s="326" t="s">
        <v>524</v>
      </c>
      <c r="D2637" s="326" t="s">
        <v>728</v>
      </c>
      <c r="E2637" s="326" t="s">
        <v>729</v>
      </c>
      <c r="F2637" s="326">
        <v>71.0</v>
      </c>
      <c r="G2637" s="326">
        <v>53.0</v>
      </c>
      <c r="H2637" s="326">
        <v>50846.62533</v>
      </c>
      <c r="I2637" s="60">
        <f t="shared" si="1"/>
        <v>2019</v>
      </c>
      <c r="J2637" s="60">
        <f t="shared" si="2"/>
        <v>4</v>
      </c>
    </row>
    <row r="2638">
      <c r="A2638" s="325">
        <v>2636.0</v>
      </c>
      <c r="B2638" s="326" t="s">
        <v>907</v>
      </c>
      <c r="C2638" s="326" t="s">
        <v>524</v>
      </c>
      <c r="D2638" s="326" t="s">
        <v>728</v>
      </c>
      <c r="E2638" s="326" t="s">
        <v>730</v>
      </c>
      <c r="F2638" s="326">
        <v>73.0</v>
      </c>
      <c r="G2638" s="326">
        <v>7.0</v>
      </c>
      <c r="H2638" s="326">
        <v>1723.711452</v>
      </c>
      <c r="I2638" s="60">
        <f t="shared" si="1"/>
        <v>2019</v>
      </c>
      <c r="J2638" s="60">
        <f t="shared" si="2"/>
        <v>4</v>
      </c>
    </row>
    <row r="2639">
      <c r="A2639" s="325">
        <v>2637.0</v>
      </c>
      <c r="B2639" s="326" t="s">
        <v>907</v>
      </c>
      <c r="C2639" s="326" t="s">
        <v>524</v>
      </c>
      <c r="D2639" s="326" t="s">
        <v>728</v>
      </c>
      <c r="E2639" s="326" t="s">
        <v>731</v>
      </c>
      <c r="F2639" s="326" t="s">
        <v>732</v>
      </c>
      <c r="G2639" s="326">
        <v>10.0</v>
      </c>
      <c r="H2639" s="326">
        <v>9083.018229</v>
      </c>
      <c r="I2639" s="60">
        <f t="shared" si="1"/>
        <v>2019</v>
      </c>
      <c r="J2639" s="60">
        <f t="shared" si="2"/>
        <v>4</v>
      </c>
    </row>
    <row r="2640">
      <c r="A2640" s="325">
        <v>2638.0</v>
      </c>
      <c r="B2640" s="326" t="s">
        <v>907</v>
      </c>
      <c r="C2640" s="326" t="s">
        <v>524</v>
      </c>
      <c r="D2640" s="326" t="s">
        <v>728</v>
      </c>
      <c r="E2640" s="326" t="s">
        <v>733</v>
      </c>
      <c r="F2640" s="326" t="s">
        <v>734</v>
      </c>
      <c r="G2640" s="326">
        <v>270.0</v>
      </c>
      <c r="H2640" s="326">
        <v>12564.37532</v>
      </c>
      <c r="I2640" s="60">
        <f t="shared" si="1"/>
        <v>2019</v>
      </c>
      <c r="J2640" s="60">
        <f t="shared" si="2"/>
        <v>4</v>
      </c>
    </row>
    <row r="2641">
      <c r="A2641" s="325">
        <v>2639.0</v>
      </c>
      <c r="B2641" s="326" t="s">
        <v>907</v>
      </c>
      <c r="C2641" s="326" t="s">
        <v>524</v>
      </c>
      <c r="D2641" s="326" t="s">
        <v>728</v>
      </c>
      <c r="E2641" s="326" t="s">
        <v>735</v>
      </c>
      <c r="F2641" s="326">
        <v>23.0</v>
      </c>
      <c r="G2641" s="326">
        <v>18.0</v>
      </c>
      <c r="H2641" s="326">
        <v>23547.24875</v>
      </c>
      <c r="I2641" s="60">
        <f t="shared" si="1"/>
        <v>2019</v>
      </c>
      <c r="J2641" s="60">
        <f t="shared" si="2"/>
        <v>4</v>
      </c>
    </row>
    <row r="2642">
      <c r="A2642" s="325">
        <v>2640.0</v>
      </c>
      <c r="B2642" s="326" t="s">
        <v>907</v>
      </c>
      <c r="C2642" s="326" t="s">
        <v>524</v>
      </c>
      <c r="D2642" s="326" t="s">
        <v>728</v>
      </c>
      <c r="E2642" s="326" t="s">
        <v>736</v>
      </c>
      <c r="F2642" s="326" t="s">
        <v>737</v>
      </c>
      <c r="G2642" s="326">
        <v>9.0</v>
      </c>
      <c r="H2642" s="326">
        <v>12248.8366</v>
      </c>
      <c r="I2642" s="60">
        <f t="shared" si="1"/>
        <v>2019</v>
      </c>
      <c r="J2642" s="60">
        <f t="shared" si="2"/>
        <v>4</v>
      </c>
    </row>
    <row r="2643">
      <c r="A2643" s="325">
        <v>2641.0</v>
      </c>
      <c r="B2643" s="326" t="s">
        <v>907</v>
      </c>
      <c r="C2643" s="326" t="s">
        <v>524</v>
      </c>
      <c r="D2643" s="326" t="s">
        <v>728</v>
      </c>
      <c r="E2643" s="326" t="s">
        <v>738</v>
      </c>
      <c r="F2643" s="326">
        <v>70.0</v>
      </c>
      <c r="G2643" s="326">
        <v>3.0</v>
      </c>
      <c r="H2643" s="326">
        <v>3910.331973</v>
      </c>
      <c r="I2643" s="60">
        <f t="shared" si="1"/>
        <v>2019</v>
      </c>
      <c r="J2643" s="60">
        <f t="shared" si="2"/>
        <v>4</v>
      </c>
    </row>
    <row r="2644">
      <c r="A2644" s="325">
        <v>2642.0</v>
      </c>
      <c r="B2644" s="326" t="s">
        <v>907</v>
      </c>
      <c r="C2644" s="326" t="s">
        <v>524</v>
      </c>
      <c r="D2644" s="326" t="s">
        <v>728</v>
      </c>
      <c r="E2644" s="326" t="s">
        <v>739</v>
      </c>
      <c r="F2644" s="326">
        <v>21.0</v>
      </c>
      <c r="G2644" s="326">
        <v>294.0</v>
      </c>
      <c r="H2644" s="326">
        <v>311215.4223</v>
      </c>
      <c r="I2644" s="60">
        <f t="shared" si="1"/>
        <v>2019</v>
      </c>
      <c r="J2644" s="60">
        <f t="shared" si="2"/>
        <v>4</v>
      </c>
    </row>
    <row r="2645">
      <c r="A2645" s="325">
        <v>2643.0</v>
      </c>
      <c r="B2645" s="326" t="s">
        <v>907</v>
      </c>
      <c r="C2645" s="326" t="s">
        <v>524</v>
      </c>
      <c r="D2645" s="326" t="s">
        <v>728</v>
      </c>
      <c r="E2645" s="326" t="s">
        <v>740</v>
      </c>
      <c r="F2645" s="326" t="s">
        <v>741</v>
      </c>
      <c r="G2645" s="326">
        <v>248.0</v>
      </c>
      <c r="H2645" s="326">
        <v>190832.6908</v>
      </c>
      <c r="I2645" s="60">
        <f t="shared" si="1"/>
        <v>2019</v>
      </c>
      <c r="J2645" s="60">
        <f t="shared" si="2"/>
        <v>4</v>
      </c>
    </row>
    <row r="2646">
      <c r="A2646" s="325">
        <v>2644.0</v>
      </c>
      <c r="B2646" s="326" t="s">
        <v>907</v>
      </c>
      <c r="C2646" s="326" t="s">
        <v>524</v>
      </c>
      <c r="D2646" s="326" t="s">
        <v>728</v>
      </c>
      <c r="E2646" s="326" t="s">
        <v>742</v>
      </c>
      <c r="F2646" s="326" t="s">
        <v>743</v>
      </c>
      <c r="G2646" s="326">
        <v>713.0</v>
      </c>
      <c r="H2646" s="326">
        <v>354949.1576</v>
      </c>
      <c r="I2646" s="60">
        <f t="shared" si="1"/>
        <v>2019</v>
      </c>
      <c r="J2646" s="60">
        <f t="shared" si="2"/>
        <v>4</v>
      </c>
    </row>
    <row r="2647">
      <c r="A2647" s="325">
        <v>2645.0</v>
      </c>
      <c r="B2647" s="326" t="s">
        <v>907</v>
      </c>
      <c r="C2647" s="326" t="s">
        <v>524</v>
      </c>
      <c r="D2647" s="326" t="s">
        <v>728</v>
      </c>
      <c r="E2647" s="326" t="s">
        <v>744</v>
      </c>
      <c r="F2647" s="326" t="s">
        <v>745</v>
      </c>
      <c r="G2647" s="326">
        <v>243.0</v>
      </c>
      <c r="H2647" s="326">
        <v>314636.28</v>
      </c>
      <c r="I2647" s="60">
        <f t="shared" si="1"/>
        <v>2019</v>
      </c>
      <c r="J2647" s="60">
        <f t="shared" si="2"/>
        <v>4</v>
      </c>
    </row>
    <row r="2648">
      <c r="A2648" s="325">
        <v>2646.0</v>
      </c>
      <c r="B2648" s="326" t="s">
        <v>907</v>
      </c>
      <c r="C2648" s="326" t="s">
        <v>524</v>
      </c>
      <c r="D2648" s="326" t="s">
        <v>728</v>
      </c>
      <c r="E2648" s="326" t="s">
        <v>746</v>
      </c>
      <c r="F2648" s="326" t="s">
        <v>747</v>
      </c>
      <c r="G2648" s="326">
        <v>65.0</v>
      </c>
      <c r="H2648" s="326">
        <v>59062.46165</v>
      </c>
      <c r="I2648" s="60">
        <f t="shared" si="1"/>
        <v>2019</v>
      </c>
      <c r="J2648" s="60">
        <f t="shared" si="2"/>
        <v>4</v>
      </c>
    </row>
    <row r="2649">
      <c r="A2649" s="325">
        <v>2647.0</v>
      </c>
      <c r="B2649" s="326" t="s">
        <v>907</v>
      </c>
      <c r="C2649" s="326" t="s">
        <v>524</v>
      </c>
      <c r="D2649" s="326" t="s">
        <v>728</v>
      </c>
      <c r="E2649" s="326" t="s">
        <v>748</v>
      </c>
      <c r="F2649" s="326" t="s">
        <v>749</v>
      </c>
      <c r="G2649" s="326">
        <v>64.0</v>
      </c>
      <c r="H2649" s="326">
        <v>62588.50711</v>
      </c>
      <c r="I2649" s="60">
        <f t="shared" si="1"/>
        <v>2019</v>
      </c>
      <c r="J2649" s="60">
        <f t="shared" si="2"/>
        <v>4</v>
      </c>
    </row>
    <row r="2650">
      <c r="A2650" s="325">
        <v>2648.0</v>
      </c>
      <c r="B2650" s="326" t="s">
        <v>907</v>
      </c>
      <c r="C2650" s="326" t="s">
        <v>524</v>
      </c>
      <c r="D2650" s="326" t="s">
        <v>728</v>
      </c>
      <c r="E2650" s="326" t="s">
        <v>750</v>
      </c>
      <c r="F2650" s="326" t="s">
        <v>751</v>
      </c>
      <c r="G2650" s="326">
        <v>230.0</v>
      </c>
      <c r="H2650" s="326">
        <v>72718.17094</v>
      </c>
      <c r="I2650" s="60">
        <f t="shared" si="1"/>
        <v>2019</v>
      </c>
      <c r="J2650" s="60">
        <f t="shared" si="2"/>
        <v>4</v>
      </c>
    </row>
    <row r="2651">
      <c r="A2651" s="325">
        <v>2649.0</v>
      </c>
      <c r="B2651" s="326" t="s">
        <v>907</v>
      </c>
      <c r="C2651" s="326" t="s">
        <v>524</v>
      </c>
      <c r="D2651" s="326" t="s">
        <v>872</v>
      </c>
      <c r="E2651" s="326" t="s">
        <v>754</v>
      </c>
      <c r="F2651" s="326" t="s">
        <v>755</v>
      </c>
      <c r="G2651" s="326">
        <v>290.0</v>
      </c>
      <c r="H2651" s="326">
        <v>917399.2434</v>
      </c>
      <c r="I2651" s="60">
        <f t="shared" si="1"/>
        <v>2019</v>
      </c>
      <c r="J2651" s="60">
        <f t="shared" si="2"/>
        <v>4</v>
      </c>
    </row>
    <row r="2652">
      <c r="A2652" s="325">
        <v>2650.0</v>
      </c>
      <c r="B2652" s="326" t="s">
        <v>907</v>
      </c>
      <c r="C2652" s="326" t="s">
        <v>524</v>
      </c>
      <c r="D2652" s="326" t="s">
        <v>872</v>
      </c>
      <c r="E2652" s="326" t="s">
        <v>756</v>
      </c>
      <c r="F2652" s="326" t="s">
        <v>757</v>
      </c>
      <c r="G2652" s="326">
        <v>149.0</v>
      </c>
      <c r="H2652" s="326">
        <v>453464.2534</v>
      </c>
      <c r="I2652" s="60">
        <f t="shared" si="1"/>
        <v>2019</v>
      </c>
      <c r="J2652" s="60">
        <f t="shared" si="2"/>
        <v>4</v>
      </c>
    </row>
    <row r="2653">
      <c r="A2653" s="325">
        <v>2651.0</v>
      </c>
      <c r="B2653" s="326" t="s">
        <v>907</v>
      </c>
      <c r="C2653" s="326" t="s">
        <v>524</v>
      </c>
      <c r="D2653" s="326" t="s">
        <v>872</v>
      </c>
      <c r="E2653" s="326" t="s">
        <v>758</v>
      </c>
      <c r="F2653" s="326" t="s">
        <v>759</v>
      </c>
      <c r="G2653" s="326">
        <v>84.0</v>
      </c>
      <c r="H2653" s="326">
        <v>321370.506</v>
      </c>
      <c r="I2653" s="60">
        <f t="shared" si="1"/>
        <v>2019</v>
      </c>
      <c r="J2653" s="60">
        <f t="shared" si="2"/>
        <v>4</v>
      </c>
    </row>
    <row r="2654">
      <c r="A2654" s="325">
        <v>2652.0</v>
      </c>
      <c r="B2654" s="326" t="s">
        <v>907</v>
      </c>
      <c r="C2654" s="326" t="s">
        <v>524</v>
      </c>
      <c r="D2654" s="326" t="s">
        <v>872</v>
      </c>
      <c r="E2654" s="326" t="s">
        <v>760</v>
      </c>
      <c r="F2654" s="326" t="s">
        <v>761</v>
      </c>
      <c r="G2654" s="326">
        <v>8.0</v>
      </c>
      <c r="H2654" s="326">
        <v>27157.85306</v>
      </c>
      <c r="I2654" s="60">
        <f t="shared" si="1"/>
        <v>2019</v>
      </c>
      <c r="J2654" s="60">
        <f t="shared" si="2"/>
        <v>4</v>
      </c>
    </row>
    <row r="2655">
      <c r="A2655" s="325">
        <v>2653.0</v>
      </c>
      <c r="B2655" s="326" t="s">
        <v>907</v>
      </c>
      <c r="C2655" s="326" t="s">
        <v>524</v>
      </c>
      <c r="D2655" s="326" t="s">
        <v>872</v>
      </c>
      <c r="E2655" s="326" t="s">
        <v>762</v>
      </c>
      <c r="F2655" s="326" t="s">
        <v>763</v>
      </c>
      <c r="G2655" s="326">
        <v>50.0</v>
      </c>
      <c r="H2655" s="326">
        <v>108276.9435</v>
      </c>
      <c r="I2655" s="60">
        <f t="shared" si="1"/>
        <v>2019</v>
      </c>
      <c r="J2655" s="60">
        <f t="shared" si="2"/>
        <v>4</v>
      </c>
    </row>
    <row r="2656">
      <c r="A2656" s="325">
        <v>2654.0</v>
      </c>
      <c r="B2656" s="326" t="s">
        <v>907</v>
      </c>
      <c r="C2656" s="326" t="s">
        <v>524</v>
      </c>
      <c r="D2656" s="326" t="s">
        <v>872</v>
      </c>
      <c r="E2656" s="326" t="s">
        <v>764</v>
      </c>
      <c r="F2656" s="326" t="s">
        <v>765</v>
      </c>
      <c r="G2656" s="326">
        <v>28.0</v>
      </c>
      <c r="H2656" s="326">
        <v>108151.9985</v>
      </c>
      <c r="I2656" s="60">
        <f t="shared" si="1"/>
        <v>2019</v>
      </c>
      <c r="J2656" s="60">
        <f t="shared" si="2"/>
        <v>4</v>
      </c>
    </row>
    <row r="2657">
      <c r="A2657" s="325">
        <v>2655.0</v>
      </c>
      <c r="B2657" s="326" t="s">
        <v>907</v>
      </c>
      <c r="C2657" s="326" t="s">
        <v>530</v>
      </c>
      <c r="D2657" s="326" t="s">
        <v>766</v>
      </c>
      <c r="E2657" s="326" t="s">
        <v>767</v>
      </c>
      <c r="F2657" s="326">
        <v>44.0</v>
      </c>
      <c r="G2657" s="326">
        <v>436.0</v>
      </c>
      <c r="H2657" s="326">
        <v>8087.91673</v>
      </c>
      <c r="I2657" s="60">
        <f t="shared" si="1"/>
        <v>2019</v>
      </c>
      <c r="J2657" s="60">
        <f t="shared" si="2"/>
        <v>4</v>
      </c>
    </row>
    <row r="2658">
      <c r="A2658" s="325">
        <v>2656.0</v>
      </c>
      <c r="B2658" s="326" t="s">
        <v>907</v>
      </c>
      <c r="C2658" s="326" t="s">
        <v>530</v>
      </c>
      <c r="D2658" s="326" t="s">
        <v>768</v>
      </c>
      <c r="E2658" s="326" t="s">
        <v>878</v>
      </c>
      <c r="F2658" s="326" t="s">
        <v>879</v>
      </c>
      <c r="G2658" s="326">
        <v>110.0</v>
      </c>
      <c r="H2658" s="326">
        <v>270494.742</v>
      </c>
      <c r="I2658" s="60">
        <f t="shared" si="1"/>
        <v>2019</v>
      </c>
      <c r="J2658" s="60">
        <f t="shared" si="2"/>
        <v>4</v>
      </c>
    </row>
    <row r="2659">
      <c r="A2659" s="325">
        <v>2657.0</v>
      </c>
      <c r="B2659" s="326" t="s">
        <v>907</v>
      </c>
      <c r="C2659" s="326" t="s">
        <v>530</v>
      </c>
      <c r="D2659" s="326" t="s">
        <v>768</v>
      </c>
      <c r="E2659" s="326" t="s">
        <v>880</v>
      </c>
      <c r="F2659" s="326" t="s">
        <v>881</v>
      </c>
      <c r="G2659" s="326">
        <v>279.0</v>
      </c>
      <c r="H2659" s="326">
        <v>157360.5363</v>
      </c>
      <c r="I2659" s="60">
        <f t="shared" si="1"/>
        <v>2019</v>
      </c>
      <c r="J2659" s="60">
        <f t="shared" si="2"/>
        <v>4</v>
      </c>
    </row>
    <row r="2660">
      <c r="A2660" s="325">
        <v>2658.0</v>
      </c>
      <c r="B2660" s="326" t="s">
        <v>907</v>
      </c>
      <c r="C2660" s="326" t="s">
        <v>530</v>
      </c>
      <c r="D2660" s="326" t="s">
        <v>768</v>
      </c>
      <c r="E2660" s="326" t="s">
        <v>882</v>
      </c>
      <c r="F2660" s="326" t="s">
        <v>883</v>
      </c>
      <c r="G2660" s="326">
        <v>3.0</v>
      </c>
      <c r="H2660" s="326">
        <v>1692.048777</v>
      </c>
      <c r="I2660" s="60">
        <f t="shared" si="1"/>
        <v>2019</v>
      </c>
      <c r="J2660" s="60">
        <f t="shared" si="2"/>
        <v>4</v>
      </c>
    </row>
    <row r="2661">
      <c r="A2661" s="325">
        <v>2659.0</v>
      </c>
      <c r="B2661" s="326" t="s">
        <v>907</v>
      </c>
      <c r="C2661" s="326" t="s">
        <v>530</v>
      </c>
      <c r="D2661" s="326" t="s">
        <v>768</v>
      </c>
      <c r="E2661" s="326" t="s">
        <v>770</v>
      </c>
      <c r="F2661" s="326" t="s">
        <v>771</v>
      </c>
      <c r="G2661" s="326">
        <v>1.0</v>
      </c>
      <c r="H2661" s="326">
        <v>564.0162591</v>
      </c>
      <c r="I2661" s="60">
        <f t="shared" si="1"/>
        <v>2019</v>
      </c>
      <c r="J2661" s="60">
        <f t="shared" si="2"/>
        <v>4</v>
      </c>
    </row>
    <row r="2662">
      <c r="A2662" s="325">
        <v>2660.0</v>
      </c>
      <c r="B2662" s="326" t="s">
        <v>907</v>
      </c>
      <c r="C2662" s="326" t="s">
        <v>530</v>
      </c>
      <c r="D2662" s="326" t="s">
        <v>768</v>
      </c>
      <c r="E2662" s="326" t="s">
        <v>884</v>
      </c>
      <c r="F2662" s="326" t="s">
        <v>885</v>
      </c>
      <c r="G2662" s="326">
        <v>2353.0</v>
      </c>
      <c r="H2662" s="326">
        <v>1327130.258</v>
      </c>
      <c r="I2662" s="60">
        <f t="shared" si="1"/>
        <v>2019</v>
      </c>
      <c r="J2662" s="60">
        <f t="shared" si="2"/>
        <v>4</v>
      </c>
    </row>
    <row r="2663">
      <c r="A2663" s="325">
        <v>2661.0</v>
      </c>
      <c r="B2663" s="326" t="s">
        <v>907</v>
      </c>
      <c r="C2663" s="326" t="s">
        <v>530</v>
      </c>
      <c r="D2663" s="326" t="s">
        <v>768</v>
      </c>
      <c r="E2663" s="326" t="s">
        <v>774</v>
      </c>
      <c r="F2663" s="326" t="s">
        <v>775</v>
      </c>
      <c r="G2663" s="326">
        <v>32.0</v>
      </c>
      <c r="H2663" s="326">
        <v>18048.52029</v>
      </c>
      <c r="I2663" s="60">
        <f t="shared" si="1"/>
        <v>2019</v>
      </c>
      <c r="J2663" s="60">
        <f t="shared" si="2"/>
        <v>4</v>
      </c>
    </row>
    <row r="2664">
      <c r="A2664" s="325">
        <v>2662.0</v>
      </c>
      <c r="B2664" s="326" t="s">
        <v>907</v>
      </c>
      <c r="C2664" s="326" t="s">
        <v>530</v>
      </c>
      <c r="D2664" s="326" t="s">
        <v>768</v>
      </c>
      <c r="E2664" s="326" t="s">
        <v>886</v>
      </c>
      <c r="F2664" s="326" t="s">
        <v>887</v>
      </c>
      <c r="G2664" s="326">
        <v>62.0</v>
      </c>
      <c r="H2664" s="326">
        <v>34969.00806</v>
      </c>
      <c r="I2664" s="60">
        <f t="shared" si="1"/>
        <v>2019</v>
      </c>
      <c r="J2664" s="60">
        <f t="shared" si="2"/>
        <v>4</v>
      </c>
    </row>
    <row r="2665">
      <c r="A2665" s="325">
        <v>2663.0</v>
      </c>
      <c r="B2665" s="326" t="s">
        <v>907</v>
      </c>
      <c r="C2665" s="326" t="s">
        <v>530</v>
      </c>
      <c r="D2665" s="326" t="s">
        <v>778</v>
      </c>
      <c r="E2665" s="326" t="s">
        <v>888</v>
      </c>
      <c r="F2665" s="326" t="s">
        <v>889</v>
      </c>
      <c r="G2665" s="326">
        <v>19.0</v>
      </c>
      <c r="H2665" s="326">
        <v>35273.0759</v>
      </c>
      <c r="I2665" s="60">
        <f t="shared" si="1"/>
        <v>2019</v>
      </c>
      <c r="J2665" s="60">
        <f t="shared" si="2"/>
        <v>4</v>
      </c>
    </row>
    <row r="2666">
      <c r="A2666" s="325">
        <v>2664.0</v>
      </c>
      <c r="B2666" s="326" t="s">
        <v>907</v>
      </c>
      <c r="C2666" s="326" t="s">
        <v>530</v>
      </c>
      <c r="D2666" s="326" t="s">
        <v>778</v>
      </c>
      <c r="E2666" s="326" t="s">
        <v>890</v>
      </c>
      <c r="F2666" s="326" t="s">
        <v>891</v>
      </c>
      <c r="G2666" s="326">
        <v>122.0</v>
      </c>
      <c r="H2666" s="326">
        <v>18357.72217</v>
      </c>
      <c r="I2666" s="60">
        <f t="shared" si="1"/>
        <v>2019</v>
      </c>
      <c r="J2666" s="60">
        <f t="shared" si="2"/>
        <v>4</v>
      </c>
    </row>
    <row r="2667">
      <c r="A2667" s="325">
        <v>2665.0</v>
      </c>
      <c r="B2667" s="326" t="s">
        <v>907</v>
      </c>
      <c r="C2667" s="326" t="s">
        <v>530</v>
      </c>
      <c r="D2667" s="326" t="s">
        <v>778</v>
      </c>
      <c r="E2667" s="326" t="s">
        <v>892</v>
      </c>
      <c r="F2667" s="326" t="s">
        <v>893</v>
      </c>
      <c r="G2667" s="326">
        <v>1888.0</v>
      </c>
      <c r="H2667" s="326">
        <v>284093.2742</v>
      </c>
      <c r="I2667" s="60">
        <f t="shared" si="1"/>
        <v>2019</v>
      </c>
      <c r="J2667" s="60">
        <f t="shared" si="2"/>
        <v>4</v>
      </c>
    </row>
    <row r="2668">
      <c r="A2668" s="325">
        <v>2666.0</v>
      </c>
      <c r="B2668" s="326" t="s">
        <v>907</v>
      </c>
      <c r="C2668" s="326" t="s">
        <v>530</v>
      </c>
      <c r="D2668" s="326" t="s">
        <v>778</v>
      </c>
      <c r="E2668" s="326" t="s">
        <v>782</v>
      </c>
      <c r="F2668" s="326" t="s">
        <v>783</v>
      </c>
      <c r="G2668" s="326">
        <v>16.0</v>
      </c>
      <c r="H2668" s="326">
        <v>2407.57012</v>
      </c>
      <c r="I2668" s="60">
        <f t="shared" si="1"/>
        <v>2019</v>
      </c>
      <c r="J2668" s="60">
        <f t="shared" si="2"/>
        <v>4</v>
      </c>
    </row>
    <row r="2669">
      <c r="A2669" s="325">
        <v>2667.0</v>
      </c>
      <c r="B2669" s="326" t="s">
        <v>907</v>
      </c>
      <c r="C2669" s="326" t="s">
        <v>530</v>
      </c>
      <c r="D2669" s="326" t="s">
        <v>784</v>
      </c>
      <c r="E2669" s="326" t="s">
        <v>785</v>
      </c>
      <c r="F2669" s="326">
        <v>35.0</v>
      </c>
      <c r="G2669" s="326">
        <v>52.0</v>
      </c>
      <c r="H2669" s="326">
        <v>40262.51973</v>
      </c>
      <c r="I2669" s="60">
        <f t="shared" si="1"/>
        <v>2019</v>
      </c>
      <c r="J2669" s="60">
        <f t="shared" si="2"/>
        <v>4</v>
      </c>
    </row>
    <row r="2670">
      <c r="A2670" s="325">
        <v>2668.0</v>
      </c>
      <c r="B2670" s="326" t="s">
        <v>907</v>
      </c>
      <c r="C2670" s="326" t="s">
        <v>530</v>
      </c>
      <c r="D2670" s="326" t="s">
        <v>784</v>
      </c>
      <c r="E2670" s="326" t="s">
        <v>786</v>
      </c>
      <c r="F2670" s="326">
        <v>43.0</v>
      </c>
      <c r="G2670" s="326">
        <v>42.0</v>
      </c>
      <c r="H2670" s="326">
        <v>276.6544203</v>
      </c>
      <c r="I2670" s="60">
        <f t="shared" si="1"/>
        <v>2019</v>
      </c>
      <c r="J2670" s="60">
        <f t="shared" si="2"/>
        <v>4</v>
      </c>
    </row>
    <row r="2671">
      <c r="A2671" s="325">
        <v>2669.0</v>
      </c>
      <c r="B2671" s="326" t="s">
        <v>907</v>
      </c>
      <c r="C2671" s="326" t="s">
        <v>530</v>
      </c>
      <c r="D2671" s="326" t="s">
        <v>784</v>
      </c>
      <c r="E2671" s="326" t="s">
        <v>787</v>
      </c>
      <c r="F2671" s="326" t="s">
        <v>788</v>
      </c>
      <c r="G2671" s="326">
        <v>348.0</v>
      </c>
      <c r="H2671" s="326">
        <v>2596.887488</v>
      </c>
      <c r="I2671" s="60">
        <f t="shared" si="1"/>
        <v>2019</v>
      </c>
      <c r="J2671" s="60">
        <f t="shared" si="2"/>
        <v>4</v>
      </c>
    </row>
    <row r="2672">
      <c r="A2672" s="325">
        <v>2670.0</v>
      </c>
      <c r="B2672" s="326" t="s">
        <v>907</v>
      </c>
      <c r="C2672" s="326" t="s">
        <v>530</v>
      </c>
      <c r="D2672" s="326" t="s">
        <v>784</v>
      </c>
      <c r="E2672" s="326" t="s">
        <v>789</v>
      </c>
      <c r="F2672" s="326">
        <v>49.0</v>
      </c>
      <c r="G2672" s="326">
        <v>1468.0</v>
      </c>
      <c r="H2672" s="326">
        <v>62500.34485</v>
      </c>
      <c r="I2672" s="60">
        <f t="shared" si="1"/>
        <v>2019</v>
      </c>
      <c r="J2672" s="60">
        <f t="shared" si="2"/>
        <v>4</v>
      </c>
    </row>
    <row r="2673">
      <c r="A2673" s="325">
        <v>2671.0</v>
      </c>
      <c r="B2673" s="326" t="s">
        <v>907</v>
      </c>
      <c r="C2673" s="326" t="s">
        <v>530</v>
      </c>
      <c r="D2673" s="326" t="s">
        <v>784</v>
      </c>
      <c r="E2673" s="326" t="s">
        <v>790</v>
      </c>
      <c r="F2673" s="326">
        <v>41.0</v>
      </c>
      <c r="G2673" s="326">
        <v>272.0</v>
      </c>
      <c r="H2673" s="326">
        <v>12762.33451</v>
      </c>
      <c r="I2673" s="60">
        <f t="shared" si="1"/>
        <v>2019</v>
      </c>
      <c r="J2673" s="60">
        <f t="shared" si="2"/>
        <v>4</v>
      </c>
    </row>
    <row r="2674">
      <c r="A2674" s="325">
        <v>2672.0</v>
      </c>
      <c r="B2674" s="326" t="s">
        <v>907</v>
      </c>
      <c r="C2674" s="326" t="s">
        <v>530</v>
      </c>
      <c r="D2674" s="326" t="s">
        <v>784</v>
      </c>
      <c r="E2674" s="326" t="s">
        <v>791</v>
      </c>
      <c r="F2674" s="326">
        <v>47.0</v>
      </c>
      <c r="G2674" s="326">
        <v>31.0</v>
      </c>
      <c r="H2674" s="326">
        <v>2964.670031</v>
      </c>
      <c r="I2674" s="60">
        <f t="shared" si="1"/>
        <v>2019</v>
      </c>
      <c r="J2674" s="60">
        <f t="shared" si="2"/>
        <v>4</v>
      </c>
    </row>
    <row r="2675">
      <c r="A2675" s="325">
        <v>2673.0</v>
      </c>
      <c r="B2675" s="326" t="s">
        <v>907</v>
      </c>
      <c r="C2675" s="326" t="s">
        <v>530</v>
      </c>
      <c r="D2675" s="326" t="s">
        <v>784</v>
      </c>
      <c r="E2675" s="326" t="s">
        <v>792</v>
      </c>
      <c r="F2675" s="326">
        <v>40.0</v>
      </c>
      <c r="G2675" s="326">
        <v>255.0</v>
      </c>
      <c r="H2675" s="326">
        <v>13269.29768</v>
      </c>
      <c r="I2675" s="60">
        <f t="shared" si="1"/>
        <v>2019</v>
      </c>
      <c r="J2675" s="60">
        <f t="shared" si="2"/>
        <v>4</v>
      </c>
    </row>
    <row r="2676">
      <c r="A2676" s="325">
        <v>2674.0</v>
      </c>
      <c r="B2676" s="326" t="s">
        <v>907</v>
      </c>
      <c r="C2676" s="326" t="s">
        <v>530</v>
      </c>
      <c r="D2676" s="326" t="s">
        <v>784</v>
      </c>
      <c r="E2676" s="326" t="s">
        <v>793</v>
      </c>
      <c r="F2676" s="326">
        <v>42.0</v>
      </c>
      <c r="G2676" s="326">
        <v>7.0</v>
      </c>
      <c r="H2676" s="326">
        <v>550.3090608</v>
      </c>
      <c r="I2676" s="60">
        <f t="shared" si="1"/>
        <v>2019</v>
      </c>
      <c r="J2676" s="60">
        <f t="shared" si="2"/>
        <v>4</v>
      </c>
    </row>
    <row r="2677">
      <c r="A2677" s="325">
        <v>2675.0</v>
      </c>
      <c r="B2677" s="326" t="s">
        <v>907</v>
      </c>
      <c r="C2677" s="326" t="s">
        <v>530</v>
      </c>
      <c r="D2677" s="326" t="s">
        <v>794</v>
      </c>
      <c r="E2677" s="326" t="s">
        <v>794</v>
      </c>
      <c r="F2677" s="326">
        <v>46.0</v>
      </c>
      <c r="G2677" s="326">
        <v>16286.0</v>
      </c>
      <c r="H2677" s="326">
        <v>213119.2315</v>
      </c>
      <c r="I2677" s="60">
        <f t="shared" si="1"/>
        <v>2019</v>
      </c>
      <c r="J2677" s="60">
        <f t="shared" si="2"/>
        <v>4</v>
      </c>
    </row>
    <row r="2678">
      <c r="A2678" s="325">
        <v>2676.0</v>
      </c>
      <c r="B2678" s="326" t="s">
        <v>907</v>
      </c>
      <c r="C2678" s="326" t="s">
        <v>530</v>
      </c>
      <c r="D2678" s="326" t="s">
        <v>795</v>
      </c>
      <c r="E2678" s="326" t="s">
        <v>796</v>
      </c>
      <c r="F2678" s="326">
        <v>45.0</v>
      </c>
      <c r="G2678" s="326">
        <v>882.0</v>
      </c>
      <c r="H2678" s="326">
        <v>30519.99762</v>
      </c>
      <c r="I2678" s="60">
        <f t="shared" si="1"/>
        <v>2019</v>
      </c>
      <c r="J2678" s="60">
        <f t="shared" si="2"/>
        <v>4</v>
      </c>
    </row>
    <row r="2679">
      <c r="A2679" s="325">
        <v>2677.0</v>
      </c>
      <c r="B2679" s="326" t="s">
        <v>907</v>
      </c>
      <c r="C2679" s="326" t="s">
        <v>530</v>
      </c>
      <c r="D2679" s="326" t="s">
        <v>797</v>
      </c>
      <c r="E2679" s="326" t="s">
        <v>797</v>
      </c>
      <c r="F2679" s="326">
        <v>39.0</v>
      </c>
      <c r="G2679" s="326">
        <v>412.0</v>
      </c>
      <c r="H2679" s="326">
        <v>35848.57433</v>
      </c>
      <c r="I2679" s="60">
        <f t="shared" si="1"/>
        <v>2019</v>
      </c>
      <c r="J2679" s="60">
        <f t="shared" si="2"/>
        <v>4</v>
      </c>
    </row>
    <row r="2680">
      <c r="A2680" s="325">
        <v>2678.0</v>
      </c>
      <c r="B2680" s="326" t="s">
        <v>907</v>
      </c>
      <c r="C2680" s="326" t="s">
        <v>530</v>
      </c>
      <c r="D2680" s="326" t="s">
        <v>798</v>
      </c>
      <c r="E2680" s="326" t="s">
        <v>799</v>
      </c>
      <c r="F2680" s="326">
        <v>37.2</v>
      </c>
      <c r="G2680" s="326">
        <v>328.0</v>
      </c>
      <c r="H2680" s="326">
        <v>18065.81819</v>
      </c>
      <c r="I2680" s="60">
        <f t="shared" si="1"/>
        <v>2019</v>
      </c>
      <c r="J2680" s="60">
        <f t="shared" si="2"/>
        <v>4</v>
      </c>
    </row>
    <row r="2681">
      <c r="A2681" s="325">
        <v>2679.0</v>
      </c>
      <c r="B2681" s="326" t="s">
        <v>907</v>
      </c>
      <c r="C2681" s="326" t="s">
        <v>530</v>
      </c>
      <c r="D2681" s="326" t="s">
        <v>798</v>
      </c>
      <c r="E2681" s="326" t="s">
        <v>800</v>
      </c>
      <c r="F2681" s="326">
        <v>48.0</v>
      </c>
      <c r="G2681" s="326">
        <v>892.0</v>
      </c>
      <c r="H2681" s="326">
        <v>127224.4825</v>
      </c>
      <c r="I2681" s="60">
        <f t="shared" si="1"/>
        <v>2019</v>
      </c>
      <c r="J2681" s="60">
        <f t="shared" si="2"/>
        <v>4</v>
      </c>
    </row>
    <row r="2682">
      <c r="A2682" s="325">
        <v>2680.0</v>
      </c>
      <c r="B2682" s="326" t="s">
        <v>907</v>
      </c>
      <c r="C2682" s="326" t="s">
        <v>530</v>
      </c>
      <c r="D2682" s="326" t="s">
        <v>801</v>
      </c>
      <c r="E2682" s="326" t="s">
        <v>802</v>
      </c>
      <c r="F2682" s="326">
        <v>126.0</v>
      </c>
      <c r="G2682" s="326">
        <v>361.0</v>
      </c>
      <c r="H2682" s="326">
        <v>3316.115403</v>
      </c>
      <c r="I2682" s="60">
        <f t="shared" si="1"/>
        <v>2019</v>
      </c>
      <c r="J2682" s="60">
        <f t="shared" si="2"/>
        <v>4</v>
      </c>
    </row>
    <row r="2683">
      <c r="A2683" s="325">
        <v>2681.0</v>
      </c>
      <c r="B2683" s="326" t="s">
        <v>907</v>
      </c>
      <c r="C2683" s="326" t="s">
        <v>518</v>
      </c>
      <c r="D2683" s="326" t="s">
        <v>864</v>
      </c>
      <c r="E2683" s="326" t="s">
        <v>857</v>
      </c>
      <c r="F2683" s="326">
        <v>37.1</v>
      </c>
      <c r="G2683" s="326">
        <v>5.0</v>
      </c>
      <c r="H2683" s="326">
        <v>4268.886719</v>
      </c>
      <c r="I2683" s="60">
        <f t="shared" si="1"/>
        <v>2019</v>
      </c>
      <c r="J2683" s="60">
        <f t="shared" si="2"/>
        <v>4</v>
      </c>
    </row>
    <row r="2684">
      <c r="A2684" s="325">
        <v>2682.0</v>
      </c>
      <c r="B2684" s="326" t="s">
        <v>907</v>
      </c>
      <c r="C2684" s="326" t="s">
        <v>518</v>
      </c>
      <c r="D2684" s="326" t="s">
        <v>864</v>
      </c>
      <c r="E2684" s="326" t="s">
        <v>813</v>
      </c>
      <c r="F2684" s="326">
        <v>4.6</v>
      </c>
      <c r="G2684" s="326">
        <v>4.0</v>
      </c>
      <c r="H2684" s="326">
        <v>6360.239132</v>
      </c>
      <c r="I2684" s="60">
        <f t="shared" si="1"/>
        <v>2019</v>
      </c>
      <c r="J2684" s="60">
        <f t="shared" si="2"/>
        <v>4</v>
      </c>
    </row>
    <row r="2685">
      <c r="A2685" s="325">
        <v>2683.0</v>
      </c>
      <c r="B2685" s="326" t="s">
        <v>907</v>
      </c>
      <c r="C2685" s="326" t="s">
        <v>518</v>
      </c>
      <c r="D2685" s="326" t="s">
        <v>864</v>
      </c>
      <c r="E2685" s="326" t="s">
        <v>814</v>
      </c>
      <c r="F2685" s="326">
        <v>4.8</v>
      </c>
      <c r="G2685" s="326">
        <v>37.0</v>
      </c>
      <c r="H2685" s="326">
        <v>4246.340801</v>
      </c>
      <c r="I2685" s="60">
        <f t="shared" si="1"/>
        <v>2019</v>
      </c>
      <c r="J2685" s="60">
        <f t="shared" si="2"/>
        <v>4</v>
      </c>
    </row>
    <row r="2686">
      <c r="A2686" s="325">
        <v>2684.0</v>
      </c>
      <c r="B2686" s="326" t="s">
        <v>907</v>
      </c>
      <c r="C2686" s="326" t="s">
        <v>518</v>
      </c>
      <c r="D2686" s="326" t="s">
        <v>864</v>
      </c>
      <c r="E2686" s="326" t="s">
        <v>815</v>
      </c>
      <c r="F2686" s="326">
        <v>4.4</v>
      </c>
      <c r="G2686" s="326">
        <v>130.0</v>
      </c>
      <c r="H2686" s="326">
        <v>123627.6851</v>
      </c>
      <c r="I2686" s="60">
        <f t="shared" si="1"/>
        <v>2019</v>
      </c>
      <c r="J2686" s="60">
        <f t="shared" si="2"/>
        <v>4</v>
      </c>
    </row>
    <row r="2687">
      <c r="A2687" s="325">
        <v>2685.0</v>
      </c>
      <c r="B2687" s="326" t="s">
        <v>907</v>
      </c>
      <c r="C2687" s="326" t="s">
        <v>518</v>
      </c>
      <c r="D2687" s="326" t="s">
        <v>864</v>
      </c>
      <c r="E2687" s="326" t="s">
        <v>852</v>
      </c>
      <c r="F2687" s="326">
        <v>4.9</v>
      </c>
      <c r="G2687" s="326">
        <v>3.0</v>
      </c>
      <c r="H2687" s="326">
        <v>1342.342262</v>
      </c>
      <c r="I2687" s="60">
        <f t="shared" si="1"/>
        <v>2019</v>
      </c>
      <c r="J2687" s="60">
        <f t="shared" si="2"/>
        <v>4</v>
      </c>
    </row>
    <row r="2688">
      <c r="A2688" s="325">
        <v>2686.0</v>
      </c>
      <c r="B2688" s="326" t="s">
        <v>907</v>
      </c>
      <c r="C2688" s="326" t="s">
        <v>518</v>
      </c>
      <c r="D2688" s="326" t="s">
        <v>803</v>
      </c>
      <c r="E2688" s="326" t="s">
        <v>803</v>
      </c>
      <c r="F2688" s="326" t="s">
        <v>804</v>
      </c>
      <c r="G2688" s="326">
        <v>130.0</v>
      </c>
      <c r="H2688" s="326">
        <v>1018131.863</v>
      </c>
      <c r="I2688" s="60">
        <f t="shared" si="1"/>
        <v>2019</v>
      </c>
      <c r="J2688" s="60">
        <f t="shared" si="2"/>
        <v>4</v>
      </c>
    </row>
    <row r="2689">
      <c r="A2689" s="325">
        <v>2687.0</v>
      </c>
      <c r="B2689" s="326" t="s">
        <v>907</v>
      </c>
      <c r="C2689" s="326" t="s">
        <v>518</v>
      </c>
      <c r="D2689" s="326" t="s">
        <v>865</v>
      </c>
      <c r="E2689" s="326" t="s">
        <v>837</v>
      </c>
      <c r="F2689" s="326" t="s">
        <v>838</v>
      </c>
      <c r="G2689" s="326">
        <v>3669.0</v>
      </c>
      <c r="H2689" s="326">
        <v>145422.2</v>
      </c>
      <c r="I2689" s="60">
        <f t="shared" si="1"/>
        <v>2019</v>
      </c>
      <c r="J2689" s="60">
        <f t="shared" si="2"/>
        <v>4</v>
      </c>
    </row>
    <row r="2690">
      <c r="A2690" s="325">
        <v>2688.0</v>
      </c>
      <c r="B2690" s="326" t="s">
        <v>907</v>
      </c>
      <c r="C2690" s="326" t="s">
        <v>518</v>
      </c>
      <c r="D2690" s="326" t="s">
        <v>865</v>
      </c>
      <c r="E2690" s="326" t="s">
        <v>894</v>
      </c>
      <c r="F2690" s="326" t="s">
        <v>895</v>
      </c>
      <c r="G2690" s="326">
        <v>1225.0</v>
      </c>
      <c r="H2690" s="326">
        <v>23269.56869</v>
      </c>
      <c r="I2690" s="60">
        <f t="shared" si="1"/>
        <v>2019</v>
      </c>
      <c r="J2690" s="60">
        <f t="shared" si="2"/>
        <v>4</v>
      </c>
    </row>
    <row r="2691">
      <c r="A2691" s="325">
        <v>2689.0</v>
      </c>
      <c r="B2691" s="326" t="s">
        <v>907</v>
      </c>
      <c r="C2691" s="326" t="s">
        <v>518</v>
      </c>
      <c r="D2691" s="326" t="s">
        <v>865</v>
      </c>
      <c r="E2691" s="326" t="s">
        <v>842</v>
      </c>
      <c r="F2691" s="326" t="s">
        <v>843</v>
      </c>
      <c r="G2691" s="326">
        <v>44.0</v>
      </c>
      <c r="H2691" s="326">
        <v>1548.849423</v>
      </c>
      <c r="I2691" s="60">
        <f t="shared" si="1"/>
        <v>2019</v>
      </c>
      <c r="J2691" s="60">
        <f t="shared" si="2"/>
        <v>4</v>
      </c>
    </row>
    <row r="2692">
      <c r="A2692" s="325">
        <v>2690.0</v>
      </c>
      <c r="B2692" s="326" t="s">
        <v>907</v>
      </c>
      <c r="C2692" s="326" t="s">
        <v>518</v>
      </c>
      <c r="D2692" s="326" t="s">
        <v>865</v>
      </c>
      <c r="E2692" s="326" t="s">
        <v>844</v>
      </c>
      <c r="F2692" s="326" t="s">
        <v>845</v>
      </c>
      <c r="G2692" s="326">
        <v>713.0</v>
      </c>
      <c r="H2692" s="326">
        <v>70421.26494</v>
      </c>
      <c r="I2692" s="60">
        <f t="shared" si="1"/>
        <v>2019</v>
      </c>
      <c r="J2692" s="60">
        <f t="shared" si="2"/>
        <v>4</v>
      </c>
    </row>
    <row r="2693">
      <c r="A2693" s="325">
        <v>2691.0</v>
      </c>
      <c r="B2693" s="326" t="s">
        <v>907</v>
      </c>
      <c r="C2693" s="326" t="s">
        <v>518</v>
      </c>
      <c r="D2693" s="326" t="s">
        <v>805</v>
      </c>
      <c r="E2693" s="326" t="s">
        <v>808</v>
      </c>
      <c r="F2693" s="326" t="s">
        <v>809</v>
      </c>
      <c r="G2693" s="326">
        <v>10340.0</v>
      </c>
      <c r="H2693" s="326">
        <v>2099725.427</v>
      </c>
      <c r="I2693" s="60">
        <f t="shared" si="1"/>
        <v>2019</v>
      </c>
      <c r="J2693" s="60">
        <f t="shared" si="2"/>
        <v>4</v>
      </c>
    </row>
    <row r="2694">
      <c r="A2694" s="325">
        <v>2692.0</v>
      </c>
      <c r="B2694" s="326" t="s">
        <v>907</v>
      </c>
      <c r="C2694" s="326" t="s">
        <v>518</v>
      </c>
      <c r="D2694" s="326" t="s">
        <v>805</v>
      </c>
      <c r="E2694" s="326" t="s">
        <v>896</v>
      </c>
      <c r="F2694" s="326" t="s">
        <v>897</v>
      </c>
      <c r="G2694" s="326">
        <v>1569.0</v>
      </c>
      <c r="H2694" s="326">
        <v>695399.4524</v>
      </c>
      <c r="I2694" s="60">
        <f t="shared" si="1"/>
        <v>2019</v>
      </c>
      <c r="J2694" s="60">
        <f t="shared" si="2"/>
        <v>4</v>
      </c>
    </row>
    <row r="2695">
      <c r="A2695" s="325">
        <v>2693.0</v>
      </c>
      <c r="B2695" s="326" t="s">
        <v>907</v>
      </c>
      <c r="C2695" s="326" t="s">
        <v>518</v>
      </c>
      <c r="D2695" s="326" t="s">
        <v>805</v>
      </c>
      <c r="E2695" s="326" t="s">
        <v>810</v>
      </c>
      <c r="F2695" s="326" t="s">
        <v>811</v>
      </c>
      <c r="G2695" s="326">
        <v>1615.0</v>
      </c>
      <c r="H2695" s="326">
        <v>3371883.743</v>
      </c>
      <c r="I2695" s="60">
        <f t="shared" si="1"/>
        <v>2019</v>
      </c>
      <c r="J2695" s="60">
        <f t="shared" si="2"/>
        <v>4</v>
      </c>
    </row>
    <row r="2696">
      <c r="A2696" s="325">
        <v>2694.0</v>
      </c>
      <c r="B2696" s="326" t="s">
        <v>907</v>
      </c>
      <c r="C2696" s="326" t="s">
        <v>518</v>
      </c>
      <c r="D2696" s="326" t="s">
        <v>805</v>
      </c>
      <c r="E2696" s="326" t="s">
        <v>812</v>
      </c>
      <c r="F2696" s="326">
        <v>2.0</v>
      </c>
      <c r="G2696" s="326">
        <v>129.0</v>
      </c>
      <c r="H2696" s="326">
        <v>607253.6039</v>
      </c>
      <c r="I2696" s="60">
        <f t="shared" si="1"/>
        <v>2019</v>
      </c>
      <c r="J2696" s="60">
        <f t="shared" si="2"/>
        <v>4</v>
      </c>
    </row>
    <row r="2697">
      <c r="A2697" s="325">
        <v>2695.0</v>
      </c>
      <c r="B2697" s="326" t="s">
        <v>907</v>
      </c>
      <c r="C2697" s="326" t="s">
        <v>518</v>
      </c>
      <c r="D2697" s="326" t="s">
        <v>805</v>
      </c>
      <c r="E2697" s="326" t="s">
        <v>816</v>
      </c>
      <c r="F2697" s="326">
        <v>4.7</v>
      </c>
      <c r="G2697" s="326">
        <v>2.0</v>
      </c>
      <c r="H2697" s="326">
        <v>2392.661564</v>
      </c>
      <c r="I2697" s="60">
        <f t="shared" si="1"/>
        <v>2019</v>
      </c>
      <c r="J2697" s="60">
        <f t="shared" si="2"/>
        <v>4</v>
      </c>
    </row>
    <row r="2698">
      <c r="A2698" s="325">
        <v>2696.0</v>
      </c>
      <c r="B2698" s="326" t="s">
        <v>907</v>
      </c>
      <c r="C2698" s="326" t="s">
        <v>518</v>
      </c>
      <c r="D2698" s="326" t="s">
        <v>805</v>
      </c>
      <c r="E2698" s="326" t="s">
        <v>817</v>
      </c>
      <c r="F2698" s="326" t="s">
        <v>818</v>
      </c>
      <c r="G2698" s="326">
        <v>67.0</v>
      </c>
      <c r="H2698" s="326">
        <v>128859.5936</v>
      </c>
      <c r="I2698" s="60">
        <f t="shared" si="1"/>
        <v>2019</v>
      </c>
      <c r="J2698" s="60">
        <f t="shared" si="2"/>
        <v>4</v>
      </c>
    </row>
    <row r="2699">
      <c r="A2699" s="325">
        <v>2697.0</v>
      </c>
      <c r="B2699" s="326" t="s">
        <v>907</v>
      </c>
      <c r="C2699" s="326" t="s">
        <v>518</v>
      </c>
      <c r="D2699" s="326" t="s">
        <v>805</v>
      </c>
      <c r="E2699" s="326" t="s">
        <v>822</v>
      </c>
      <c r="F2699" s="326" t="s">
        <v>823</v>
      </c>
      <c r="G2699" s="326">
        <v>138.0</v>
      </c>
      <c r="H2699" s="326">
        <v>40992.3408</v>
      </c>
      <c r="I2699" s="60">
        <f t="shared" si="1"/>
        <v>2019</v>
      </c>
      <c r="J2699" s="60">
        <f t="shared" si="2"/>
        <v>4</v>
      </c>
    </row>
    <row r="2700">
      <c r="A2700" s="325">
        <v>2698.0</v>
      </c>
      <c r="B2700" s="326" t="s">
        <v>907</v>
      </c>
      <c r="C2700" s="326" t="s">
        <v>518</v>
      </c>
      <c r="D2700" s="326" t="s">
        <v>828</v>
      </c>
      <c r="E2700" s="326" t="s">
        <v>829</v>
      </c>
      <c r="F2700" s="326" t="s">
        <v>830</v>
      </c>
      <c r="G2700" s="326">
        <v>7121.0</v>
      </c>
      <c r="H2700" s="326">
        <v>92535.74378</v>
      </c>
      <c r="I2700" s="60">
        <f t="shared" si="1"/>
        <v>2019</v>
      </c>
      <c r="J2700" s="60">
        <f t="shared" si="2"/>
        <v>4</v>
      </c>
    </row>
    <row r="2701">
      <c r="A2701" s="325">
        <v>2699.0</v>
      </c>
      <c r="B2701" s="326" t="s">
        <v>907</v>
      </c>
      <c r="C2701" s="326" t="s">
        <v>518</v>
      </c>
      <c r="D2701" s="326" t="s">
        <v>828</v>
      </c>
      <c r="E2701" s="326" t="s">
        <v>831</v>
      </c>
      <c r="F2701" s="326">
        <v>104.0</v>
      </c>
      <c r="G2701" s="326">
        <v>3226.0</v>
      </c>
      <c r="H2701" s="326">
        <v>21722.86463</v>
      </c>
      <c r="I2701" s="60">
        <f t="shared" si="1"/>
        <v>2019</v>
      </c>
      <c r="J2701" s="60">
        <f t="shared" si="2"/>
        <v>4</v>
      </c>
    </row>
    <row r="2702">
      <c r="A2702" s="325">
        <v>2700.0</v>
      </c>
      <c r="B2702" s="326" t="s">
        <v>907</v>
      </c>
      <c r="C2702" s="326" t="s">
        <v>518</v>
      </c>
      <c r="D2702" s="326" t="s">
        <v>828</v>
      </c>
      <c r="E2702" s="326" t="s">
        <v>832</v>
      </c>
      <c r="F2702" s="326">
        <v>13.0</v>
      </c>
      <c r="G2702" s="326">
        <v>56.0</v>
      </c>
      <c r="H2702" s="326">
        <v>14740.3726</v>
      </c>
      <c r="I2702" s="60">
        <f t="shared" si="1"/>
        <v>2019</v>
      </c>
      <c r="J2702" s="60">
        <f t="shared" si="2"/>
        <v>4</v>
      </c>
    </row>
    <row r="2703">
      <c r="A2703" s="325">
        <v>2701.0</v>
      </c>
      <c r="B2703" s="326" t="s">
        <v>907</v>
      </c>
      <c r="C2703" s="326" t="s">
        <v>518</v>
      </c>
      <c r="D2703" s="326" t="s">
        <v>828</v>
      </c>
      <c r="E2703" s="326" t="s">
        <v>833</v>
      </c>
      <c r="F2703" s="326" t="s">
        <v>834</v>
      </c>
      <c r="G2703" s="326">
        <v>8.0</v>
      </c>
      <c r="H2703" s="326">
        <v>16755.40932</v>
      </c>
      <c r="I2703" s="60">
        <f t="shared" si="1"/>
        <v>2019</v>
      </c>
      <c r="J2703" s="60">
        <f t="shared" si="2"/>
        <v>4</v>
      </c>
    </row>
    <row r="2704">
      <c r="A2704" s="325">
        <v>2702.0</v>
      </c>
      <c r="B2704" s="326" t="s">
        <v>907</v>
      </c>
      <c r="C2704" s="326" t="s">
        <v>518</v>
      </c>
      <c r="D2704" s="326" t="s">
        <v>828</v>
      </c>
      <c r="E2704" s="326" t="s">
        <v>835</v>
      </c>
      <c r="F2704" s="326" t="s">
        <v>836</v>
      </c>
      <c r="G2704" s="326">
        <v>172.0</v>
      </c>
      <c r="H2704" s="326">
        <v>27203.10698</v>
      </c>
      <c r="I2704" s="60">
        <f t="shared" si="1"/>
        <v>2019</v>
      </c>
      <c r="J2704" s="60">
        <f t="shared" si="2"/>
        <v>4</v>
      </c>
    </row>
    <row r="2705">
      <c r="A2705" s="325">
        <v>2703.0</v>
      </c>
      <c r="B2705" s="326" t="s">
        <v>907</v>
      </c>
      <c r="C2705" s="326" t="s">
        <v>518</v>
      </c>
      <c r="D2705" s="326" t="s">
        <v>828</v>
      </c>
      <c r="E2705" s="326" t="s">
        <v>839</v>
      </c>
      <c r="F2705" s="326">
        <v>36.0</v>
      </c>
      <c r="G2705" s="326">
        <v>161.0</v>
      </c>
      <c r="H2705" s="326">
        <v>242333.899</v>
      </c>
      <c r="I2705" s="60">
        <f t="shared" si="1"/>
        <v>2019</v>
      </c>
      <c r="J2705" s="60">
        <f t="shared" si="2"/>
        <v>4</v>
      </c>
    </row>
    <row r="2706">
      <c r="A2706" s="325">
        <v>2704.0</v>
      </c>
      <c r="B2706" s="326" t="s">
        <v>907</v>
      </c>
      <c r="C2706" s="326" t="s">
        <v>518</v>
      </c>
      <c r="D2706" s="326" t="s">
        <v>828</v>
      </c>
      <c r="E2706" s="326" t="s">
        <v>866</v>
      </c>
      <c r="F2706" s="326">
        <v>106.0</v>
      </c>
      <c r="G2706" s="326">
        <v>43.0</v>
      </c>
      <c r="H2706" s="326">
        <v>66638.8572</v>
      </c>
      <c r="I2706" s="60">
        <f t="shared" si="1"/>
        <v>2019</v>
      </c>
      <c r="J2706" s="60">
        <f t="shared" si="2"/>
        <v>4</v>
      </c>
    </row>
    <row r="2707">
      <c r="A2707" s="325">
        <v>2705.0</v>
      </c>
      <c r="B2707" s="326" t="s">
        <v>907</v>
      </c>
      <c r="C2707" s="326" t="s">
        <v>518</v>
      </c>
      <c r="D2707" s="326" t="s">
        <v>828</v>
      </c>
      <c r="E2707" s="326" t="s">
        <v>840</v>
      </c>
      <c r="F2707" s="326" t="s">
        <v>841</v>
      </c>
      <c r="G2707" s="326">
        <v>231.0</v>
      </c>
      <c r="H2707" s="326">
        <v>6728.801553</v>
      </c>
      <c r="I2707" s="60">
        <f t="shared" si="1"/>
        <v>2019</v>
      </c>
      <c r="J2707" s="60">
        <f t="shared" si="2"/>
        <v>4</v>
      </c>
    </row>
    <row r="2708">
      <c r="A2708" s="325">
        <v>2706.0</v>
      </c>
      <c r="B2708" s="326" t="s">
        <v>907</v>
      </c>
      <c r="C2708" s="326" t="s">
        <v>518</v>
      </c>
      <c r="D2708" s="326" t="s">
        <v>828</v>
      </c>
      <c r="E2708" s="326" t="s">
        <v>846</v>
      </c>
      <c r="F2708" s="326" t="s">
        <v>847</v>
      </c>
      <c r="G2708" s="326">
        <v>841.0</v>
      </c>
      <c r="H2708" s="326">
        <v>261323.2337</v>
      </c>
      <c r="I2708" s="60">
        <f t="shared" si="1"/>
        <v>2019</v>
      </c>
      <c r="J2708" s="60">
        <f t="shared" si="2"/>
        <v>4</v>
      </c>
    </row>
    <row r="2709">
      <c r="A2709" s="325">
        <v>2707.0</v>
      </c>
      <c r="B2709" s="326" t="s">
        <v>908</v>
      </c>
      <c r="C2709" s="326" t="s">
        <v>545</v>
      </c>
      <c r="D2709" s="326" t="s">
        <v>642</v>
      </c>
      <c r="E2709" s="326" t="s">
        <v>643</v>
      </c>
      <c r="F2709" s="326" t="s">
        <v>644</v>
      </c>
      <c r="G2709" s="326">
        <v>144.0</v>
      </c>
      <c r="H2709" s="326">
        <v>129936.4507</v>
      </c>
      <c r="I2709" s="60">
        <f t="shared" si="1"/>
        <v>2020</v>
      </c>
      <c r="J2709" s="60">
        <f t="shared" si="2"/>
        <v>1</v>
      </c>
    </row>
    <row r="2710">
      <c r="A2710" s="325">
        <v>2708.0</v>
      </c>
      <c r="B2710" s="326" t="s">
        <v>908</v>
      </c>
      <c r="C2710" s="326" t="s">
        <v>545</v>
      </c>
      <c r="D2710" s="326" t="s">
        <v>642</v>
      </c>
      <c r="E2710" s="326" t="s">
        <v>645</v>
      </c>
      <c r="F2710" s="326" t="s">
        <v>646</v>
      </c>
      <c r="G2710" s="326">
        <v>130.0</v>
      </c>
      <c r="H2710" s="326">
        <v>25972.79599</v>
      </c>
      <c r="I2710" s="60">
        <f t="shared" si="1"/>
        <v>2020</v>
      </c>
      <c r="J2710" s="60">
        <f t="shared" si="2"/>
        <v>1</v>
      </c>
    </row>
    <row r="2711">
      <c r="A2711" s="325">
        <v>2709.0</v>
      </c>
      <c r="B2711" s="326" t="s">
        <v>908</v>
      </c>
      <c r="C2711" s="326" t="s">
        <v>545</v>
      </c>
      <c r="D2711" s="326" t="s">
        <v>647</v>
      </c>
      <c r="E2711" s="326" t="s">
        <v>648</v>
      </c>
      <c r="F2711" s="326" t="s">
        <v>649</v>
      </c>
      <c r="G2711" s="326">
        <v>1072.0</v>
      </c>
      <c r="H2711" s="326">
        <v>9822.878533</v>
      </c>
      <c r="I2711" s="60">
        <f t="shared" si="1"/>
        <v>2020</v>
      </c>
      <c r="J2711" s="60">
        <f t="shared" si="2"/>
        <v>1</v>
      </c>
    </row>
    <row r="2712">
      <c r="A2712" s="325">
        <v>2710.0</v>
      </c>
      <c r="B2712" s="326" t="s">
        <v>908</v>
      </c>
      <c r="C2712" s="326" t="s">
        <v>545</v>
      </c>
      <c r="D2712" s="326" t="s">
        <v>647</v>
      </c>
      <c r="E2712" s="326" t="s">
        <v>650</v>
      </c>
      <c r="F2712" s="326" t="s">
        <v>651</v>
      </c>
      <c r="G2712" s="326">
        <v>1904.0</v>
      </c>
      <c r="H2712" s="326">
        <v>17446.60516</v>
      </c>
      <c r="I2712" s="60">
        <f t="shared" si="1"/>
        <v>2020</v>
      </c>
      <c r="J2712" s="60">
        <f t="shared" si="2"/>
        <v>1</v>
      </c>
    </row>
    <row r="2713">
      <c r="A2713" s="325">
        <v>2711.0</v>
      </c>
      <c r="B2713" s="326" t="s">
        <v>908</v>
      </c>
      <c r="C2713" s="326" t="s">
        <v>545</v>
      </c>
      <c r="D2713" s="326" t="s">
        <v>647</v>
      </c>
      <c r="E2713" s="326" t="s">
        <v>652</v>
      </c>
      <c r="F2713" s="326" t="s">
        <v>653</v>
      </c>
      <c r="G2713" s="326">
        <v>2092.0</v>
      </c>
      <c r="H2713" s="326">
        <v>19169.27415</v>
      </c>
      <c r="I2713" s="60">
        <f t="shared" si="1"/>
        <v>2020</v>
      </c>
      <c r="J2713" s="60">
        <f t="shared" si="2"/>
        <v>1</v>
      </c>
    </row>
    <row r="2714">
      <c r="A2714" s="325">
        <v>2712.0</v>
      </c>
      <c r="B2714" s="326" t="s">
        <v>908</v>
      </c>
      <c r="C2714" s="326" t="s">
        <v>545</v>
      </c>
      <c r="D2714" s="326" t="s">
        <v>647</v>
      </c>
      <c r="E2714" s="326" t="s">
        <v>654</v>
      </c>
      <c r="F2714" s="326" t="s">
        <v>655</v>
      </c>
      <c r="G2714" s="326">
        <v>1906.0</v>
      </c>
      <c r="H2714" s="326">
        <v>17464.93142</v>
      </c>
      <c r="I2714" s="60">
        <f t="shared" si="1"/>
        <v>2020</v>
      </c>
      <c r="J2714" s="60">
        <f t="shared" si="2"/>
        <v>1</v>
      </c>
    </row>
    <row r="2715">
      <c r="A2715" s="325">
        <v>2713.0</v>
      </c>
      <c r="B2715" s="326" t="s">
        <v>908</v>
      </c>
      <c r="C2715" s="326" t="s">
        <v>545</v>
      </c>
      <c r="D2715" s="326" t="s">
        <v>647</v>
      </c>
      <c r="E2715" s="326" t="s">
        <v>656</v>
      </c>
      <c r="F2715" s="326" t="s">
        <v>657</v>
      </c>
      <c r="G2715" s="326">
        <v>113.0</v>
      </c>
      <c r="H2715" s="326">
        <v>1479.921168</v>
      </c>
      <c r="I2715" s="60">
        <f t="shared" si="1"/>
        <v>2020</v>
      </c>
      <c r="J2715" s="60">
        <f t="shared" si="2"/>
        <v>1</v>
      </c>
    </row>
    <row r="2716">
      <c r="A2716" s="325">
        <v>2714.0</v>
      </c>
      <c r="B2716" s="326" t="s">
        <v>908</v>
      </c>
      <c r="C2716" s="326" t="s">
        <v>547</v>
      </c>
      <c r="D2716" s="326" t="s">
        <v>658</v>
      </c>
      <c r="E2716" s="326" t="s">
        <v>659</v>
      </c>
      <c r="F2716" s="326" t="s">
        <v>660</v>
      </c>
      <c r="G2716" s="326">
        <v>86.0</v>
      </c>
      <c r="H2716" s="326">
        <v>991.8547863</v>
      </c>
      <c r="I2716" s="60">
        <f t="shared" si="1"/>
        <v>2020</v>
      </c>
      <c r="J2716" s="60">
        <f t="shared" si="2"/>
        <v>1</v>
      </c>
    </row>
    <row r="2717">
      <c r="A2717" s="325">
        <v>2715.0</v>
      </c>
      <c r="B2717" s="326" t="s">
        <v>908</v>
      </c>
      <c r="C2717" s="326" t="s">
        <v>547</v>
      </c>
      <c r="D2717" s="326" t="s">
        <v>658</v>
      </c>
      <c r="E2717" s="326" t="s">
        <v>661</v>
      </c>
      <c r="F2717" s="326" t="s">
        <v>662</v>
      </c>
      <c r="G2717" s="326">
        <v>6120.0</v>
      </c>
      <c r="H2717" s="326">
        <v>9280.985777</v>
      </c>
      <c r="I2717" s="60">
        <f t="shared" si="1"/>
        <v>2020</v>
      </c>
      <c r="J2717" s="60">
        <f t="shared" si="2"/>
        <v>1</v>
      </c>
    </row>
    <row r="2718">
      <c r="A2718" s="325">
        <v>2716.0</v>
      </c>
      <c r="B2718" s="326" t="s">
        <v>908</v>
      </c>
      <c r="C2718" s="326" t="s">
        <v>547</v>
      </c>
      <c r="D2718" s="326" t="s">
        <v>658</v>
      </c>
      <c r="E2718" s="326" t="s">
        <v>663</v>
      </c>
      <c r="F2718" s="326" t="s">
        <v>664</v>
      </c>
      <c r="G2718" s="326">
        <v>4120.0</v>
      </c>
      <c r="H2718" s="326">
        <v>37074.4181</v>
      </c>
      <c r="I2718" s="60">
        <f t="shared" si="1"/>
        <v>2020</v>
      </c>
      <c r="J2718" s="60">
        <f t="shared" si="2"/>
        <v>1</v>
      </c>
    </row>
    <row r="2719">
      <c r="A2719" s="325">
        <v>2717.0</v>
      </c>
      <c r="B2719" s="326" t="s">
        <v>908</v>
      </c>
      <c r="C2719" s="326" t="s">
        <v>547</v>
      </c>
      <c r="D2719" s="326" t="s">
        <v>665</v>
      </c>
      <c r="E2719" s="326" t="s">
        <v>666</v>
      </c>
      <c r="F2719" s="326" t="s">
        <v>667</v>
      </c>
      <c r="G2719" s="326">
        <v>4422.0</v>
      </c>
      <c r="H2719" s="326">
        <v>2948050.093</v>
      </c>
      <c r="I2719" s="60">
        <f t="shared" si="1"/>
        <v>2020</v>
      </c>
      <c r="J2719" s="60">
        <f t="shared" si="2"/>
        <v>1</v>
      </c>
    </row>
    <row r="2720">
      <c r="A2720" s="325">
        <v>2718.0</v>
      </c>
      <c r="B2720" s="326" t="s">
        <v>908</v>
      </c>
      <c r="C2720" s="326" t="s">
        <v>678</v>
      </c>
      <c r="D2720" s="326" t="s">
        <v>678</v>
      </c>
      <c r="E2720" s="326" t="s">
        <v>680</v>
      </c>
      <c r="F2720" s="326">
        <v>80.0</v>
      </c>
      <c r="G2720" s="326">
        <v>116.0</v>
      </c>
      <c r="H2720" s="326">
        <v>18210.61752</v>
      </c>
      <c r="I2720" s="60">
        <f t="shared" si="1"/>
        <v>2020</v>
      </c>
      <c r="J2720" s="60">
        <f t="shared" si="2"/>
        <v>1</v>
      </c>
    </row>
    <row r="2721">
      <c r="A2721" s="325">
        <v>2719.0</v>
      </c>
      <c r="B2721" s="326" t="s">
        <v>908</v>
      </c>
      <c r="C2721" s="326" t="s">
        <v>678</v>
      </c>
      <c r="D2721" s="326" t="s">
        <v>678</v>
      </c>
      <c r="E2721" s="326" t="s">
        <v>681</v>
      </c>
      <c r="F2721" s="326">
        <v>83.0</v>
      </c>
      <c r="G2721" s="326">
        <v>4.0</v>
      </c>
      <c r="H2721" s="326">
        <v>17.01186722</v>
      </c>
      <c r="I2721" s="60">
        <f t="shared" si="1"/>
        <v>2020</v>
      </c>
      <c r="J2721" s="60">
        <f t="shared" si="2"/>
        <v>1</v>
      </c>
    </row>
    <row r="2722">
      <c r="A2722" s="325">
        <v>2720.0</v>
      </c>
      <c r="B2722" s="326" t="s">
        <v>908</v>
      </c>
      <c r="C2722" s="326" t="s">
        <v>678</v>
      </c>
      <c r="D2722" s="326" t="s">
        <v>678</v>
      </c>
      <c r="E2722" s="326" t="s">
        <v>682</v>
      </c>
      <c r="F2722" s="326">
        <v>26.0</v>
      </c>
      <c r="G2722" s="326">
        <v>3.0</v>
      </c>
      <c r="H2722" s="326">
        <v>812.7219099</v>
      </c>
      <c r="I2722" s="60">
        <f t="shared" si="1"/>
        <v>2020</v>
      </c>
      <c r="J2722" s="60">
        <f t="shared" si="2"/>
        <v>1</v>
      </c>
    </row>
    <row r="2723">
      <c r="A2723" s="325">
        <v>2721.0</v>
      </c>
      <c r="B2723" s="326" t="s">
        <v>908</v>
      </c>
      <c r="C2723" s="326" t="s">
        <v>678</v>
      </c>
      <c r="D2723" s="326" t="s">
        <v>678</v>
      </c>
      <c r="E2723" s="326" t="s">
        <v>683</v>
      </c>
      <c r="F2723" s="326">
        <v>802.0</v>
      </c>
      <c r="G2723" s="326">
        <v>884.0</v>
      </c>
      <c r="H2723" s="326">
        <v>119457.9674</v>
      </c>
      <c r="I2723" s="60">
        <f t="shared" si="1"/>
        <v>2020</v>
      </c>
      <c r="J2723" s="60">
        <f t="shared" si="2"/>
        <v>1</v>
      </c>
    </row>
    <row r="2724">
      <c r="A2724" s="325">
        <v>2722.0</v>
      </c>
      <c r="B2724" s="326" t="s">
        <v>908</v>
      </c>
      <c r="C2724" s="326" t="s">
        <v>678</v>
      </c>
      <c r="D2724" s="326" t="s">
        <v>678</v>
      </c>
      <c r="E2724" s="326" t="s">
        <v>684</v>
      </c>
      <c r="F2724" s="326">
        <v>95.0</v>
      </c>
      <c r="G2724" s="326">
        <v>24.0</v>
      </c>
      <c r="H2724" s="326">
        <v>388.2085152</v>
      </c>
      <c r="I2724" s="60">
        <f t="shared" si="1"/>
        <v>2020</v>
      </c>
      <c r="J2724" s="60">
        <f t="shared" si="2"/>
        <v>1</v>
      </c>
    </row>
    <row r="2725">
      <c r="A2725" s="325">
        <v>2723.0</v>
      </c>
      <c r="B2725" s="326" t="s">
        <v>908</v>
      </c>
      <c r="C2725" s="326" t="s">
        <v>678</v>
      </c>
      <c r="D2725" s="326" t="s">
        <v>678</v>
      </c>
      <c r="E2725" s="326" t="s">
        <v>685</v>
      </c>
      <c r="F2725" s="326">
        <v>24.0</v>
      </c>
      <c r="G2725" s="326">
        <v>12.0</v>
      </c>
      <c r="H2725" s="326">
        <v>4164.16004</v>
      </c>
      <c r="I2725" s="60">
        <f t="shared" si="1"/>
        <v>2020</v>
      </c>
      <c r="J2725" s="60">
        <f t="shared" si="2"/>
        <v>1</v>
      </c>
    </row>
    <row r="2726">
      <c r="A2726" s="325">
        <v>2724.0</v>
      </c>
      <c r="B2726" s="326" t="s">
        <v>908</v>
      </c>
      <c r="C2726" s="326" t="s">
        <v>678</v>
      </c>
      <c r="D2726" s="326" t="s">
        <v>678</v>
      </c>
      <c r="E2726" s="326" t="s">
        <v>686</v>
      </c>
      <c r="F2726" s="326">
        <v>60.0</v>
      </c>
      <c r="G2726" s="326">
        <v>6.0</v>
      </c>
      <c r="H2726" s="326">
        <v>110.5372567</v>
      </c>
      <c r="I2726" s="60">
        <f t="shared" si="1"/>
        <v>2020</v>
      </c>
      <c r="J2726" s="60">
        <f t="shared" si="2"/>
        <v>1</v>
      </c>
    </row>
    <row r="2727">
      <c r="A2727" s="325">
        <v>2725.0</v>
      </c>
      <c r="B2727" s="326" t="s">
        <v>908</v>
      </c>
      <c r="C2727" s="326" t="s">
        <v>678</v>
      </c>
      <c r="D2727" s="326" t="s">
        <v>678</v>
      </c>
      <c r="E2727" s="326" t="s">
        <v>687</v>
      </c>
      <c r="F2727" s="326">
        <v>814.0</v>
      </c>
      <c r="G2727" s="326">
        <v>68.0</v>
      </c>
      <c r="H2727" s="326">
        <v>478.8876643</v>
      </c>
      <c r="I2727" s="60">
        <f t="shared" si="1"/>
        <v>2020</v>
      </c>
      <c r="J2727" s="60">
        <f t="shared" si="2"/>
        <v>1</v>
      </c>
    </row>
    <row r="2728">
      <c r="A2728" s="325">
        <v>2726.0</v>
      </c>
      <c r="B2728" s="326" t="s">
        <v>908</v>
      </c>
      <c r="C2728" s="326" t="s">
        <v>678</v>
      </c>
      <c r="D2728" s="326" t="s">
        <v>678</v>
      </c>
      <c r="E2728" s="326" t="s">
        <v>688</v>
      </c>
      <c r="F2728" s="326">
        <v>33.0</v>
      </c>
      <c r="G2728" s="326">
        <v>318.0</v>
      </c>
      <c r="H2728" s="326">
        <v>11753.90249</v>
      </c>
      <c r="I2728" s="60">
        <f t="shared" si="1"/>
        <v>2020</v>
      </c>
      <c r="J2728" s="60">
        <f t="shared" si="2"/>
        <v>1</v>
      </c>
    </row>
    <row r="2729">
      <c r="A2729" s="325">
        <v>2727.0</v>
      </c>
      <c r="B2729" s="326" t="s">
        <v>908</v>
      </c>
      <c r="C2729" s="326" t="s">
        <v>678</v>
      </c>
      <c r="D2729" s="326" t="s">
        <v>678</v>
      </c>
      <c r="E2729" s="326" t="s">
        <v>689</v>
      </c>
      <c r="F2729" s="326">
        <v>54.0</v>
      </c>
      <c r="G2729" s="326">
        <v>532.0</v>
      </c>
      <c r="H2729" s="326">
        <v>37162.74482</v>
      </c>
      <c r="I2729" s="60">
        <f t="shared" si="1"/>
        <v>2020</v>
      </c>
      <c r="J2729" s="60">
        <f t="shared" si="2"/>
        <v>1</v>
      </c>
    </row>
    <row r="2730">
      <c r="A2730" s="325">
        <v>2728.0</v>
      </c>
      <c r="B2730" s="326" t="s">
        <v>908</v>
      </c>
      <c r="C2730" s="326" t="s">
        <v>678</v>
      </c>
      <c r="D2730" s="326" t="s">
        <v>678</v>
      </c>
      <c r="E2730" s="326" t="s">
        <v>692</v>
      </c>
      <c r="F2730" s="326" t="s">
        <v>693</v>
      </c>
      <c r="G2730" s="326">
        <v>84.0</v>
      </c>
      <c r="H2730" s="326">
        <v>12114.53085</v>
      </c>
      <c r="I2730" s="60">
        <f t="shared" si="1"/>
        <v>2020</v>
      </c>
      <c r="J2730" s="60">
        <f t="shared" si="2"/>
        <v>1</v>
      </c>
    </row>
    <row r="2731">
      <c r="A2731" s="325">
        <v>2729.0</v>
      </c>
      <c r="B2731" s="326" t="s">
        <v>908</v>
      </c>
      <c r="C2731" s="326" t="s">
        <v>678</v>
      </c>
      <c r="D2731" s="326" t="s">
        <v>678</v>
      </c>
      <c r="E2731" s="326" t="s">
        <v>694</v>
      </c>
      <c r="F2731" s="326">
        <v>86.0</v>
      </c>
      <c r="G2731" s="326">
        <v>856.0</v>
      </c>
      <c r="H2731" s="326">
        <v>104734.5586</v>
      </c>
      <c r="I2731" s="60">
        <f t="shared" si="1"/>
        <v>2020</v>
      </c>
      <c r="J2731" s="60">
        <f t="shared" si="2"/>
        <v>1</v>
      </c>
    </row>
    <row r="2732">
      <c r="A2732" s="325">
        <v>2730.0</v>
      </c>
      <c r="B2732" s="326" t="s">
        <v>908</v>
      </c>
      <c r="C2732" s="326" t="s">
        <v>678</v>
      </c>
      <c r="D2732" s="326" t="s">
        <v>678</v>
      </c>
      <c r="E2732" s="326" t="s">
        <v>695</v>
      </c>
      <c r="F2732" s="326">
        <v>69.0</v>
      </c>
      <c r="G2732" s="326">
        <v>252.0</v>
      </c>
      <c r="H2732" s="326">
        <v>68374.05979</v>
      </c>
      <c r="I2732" s="60">
        <f t="shared" si="1"/>
        <v>2020</v>
      </c>
      <c r="J2732" s="60">
        <f t="shared" si="2"/>
        <v>1</v>
      </c>
    </row>
    <row r="2733">
      <c r="A2733" s="325">
        <v>2731.0</v>
      </c>
      <c r="B2733" s="326" t="s">
        <v>908</v>
      </c>
      <c r="C2733" s="326" t="s">
        <v>678</v>
      </c>
      <c r="D2733" s="326" t="s">
        <v>678</v>
      </c>
      <c r="E2733" s="326" t="s">
        <v>696</v>
      </c>
      <c r="F2733" s="326">
        <v>61.0</v>
      </c>
      <c r="G2733" s="326">
        <v>66.0</v>
      </c>
      <c r="H2733" s="326">
        <v>9753.878528</v>
      </c>
      <c r="I2733" s="60">
        <f t="shared" si="1"/>
        <v>2020</v>
      </c>
      <c r="J2733" s="60">
        <f t="shared" si="2"/>
        <v>1</v>
      </c>
    </row>
    <row r="2734">
      <c r="A2734" s="325">
        <v>2732.0</v>
      </c>
      <c r="B2734" s="326" t="s">
        <v>908</v>
      </c>
      <c r="C2734" s="326" t="s">
        <v>678</v>
      </c>
      <c r="D2734" s="326" t="s">
        <v>678</v>
      </c>
      <c r="E2734" s="326" t="s">
        <v>697</v>
      </c>
      <c r="F2734" s="326">
        <v>99.0</v>
      </c>
      <c r="G2734" s="326">
        <v>136.0</v>
      </c>
      <c r="H2734" s="326">
        <v>25269.87444</v>
      </c>
      <c r="I2734" s="60">
        <f t="shared" si="1"/>
        <v>2020</v>
      </c>
      <c r="J2734" s="60">
        <f t="shared" si="2"/>
        <v>1</v>
      </c>
    </row>
    <row r="2735">
      <c r="A2735" s="325">
        <v>2733.0</v>
      </c>
      <c r="B2735" s="326" t="s">
        <v>908</v>
      </c>
      <c r="C2735" s="326" t="s">
        <v>678</v>
      </c>
      <c r="D2735" s="326" t="s">
        <v>678</v>
      </c>
      <c r="E2735" s="326" t="s">
        <v>698</v>
      </c>
      <c r="F2735" s="326">
        <v>67.0</v>
      </c>
      <c r="G2735" s="326">
        <v>4.0</v>
      </c>
      <c r="H2735" s="326">
        <v>465.2539376</v>
      </c>
      <c r="I2735" s="60">
        <f t="shared" si="1"/>
        <v>2020</v>
      </c>
      <c r="J2735" s="60">
        <f t="shared" si="2"/>
        <v>1</v>
      </c>
    </row>
    <row r="2736">
      <c r="A2736" s="325">
        <v>2734.0</v>
      </c>
      <c r="B2736" s="326" t="s">
        <v>908</v>
      </c>
      <c r="C2736" s="326" t="s">
        <v>678</v>
      </c>
      <c r="D2736" s="326" t="s">
        <v>678</v>
      </c>
      <c r="E2736" s="326" t="s">
        <v>699</v>
      </c>
      <c r="F2736" s="326">
        <v>79.0</v>
      </c>
      <c r="G2736" s="326">
        <v>395.0</v>
      </c>
      <c r="H2736" s="326">
        <v>72783.8863</v>
      </c>
      <c r="I2736" s="60">
        <f t="shared" si="1"/>
        <v>2020</v>
      </c>
      <c r="J2736" s="60">
        <f t="shared" si="2"/>
        <v>1</v>
      </c>
    </row>
    <row r="2737">
      <c r="A2737" s="325">
        <v>2735.0</v>
      </c>
      <c r="B2737" s="326" t="s">
        <v>908</v>
      </c>
      <c r="C2737" s="326" t="s">
        <v>678</v>
      </c>
      <c r="D2737" s="326" t="s">
        <v>678</v>
      </c>
      <c r="E2737" s="326" t="s">
        <v>702</v>
      </c>
      <c r="F2737" s="326" t="s">
        <v>703</v>
      </c>
      <c r="G2737" s="326">
        <v>101.0</v>
      </c>
      <c r="H2737" s="326">
        <v>18669.27402</v>
      </c>
      <c r="I2737" s="60">
        <f t="shared" si="1"/>
        <v>2020</v>
      </c>
      <c r="J2737" s="60">
        <f t="shared" si="2"/>
        <v>1</v>
      </c>
    </row>
    <row r="2738">
      <c r="A2738" s="325">
        <v>2736.0</v>
      </c>
      <c r="B2738" s="326" t="s">
        <v>908</v>
      </c>
      <c r="C2738" s="326" t="s">
        <v>678</v>
      </c>
      <c r="D2738" s="326" t="s">
        <v>678</v>
      </c>
      <c r="E2738" s="326" t="s">
        <v>704</v>
      </c>
      <c r="F2738" s="326">
        <v>38.0</v>
      </c>
      <c r="G2738" s="326">
        <v>364.0</v>
      </c>
      <c r="H2738" s="326">
        <v>101271.9667</v>
      </c>
      <c r="I2738" s="60">
        <f t="shared" si="1"/>
        <v>2020</v>
      </c>
      <c r="J2738" s="60">
        <f t="shared" si="2"/>
        <v>1</v>
      </c>
    </row>
    <row r="2739">
      <c r="A2739" s="325">
        <v>2737.0</v>
      </c>
      <c r="B2739" s="326" t="s">
        <v>908</v>
      </c>
      <c r="C2739" s="326" t="s">
        <v>678</v>
      </c>
      <c r="D2739" s="326" t="s">
        <v>678</v>
      </c>
      <c r="E2739" s="326" t="s">
        <v>705</v>
      </c>
      <c r="F2739" s="326">
        <v>27.0</v>
      </c>
      <c r="G2739" s="326">
        <v>11.0</v>
      </c>
      <c r="H2739" s="326">
        <v>30.63960598</v>
      </c>
      <c r="I2739" s="60">
        <f t="shared" si="1"/>
        <v>2020</v>
      </c>
      <c r="J2739" s="60">
        <f t="shared" si="2"/>
        <v>1</v>
      </c>
    </row>
    <row r="2740">
      <c r="A2740" s="325">
        <v>2738.0</v>
      </c>
      <c r="B2740" s="326" t="s">
        <v>908</v>
      </c>
      <c r="C2740" s="326" t="s">
        <v>678</v>
      </c>
      <c r="D2740" s="326" t="s">
        <v>678</v>
      </c>
      <c r="E2740" s="326" t="s">
        <v>706</v>
      </c>
      <c r="F2740" s="326">
        <v>59.0</v>
      </c>
      <c r="G2740" s="326">
        <v>363.0</v>
      </c>
      <c r="H2740" s="326">
        <v>21422.0357</v>
      </c>
      <c r="I2740" s="60">
        <f t="shared" si="1"/>
        <v>2020</v>
      </c>
      <c r="J2740" s="60">
        <f t="shared" si="2"/>
        <v>1</v>
      </c>
    </row>
    <row r="2741">
      <c r="A2741" s="325">
        <v>2739.0</v>
      </c>
      <c r="B2741" s="326" t="s">
        <v>908</v>
      </c>
      <c r="C2741" s="326" t="s">
        <v>678</v>
      </c>
      <c r="D2741" s="326" t="s">
        <v>678</v>
      </c>
      <c r="E2741" s="326" t="s">
        <v>856</v>
      </c>
      <c r="F2741" s="326">
        <v>96.0</v>
      </c>
      <c r="G2741" s="326">
        <v>1.0</v>
      </c>
      <c r="H2741" s="326">
        <v>273.8622225</v>
      </c>
      <c r="I2741" s="60">
        <f t="shared" si="1"/>
        <v>2020</v>
      </c>
      <c r="J2741" s="60">
        <f t="shared" si="2"/>
        <v>1</v>
      </c>
    </row>
    <row r="2742">
      <c r="A2742" s="325">
        <v>2740.0</v>
      </c>
      <c r="B2742" s="326" t="s">
        <v>908</v>
      </c>
      <c r="C2742" s="326" t="s">
        <v>550</v>
      </c>
      <c r="D2742" s="326" t="s">
        <v>550</v>
      </c>
      <c r="E2742" s="326" t="s">
        <v>707</v>
      </c>
      <c r="F2742" s="326">
        <v>81.0</v>
      </c>
      <c r="G2742" s="326">
        <v>29.0</v>
      </c>
      <c r="H2742" s="326">
        <v>49610.98513</v>
      </c>
      <c r="I2742" s="60">
        <f t="shared" si="1"/>
        <v>2020</v>
      </c>
      <c r="J2742" s="60">
        <f t="shared" si="2"/>
        <v>1</v>
      </c>
    </row>
    <row r="2743">
      <c r="A2743" s="325">
        <v>2741.0</v>
      </c>
      <c r="B2743" s="326" t="s">
        <v>908</v>
      </c>
      <c r="C2743" s="326" t="s">
        <v>550</v>
      </c>
      <c r="D2743" s="326" t="s">
        <v>550</v>
      </c>
      <c r="E2743" s="326" t="s">
        <v>708</v>
      </c>
      <c r="F2743" s="326" t="s">
        <v>709</v>
      </c>
      <c r="G2743" s="326">
        <v>2437.0</v>
      </c>
      <c r="H2743" s="326">
        <v>173283.7037</v>
      </c>
      <c r="I2743" s="60">
        <f t="shared" si="1"/>
        <v>2020</v>
      </c>
      <c r="J2743" s="60">
        <f t="shared" si="2"/>
        <v>1</v>
      </c>
    </row>
    <row r="2744">
      <c r="A2744" s="325">
        <v>2742.0</v>
      </c>
      <c r="B2744" s="326" t="s">
        <v>908</v>
      </c>
      <c r="C2744" s="326" t="s">
        <v>550</v>
      </c>
      <c r="D2744" s="326" t="s">
        <v>550</v>
      </c>
      <c r="E2744" s="326" t="s">
        <v>710</v>
      </c>
      <c r="F2744" s="326" t="s">
        <v>711</v>
      </c>
      <c r="G2744" s="326">
        <v>428.0</v>
      </c>
      <c r="H2744" s="326">
        <v>237342.1698</v>
      </c>
      <c r="I2744" s="60">
        <f t="shared" si="1"/>
        <v>2020</v>
      </c>
      <c r="J2744" s="60">
        <f t="shared" si="2"/>
        <v>1</v>
      </c>
    </row>
    <row r="2745">
      <c r="A2745" s="325">
        <v>2743.0</v>
      </c>
      <c r="B2745" s="326" t="s">
        <v>908</v>
      </c>
      <c r="C2745" s="326" t="s">
        <v>550</v>
      </c>
      <c r="D2745" s="326" t="s">
        <v>550</v>
      </c>
      <c r="E2745" s="326" t="s">
        <v>712</v>
      </c>
      <c r="F2745" s="326" t="s">
        <v>713</v>
      </c>
      <c r="G2745" s="326">
        <v>140.0</v>
      </c>
      <c r="H2745" s="326">
        <v>98420.17076</v>
      </c>
      <c r="I2745" s="60">
        <f t="shared" si="1"/>
        <v>2020</v>
      </c>
      <c r="J2745" s="60">
        <f t="shared" si="2"/>
        <v>1</v>
      </c>
    </row>
    <row r="2746">
      <c r="A2746" s="325">
        <v>2744.0</v>
      </c>
      <c r="B2746" s="326" t="s">
        <v>908</v>
      </c>
      <c r="C2746" s="326" t="s">
        <v>550</v>
      </c>
      <c r="D2746" s="326" t="s">
        <v>550</v>
      </c>
      <c r="E2746" s="326" t="s">
        <v>714</v>
      </c>
      <c r="F2746" s="326" t="s">
        <v>715</v>
      </c>
      <c r="G2746" s="326">
        <v>1550.0</v>
      </c>
      <c r="H2746" s="326">
        <v>95179.03816</v>
      </c>
      <c r="I2746" s="60">
        <f t="shared" si="1"/>
        <v>2020</v>
      </c>
      <c r="J2746" s="60">
        <f t="shared" si="2"/>
        <v>1</v>
      </c>
    </row>
    <row r="2747">
      <c r="A2747" s="325">
        <v>2745.0</v>
      </c>
      <c r="B2747" s="326" t="s">
        <v>908</v>
      </c>
      <c r="C2747" s="326" t="s">
        <v>551</v>
      </c>
      <c r="D2747" s="326" t="s">
        <v>551</v>
      </c>
      <c r="E2747" s="326" t="s">
        <v>716</v>
      </c>
      <c r="F2747" s="326">
        <v>66.0</v>
      </c>
      <c r="G2747" s="326">
        <v>4654.0</v>
      </c>
      <c r="H2747" s="326">
        <v>322479.848</v>
      </c>
      <c r="I2747" s="60">
        <f t="shared" si="1"/>
        <v>2020</v>
      </c>
      <c r="J2747" s="60">
        <f t="shared" si="2"/>
        <v>1</v>
      </c>
    </row>
    <row r="2748">
      <c r="A2748" s="325">
        <v>2746.0</v>
      </c>
      <c r="B2748" s="326" t="s">
        <v>908</v>
      </c>
      <c r="C2748" s="326" t="s">
        <v>551</v>
      </c>
      <c r="D2748" s="326" t="s">
        <v>551</v>
      </c>
      <c r="E2748" s="326" t="s">
        <v>717</v>
      </c>
      <c r="F2748" s="326" t="s">
        <v>718</v>
      </c>
      <c r="G2748" s="326">
        <v>4239.0</v>
      </c>
      <c r="H2748" s="326">
        <v>32115.3397</v>
      </c>
      <c r="I2748" s="60">
        <f t="shared" si="1"/>
        <v>2020</v>
      </c>
      <c r="J2748" s="60">
        <f t="shared" si="2"/>
        <v>1</v>
      </c>
    </row>
    <row r="2749">
      <c r="A2749" s="325">
        <v>2747.0</v>
      </c>
      <c r="B2749" s="326" t="s">
        <v>908</v>
      </c>
      <c r="C2749" s="326" t="s">
        <v>551</v>
      </c>
      <c r="D2749" s="326" t="s">
        <v>551</v>
      </c>
      <c r="E2749" s="326" t="s">
        <v>719</v>
      </c>
      <c r="F2749" s="326" t="s">
        <v>720</v>
      </c>
      <c r="G2749" s="326">
        <v>1454.0</v>
      </c>
      <c r="H2749" s="326">
        <v>19957.06153</v>
      </c>
      <c r="I2749" s="60">
        <f t="shared" si="1"/>
        <v>2020</v>
      </c>
      <c r="J2749" s="60">
        <f t="shared" si="2"/>
        <v>1</v>
      </c>
    </row>
    <row r="2750">
      <c r="A2750" s="325">
        <v>2748.0</v>
      </c>
      <c r="B2750" s="326" t="s">
        <v>908</v>
      </c>
      <c r="C2750" s="326" t="s">
        <v>551</v>
      </c>
      <c r="D2750" s="326" t="s">
        <v>551</v>
      </c>
      <c r="E2750" s="326" t="s">
        <v>721</v>
      </c>
      <c r="F2750" s="326" t="s">
        <v>722</v>
      </c>
      <c r="G2750" s="326">
        <v>59.0</v>
      </c>
      <c r="H2750" s="326">
        <v>22031.37969</v>
      </c>
      <c r="I2750" s="60">
        <f t="shared" si="1"/>
        <v>2020</v>
      </c>
      <c r="J2750" s="60">
        <f t="shared" si="2"/>
        <v>1</v>
      </c>
    </row>
    <row r="2751">
      <c r="A2751" s="325">
        <v>2749.0</v>
      </c>
      <c r="B2751" s="326" t="s">
        <v>908</v>
      </c>
      <c r="C2751" s="326" t="s">
        <v>723</v>
      </c>
      <c r="D2751" s="326" t="s">
        <v>723</v>
      </c>
      <c r="E2751" s="326" t="s">
        <v>724</v>
      </c>
      <c r="F2751" s="326" t="s">
        <v>725</v>
      </c>
      <c r="G2751" s="326">
        <v>479.0</v>
      </c>
      <c r="H2751" s="326">
        <v>475911.2025</v>
      </c>
      <c r="I2751" s="60">
        <f t="shared" si="1"/>
        <v>2020</v>
      </c>
      <c r="J2751" s="60">
        <f t="shared" si="2"/>
        <v>1</v>
      </c>
    </row>
    <row r="2752">
      <c r="A2752" s="325">
        <v>2750.0</v>
      </c>
      <c r="B2752" s="326" t="s">
        <v>908</v>
      </c>
      <c r="C2752" s="326" t="s">
        <v>723</v>
      </c>
      <c r="D2752" s="326" t="s">
        <v>723</v>
      </c>
      <c r="E2752" s="326" t="s">
        <v>726</v>
      </c>
      <c r="F2752" s="326" t="s">
        <v>727</v>
      </c>
      <c r="G2752" s="326">
        <v>1680.0</v>
      </c>
      <c r="H2752" s="326">
        <v>1669166.639</v>
      </c>
      <c r="I2752" s="60">
        <f t="shared" si="1"/>
        <v>2020</v>
      </c>
      <c r="J2752" s="60">
        <f t="shared" si="2"/>
        <v>1</v>
      </c>
    </row>
    <row r="2753">
      <c r="A2753" s="325">
        <v>2751.0</v>
      </c>
      <c r="B2753" s="326" t="s">
        <v>908</v>
      </c>
      <c r="C2753" s="326" t="s">
        <v>524</v>
      </c>
      <c r="D2753" s="326" t="s">
        <v>728</v>
      </c>
      <c r="E2753" s="326" t="s">
        <v>729</v>
      </c>
      <c r="F2753" s="326">
        <v>71.0</v>
      </c>
      <c r="G2753" s="326">
        <v>56.0</v>
      </c>
      <c r="H2753" s="326">
        <v>53724.7362</v>
      </c>
      <c r="I2753" s="60">
        <f t="shared" si="1"/>
        <v>2020</v>
      </c>
      <c r="J2753" s="60">
        <f t="shared" si="2"/>
        <v>1</v>
      </c>
    </row>
    <row r="2754">
      <c r="A2754" s="325">
        <v>2752.0</v>
      </c>
      <c r="B2754" s="326" t="s">
        <v>908</v>
      </c>
      <c r="C2754" s="326" t="s">
        <v>524</v>
      </c>
      <c r="D2754" s="326" t="s">
        <v>728</v>
      </c>
      <c r="E2754" s="326" t="s">
        <v>730</v>
      </c>
      <c r="F2754" s="326">
        <v>73.0</v>
      </c>
      <c r="G2754" s="326">
        <v>10.0</v>
      </c>
      <c r="H2754" s="326">
        <v>2462.444932</v>
      </c>
      <c r="I2754" s="60">
        <f t="shared" si="1"/>
        <v>2020</v>
      </c>
      <c r="J2754" s="60">
        <f t="shared" si="2"/>
        <v>1</v>
      </c>
    </row>
    <row r="2755">
      <c r="A2755" s="325">
        <v>2753.0</v>
      </c>
      <c r="B2755" s="326" t="s">
        <v>908</v>
      </c>
      <c r="C2755" s="326" t="s">
        <v>524</v>
      </c>
      <c r="D2755" s="326" t="s">
        <v>728</v>
      </c>
      <c r="E2755" s="326" t="s">
        <v>731</v>
      </c>
      <c r="F2755" s="326" t="s">
        <v>732</v>
      </c>
      <c r="G2755" s="326">
        <v>10.0</v>
      </c>
      <c r="H2755" s="326">
        <v>9083.018229</v>
      </c>
      <c r="I2755" s="60">
        <f t="shared" si="1"/>
        <v>2020</v>
      </c>
      <c r="J2755" s="60">
        <f t="shared" si="2"/>
        <v>1</v>
      </c>
    </row>
    <row r="2756">
      <c r="A2756" s="325">
        <v>2754.0</v>
      </c>
      <c r="B2756" s="326" t="s">
        <v>908</v>
      </c>
      <c r="C2756" s="326" t="s">
        <v>524</v>
      </c>
      <c r="D2756" s="326" t="s">
        <v>728</v>
      </c>
      <c r="E2756" s="326" t="s">
        <v>733</v>
      </c>
      <c r="F2756" s="326" t="s">
        <v>734</v>
      </c>
      <c r="G2756" s="326">
        <v>279.0</v>
      </c>
      <c r="H2756" s="326">
        <v>12983.18783</v>
      </c>
      <c r="I2756" s="60">
        <f t="shared" si="1"/>
        <v>2020</v>
      </c>
      <c r="J2756" s="60">
        <f t="shared" si="2"/>
        <v>1</v>
      </c>
    </row>
    <row r="2757">
      <c r="A2757" s="325">
        <v>2755.0</v>
      </c>
      <c r="B2757" s="326" t="s">
        <v>908</v>
      </c>
      <c r="C2757" s="326" t="s">
        <v>524</v>
      </c>
      <c r="D2757" s="326" t="s">
        <v>728</v>
      </c>
      <c r="E2757" s="326" t="s">
        <v>735</v>
      </c>
      <c r="F2757" s="326">
        <v>23.0</v>
      </c>
      <c r="G2757" s="326">
        <v>17.0</v>
      </c>
      <c r="H2757" s="326">
        <v>22239.06826</v>
      </c>
      <c r="I2757" s="60">
        <f t="shared" si="1"/>
        <v>2020</v>
      </c>
      <c r="J2757" s="60">
        <f t="shared" si="2"/>
        <v>1</v>
      </c>
    </row>
    <row r="2758">
      <c r="A2758" s="325">
        <v>2756.0</v>
      </c>
      <c r="B2758" s="326" t="s">
        <v>908</v>
      </c>
      <c r="C2758" s="326" t="s">
        <v>524</v>
      </c>
      <c r="D2758" s="326" t="s">
        <v>728</v>
      </c>
      <c r="E2758" s="326" t="s">
        <v>736</v>
      </c>
      <c r="F2758" s="326" t="s">
        <v>737</v>
      </c>
      <c r="G2758" s="326">
        <v>14.0</v>
      </c>
      <c r="H2758" s="326">
        <v>19053.74582</v>
      </c>
      <c r="I2758" s="60">
        <f t="shared" si="1"/>
        <v>2020</v>
      </c>
      <c r="J2758" s="60">
        <f t="shared" si="2"/>
        <v>1</v>
      </c>
    </row>
    <row r="2759">
      <c r="A2759" s="325">
        <v>2757.0</v>
      </c>
      <c r="B2759" s="326" t="s">
        <v>908</v>
      </c>
      <c r="C2759" s="326" t="s">
        <v>524</v>
      </c>
      <c r="D2759" s="326" t="s">
        <v>728</v>
      </c>
      <c r="E2759" s="326" t="s">
        <v>738</v>
      </c>
      <c r="F2759" s="326">
        <v>70.0</v>
      </c>
      <c r="G2759" s="326">
        <v>2.0</v>
      </c>
      <c r="H2759" s="326">
        <v>2606.887982</v>
      </c>
      <c r="I2759" s="60">
        <f t="shared" si="1"/>
        <v>2020</v>
      </c>
      <c r="J2759" s="60">
        <f t="shared" si="2"/>
        <v>1</v>
      </c>
    </row>
    <row r="2760">
      <c r="A2760" s="325">
        <v>2758.0</v>
      </c>
      <c r="B2760" s="326" t="s">
        <v>908</v>
      </c>
      <c r="C2760" s="326" t="s">
        <v>524</v>
      </c>
      <c r="D2760" s="326" t="s">
        <v>728</v>
      </c>
      <c r="E2760" s="326" t="s">
        <v>739</v>
      </c>
      <c r="F2760" s="326">
        <v>21.0</v>
      </c>
      <c r="G2760" s="326">
        <v>238.0</v>
      </c>
      <c r="H2760" s="326">
        <v>251936.2942</v>
      </c>
      <c r="I2760" s="60">
        <f t="shared" si="1"/>
        <v>2020</v>
      </c>
      <c r="J2760" s="60">
        <f t="shared" si="2"/>
        <v>1</v>
      </c>
    </row>
    <row r="2761">
      <c r="A2761" s="325">
        <v>2759.0</v>
      </c>
      <c r="B2761" s="326" t="s">
        <v>908</v>
      </c>
      <c r="C2761" s="326" t="s">
        <v>524</v>
      </c>
      <c r="D2761" s="326" t="s">
        <v>728</v>
      </c>
      <c r="E2761" s="326" t="s">
        <v>740</v>
      </c>
      <c r="F2761" s="326" t="s">
        <v>741</v>
      </c>
      <c r="G2761" s="326">
        <v>270.0</v>
      </c>
      <c r="H2761" s="326">
        <v>207761.3973</v>
      </c>
      <c r="I2761" s="60">
        <f t="shared" si="1"/>
        <v>2020</v>
      </c>
      <c r="J2761" s="60">
        <f t="shared" si="2"/>
        <v>1</v>
      </c>
    </row>
    <row r="2762">
      <c r="A2762" s="325">
        <v>2760.0</v>
      </c>
      <c r="B2762" s="326" t="s">
        <v>908</v>
      </c>
      <c r="C2762" s="326" t="s">
        <v>524</v>
      </c>
      <c r="D2762" s="326" t="s">
        <v>728</v>
      </c>
      <c r="E2762" s="326" t="s">
        <v>742</v>
      </c>
      <c r="F2762" s="326" t="s">
        <v>743</v>
      </c>
      <c r="G2762" s="326">
        <v>724.0</v>
      </c>
      <c r="H2762" s="326">
        <v>360425.2316</v>
      </c>
      <c r="I2762" s="60">
        <f t="shared" si="1"/>
        <v>2020</v>
      </c>
      <c r="J2762" s="60">
        <f t="shared" si="2"/>
        <v>1</v>
      </c>
    </row>
    <row r="2763">
      <c r="A2763" s="325">
        <v>2761.0</v>
      </c>
      <c r="B2763" s="326" t="s">
        <v>908</v>
      </c>
      <c r="C2763" s="326" t="s">
        <v>524</v>
      </c>
      <c r="D2763" s="326" t="s">
        <v>728</v>
      </c>
      <c r="E2763" s="326" t="s">
        <v>744</v>
      </c>
      <c r="F2763" s="326" t="s">
        <v>745</v>
      </c>
      <c r="G2763" s="326">
        <v>283.0</v>
      </c>
      <c r="H2763" s="326">
        <v>366428.2602</v>
      </c>
      <c r="I2763" s="60">
        <f t="shared" si="1"/>
        <v>2020</v>
      </c>
      <c r="J2763" s="60">
        <f t="shared" si="2"/>
        <v>1</v>
      </c>
    </row>
    <row r="2764">
      <c r="A2764" s="325">
        <v>2762.0</v>
      </c>
      <c r="B2764" s="326" t="s">
        <v>908</v>
      </c>
      <c r="C2764" s="326" t="s">
        <v>524</v>
      </c>
      <c r="D2764" s="326" t="s">
        <v>728</v>
      </c>
      <c r="E2764" s="326" t="s">
        <v>746</v>
      </c>
      <c r="F2764" s="326" t="s">
        <v>747</v>
      </c>
      <c r="G2764" s="326">
        <v>93.0</v>
      </c>
      <c r="H2764" s="326">
        <v>84504.75283</v>
      </c>
      <c r="I2764" s="60">
        <f t="shared" si="1"/>
        <v>2020</v>
      </c>
      <c r="J2764" s="60">
        <f t="shared" si="2"/>
        <v>1</v>
      </c>
    </row>
    <row r="2765">
      <c r="A2765" s="325">
        <v>2763.0</v>
      </c>
      <c r="B2765" s="326" t="s">
        <v>908</v>
      </c>
      <c r="C2765" s="326" t="s">
        <v>524</v>
      </c>
      <c r="D2765" s="326" t="s">
        <v>728</v>
      </c>
      <c r="E2765" s="326" t="s">
        <v>748</v>
      </c>
      <c r="F2765" s="326" t="s">
        <v>749</v>
      </c>
      <c r="G2765" s="326">
        <v>83.0</v>
      </c>
      <c r="H2765" s="326">
        <v>81169.47016</v>
      </c>
      <c r="I2765" s="60">
        <f t="shared" si="1"/>
        <v>2020</v>
      </c>
      <c r="J2765" s="60">
        <f t="shared" si="2"/>
        <v>1</v>
      </c>
    </row>
    <row r="2766">
      <c r="A2766" s="325">
        <v>2764.0</v>
      </c>
      <c r="B2766" s="326" t="s">
        <v>908</v>
      </c>
      <c r="C2766" s="326" t="s">
        <v>524</v>
      </c>
      <c r="D2766" s="326" t="s">
        <v>728</v>
      </c>
      <c r="E2766" s="326" t="s">
        <v>750</v>
      </c>
      <c r="F2766" s="326" t="s">
        <v>751</v>
      </c>
      <c r="G2766" s="326">
        <v>258.0</v>
      </c>
      <c r="H2766" s="326">
        <v>81570.81783</v>
      </c>
      <c r="I2766" s="60">
        <f t="shared" si="1"/>
        <v>2020</v>
      </c>
      <c r="J2766" s="60">
        <f t="shared" si="2"/>
        <v>1</v>
      </c>
    </row>
    <row r="2767">
      <c r="A2767" s="325">
        <v>2765.0</v>
      </c>
      <c r="B2767" s="326" t="s">
        <v>908</v>
      </c>
      <c r="C2767" s="326" t="s">
        <v>524</v>
      </c>
      <c r="D2767" s="326" t="s">
        <v>728</v>
      </c>
      <c r="E2767" s="326" t="s">
        <v>850</v>
      </c>
      <c r="F2767" s="326" t="s">
        <v>851</v>
      </c>
      <c r="G2767" s="326">
        <v>2.0</v>
      </c>
      <c r="H2767" s="326">
        <v>327.1333334</v>
      </c>
      <c r="I2767" s="60">
        <f t="shared" si="1"/>
        <v>2020</v>
      </c>
      <c r="J2767" s="60">
        <f t="shared" si="2"/>
        <v>1</v>
      </c>
    </row>
    <row r="2768">
      <c r="A2768" s="325">
        <v>2766.0</v>
      </c>
      <c r="B2768" s="326" t="s">
        <v>908</v>
      </c>
      <c r="C2768" s="326" t="s">
        <v>524</v>
      </c>
      <c r="D2768" s="326" t="s">
        <v>872</v>
      </c>
      <c r="E2768" s="326" t="s">
        <v>909</v>
      </c>
      <c r="F2768" s="326" t="s">
        <v>910</v>
      </c>
      <c r="G2768" s="326">
        <v>1.0</v>
      </c>
      <c r="H2768" s="326">
        <v>3328.629115</v>
      </c>
      <c r="I2768" s="60">
        <f t="shared" si="1"/>
        <v>2020</v>
      </c>
      <c r="J2768" s="60">
        <f t="shared" si="2"/>
        <v>1</v>
      </c>
    </row>
    <row r="2769">
      <c r="A2769" s="325">
        <v>2767.0</v>
      </c>
      <c r="B2769" s="326" t="s">
        <v>908</v>
      </c>
      <c r="C2769" s="326" t="s">
        <v>524</v>
      </c>
      <c r="D2769" s="326" t="s">
        <v>872</v>
      </c>
      <c r="E2769" s="326" t="s">
        <v>754</v>
      </c>
      <c r="F2769" s="326" t="s">
        <v>755</v>
      </c>
      <c r="G2769" s="326">
        <v>288.0</v>
      </c>
      <c r="H2769" s="326">
        <v>911072.3521</v>
      </c>
      <c r="I2769" s="60">
        <f t="shared" si="1"/>
        <v>2020</v>
      </c>
      <c r="J2769" s="60">
        <f t="shared" si="2"/>
        <v>1</v>
      </c>
    </row>
    <row r="2770">
      <c r="A2770" s="325">
        <v>2768.0</v>
      </c>
      <c r="B2770" s="326" t="s">
        <v>908</v>
      </c>
      <c r="C2770" s="326" t="s">
        <v>524</v>
      </c>
      <c r="D2770" s="326" t="s">
        <v>872</v>
      </c>
      <c r="E2770" s="326" t="s">
        <v>756</v>
      </c>
      <c r="F2770" s="326" t="s">
        <v>757</v>
      </c>
      <c r="G2770" s="326">
        <v>156.0</v>
      </c>
      <c r="H2770" s="326">
        <v>474767.9432</v>
      </c>
      <c r="I2770" s="60">
        <f t="shared" si="1"/>
        <v>2020</v>
      </c>
      <c r="J2770" s="60">
        <f t="shared" si="2"/>
        <v>1</v>
      </c>
    </row>
    <row r="2771">
      <c r="A2771" s="325">
        <v>2769.0</v>
      </c>
      <c r="B2771" s="326" t="s">
        <v>908</v>
      </c>
      <c r="C2771" s="326" t="s">
        <v>524</v>
      </c>
      <c r="D2771" s="326" t="s">
        <v>872</v>
      </c>
      <c r="E2771" s="326" t="s">
        <v>758</v>
      </c>
      <c r="F2771" s="326" t="s">
        <v>759</v>
      </c>
      <c r="G2771" s="326">
        <v>108.0</v>
      </c>
      <c r="H2771" s="326">
        <v>413190.6506</v>
      </c>
      <c r="I2771" s="60">
        <f t="shared" si="1"/>
        <v>2020</v>
      </c>
      <c r="J2771" s="60">
        <f t="shared" si="2"/>
        <v>1</v>
      </c>
    </row>
    <row r="2772">
      <c r="A2772" s="325">
        <v>2770.0</v>
      </c>
      <c r="B2772" s="326" t="s">
        <v>908</v>
      </c>
      <c r="C2772" s="326" t="s">
        <v>524</v>
      </c>
      <c r="D2772" s="326" t="s">
        <v>872</v>
      </c>
      <c r="E2772" s="326" t="s">
        <v>760</v>
      </c>
      <c r="F2772" s="326" t="s">
        <v>761</v>
      </c>
      <c r="G2772" s="326">
        <v>12.0</v>
      </c>
      <c r="H2772" s="326">
        <v>40736.77958</v>
      </c>
      <c r="I2772" s="60">
        <f t="shared" si="1"/>
        <v>2020</v>
      </c>
      <c r="J2772" s="60">
        <f t="shared" si="2"/>
        <v>1</v>
      </c>
    </row>
    <row r="2773">
      <c r="A2773" s="325">
        <v>2771.0</v>
      </c>
      <c r="B2773" s="326" t="s">
        <v>908</v>
      </c>
      <c r="C2773" s="326" t="s">
        <v>524</v>
      </c>
      <c r="D2773" s="326" t="s">
        <v>872</v>
      </c>
      <c r="E2773" s="326" t="s">
        <v>762</v>
      </c>
      <c r="F2773" s="326" t="s">
        <v>763</v>
      </c>
      <c r="G2773" s="326">
        <v>45.0</v>
      </c>
      <c r="H2773" s="326">
        <v>97449.24915</v>
      </c>
      <c r="I2773" s="60">
        <f t="shared" si="1"/>
        <v>2020</v>
      </c>
      <c r="J2773" s="60">
        <f t="shared" si="2"/>
        <v>1</v>
      </c>
    </row>
    <row r="2774">
      <c r="A2774" s="325">
        <v>2772.0</v>
      </c>
      <c r="B2774" s="326" t="s">
        <v>908</v>
      </c>
      <c r="C2774" s="326" t="s">
        <v>524</v>
      </c>
      <c r="D2774" s="326" t="s">
        <v>872</v>
      </c>
      <c r="E2774" s="326" t="s">
        <v>764</v>
      </c>
      <c r="F2774" s="326" t="s">
        <v>765</v>
      </c>
      <c r="G2774" s="326">
        <v>19.0</v>
      </c>
      <c r="H2774" s="326">
        <v>73388.85613</v>
      </c>
      <c r="I2774" s="60">
        <f t="shared" si="1"/>
        <v>2020</v>
      </c>
      <c r="J2774" s="60">
        <f t="shared" si="2"/>
        <v>1</v>
      </c>
    </row>
    <row r="2775">
      <c r="A2775" s="325">
        <v>2773.0</v>
      </c>
      <c r="B2775" s="326" t="s">
        <v>908</v>
      </c>
      <c r="C2775" s="326" t="s">
        <v>530</v>
      </c>
      <c r="D2775" s="326" t="s">
        <v>766</v>
      </c>
      <c r="E2775" s="326" t="s">
        <v>767</v>
      </c>
      <c r="F2775" s="326">
        <v>44.0</v>
      </c>
      <c r="G2775" s="326">
        <v>377.0</v>
      </c>
      <c r="H2775" s="326">
        <v>6993.450934</v>
      </c>
      <c r="I2775" s="60">
        <f t="shared" si="1"/>
        <v>2020</v>
      </c>
      <c r="J2775" s="60">
        <f t="shared" si="2"/>
        <v>1</v>
      </c>
    </row>
    <row r="2776">
      <c r="A2776" s="325">
        <v>2774.0</v>
      </c>
      <c r="B2776" s="326" t="s">
        <v>908</v>
      </c>
      <c r="C2776" s="326" t="s">
        <v>530</v>
      </c>
      <c r="D2776" s="326" t="s">
        <v>768</v>
      </c>
      <c r="E2776" s="326" t="s">
        <v>878</v>
      </c>
      <c r="F2776" s="326" t="s">
        <v>879</v>
      </c>
      <c r="G2776" s="326">
        <v>121.0</v>
      </c>
      <c r="H2776" s="326">
        <v>297544.2162</v>
      </c>
      <c r="I2776" s="60">
        <f t="shared" si="1"/>
        <v>2020</v>
      </c>
      <c r="J2776" s="60">
        <f t="shared" si="2"/>
        <v>1</v>
      </c>
    </row>
    <row r="2777">
      <c r="A2777" s="325">
        <v>2775.0</v>
      </c>
      <c r="B2777" s="326" t="s">
        <v>908</v>
      </c>
      <c r="C2777" s="326" t="s">
        <v>530</v>
      </c>
      <c r="D2777" s="326" t="s">
        <v>768</v>
      </c>
      <c r="E2777" s="326" t="s">
        <v>769</v>
      </c>
      <c r="F2777" s="326">
        <v>29.0</v>
      </c>
      <c r="G2777" s="326">
        <v>1.0</v>
      </c>
      <c r="H2777" s="326">
        <v>2459.043109</v>
      </c>
      <c r="I2777" s="60">
        <f t="shared" si="1"/>
        <v>2020</v>
      </c>
      <c r="J2777" s="60">
        <f t="shared" si="2"/>
        <v>1</v>
      </c>
    </row>
    <row r="2778">
      <c r="A2778" s="325">
        <v>2776.0</v>
      </c>
      <c r="B2778" s="326" t="s">
        <v>908</v>
      </c>
      <c r="C2778" s="326" t="s">
        <v>530</v>
      </c>
      <c r="D2778" s="326" t="s">
        <v>768</v>
      </c>
      <c r="E2778" s="326" t="s">
        <v>880</v>
      </c>
      <c r="F2778" s="326" t="s">
        <v>881</v>
      </c>
      <c r="G2778" s="326">
        <v>279.0</v>
      </c>
      <c r="H2778" s="326">
        <v>157360.5363</v>
      </c>
      <c r="I2778" s="60">
        <f t="shared" si="1"/>
        <v>2020</v>
      </c>
      <c r="J2778" s="60">
        <f t="shared" si="2"/>
        <v>1</v>
      </c>
    </row>
    <row r="2779">
      <c r="A2779" s="325">
        <v>2777.0</v>
      </c>
      <c r="B2779" s="326" t="s">
        <v>908</v>
      </c>
      <c r="C2779" s="326" t="s">
        <v>530</v>
      </c>
      <c r="D2779" s="326" t="s">
        <v>768</v>
      </c>
      <c r="E2779" s="326" t="s">
        <v>882</v>
      </c>
      <c r="F2779" s="326" t="s">
        <v>883</v>
      </c>
      <c r="G2779" s="326">
        <v>2.0</v>
      </c>
      <c r="H2779" s="326">
        <v>1128.032518</v>
      </c>
      <c r="I2779" s="60">
        <f t="shared" si="1"/>
        <v>2020</v>
      </c>
      <c r="J2779" s="60">
        <f t="shared" si="2"/>
        <v>1</v>
      </c>
    </row>
    <row r="2780">
      <c r="A2780" s="325">
        <v>2778.0</v>
      </c>
      <c r="B2780" s="326" t="s">
        <v>908</v>
      </c>
      <c r="C2780" s="326" t="s">
        <v>530</v>
      </c>
      <c r="D2780" s="326" t="s">
        <v>768</v>
      </c>
      <c r="E2780" s="326" t="s">
        <v>770</v>
      </c>
      <c r="F2780" s="326" t="s">
        <v>771</v>
      </c>
      <c r="G2780" s="326">
        <v>1.0</v>
      </c>
      <c r="H2780" s="326">
        <v>564.0162591</v>
      </c>
      <c r="I2780" s="60">
        <f t="shared" si="1"/>
        <v>2020</v>
      </c>
      <c r="J2780" s="60">
        <f t="shared" si="2"/>
        <v>1</v>
      </c>
    </row>
    <row r="2781">
      <c r="A2781" s="325">
        <v>2779.0</v>
      </c>
      <c r="B2781" s="326" t="s">
        <v>908</v>
      </c>
      <c r="C2781" s="326" t="s">
        <v>530</v>
      </c>
      <c r="D2781" s="326" t="s">
        <v>768</v>
      </c>
      <c r="E2781" s="326" t="s">
        <v>884</v>
      </c>
      <c r="F2781" s="326" t="s">
        <v>885</v>
      </c>
      <c r="G2781" s="326">
        <v>2501.0</v>
      </c>
      <c r="H2781" s="326">
        <v>1410604.664</v>
      </c>
      <c r="I2781" s="60">
        <f t="shared" si="1"/>
        <v>2020</v>
      </c>
      <c r="J2781" s="60">
        <f t="shared" si="2"/>
        <v>1</v>
      </c>
    </row>
    <row r="2782">
      <c r="A2782" s="325">
        <v>2780.0</v>
      </c>
      <c r="B2782" s="326" t="s">
        <v>908</v>
      </c>
      <c r="C2782" s="326" t="s">
        <v>530</v>
      </c>
      <c r="D2782" s="326" t="s">
        <v>768</v>
      </c>
      <c r="E2782" s="326" t="s">
        <v>774</v>
      </c>
      <c r="F2782" s="326" t="s">
        <v>775</v>
      </c>
      <c r="G2782" s="326">
        <v>38.0</v>
      </c>
      <c r="H2782" s="326">
        <v>21432.61785</v>
      </c>
      <c r="I2782" s="60">
        <f t="shared" si="1"/>
        <v>2020</v>
      </c>
      <c r="J2782" s="60">
        <f t="shared" si="2"/>
        <v>1</v>
      </c>
    </row>
    <row r="2783">
      <c r="A2783" s="325">
        <v>2781.0</v>
      </c>
      <c r="B2783" s="326" t="s">
        <v>908</v>
      </c>
      <c r="C2783" s="326" t="s">
        <v>530</v>
      </c>
      <c r="D2783" s="326" t="s">
        <v>768</v>
      </c>
      <c r="E2783" s="326" t="s">
        <v>886</v>
      </c>
      <c r="F2783" s="326" t="s">
        <v>887</v>
      </c>
      <c r="G2783" s="326">
        <v>52.0</v>
      </c>
      <c r="H2783" s="326">
        <v>29328.84547</v>
      </c>
      <c r="I2783" s="60">
        <f t="shared" si="1"/>
        <v>2020</v>
      </c>
      <c r="J2783" s="60">
        <f t="shared" si="2"/>
        <v>1</v>
      </c>
    </row>
    <row r="2784">
      <c r="A2784" s="325">
        <v>2782.0</v>
      </c>
      <c r="B2784" s="326" t="s">
        <v>908</v>
      </c>
      <c r="C2784" s="326" t="s">
        <v>530</v>
      </c>
      <c r="D2784" s="326" t="s">
        <v>778</v>
      </c>
      <c r="E2784" s="326" t="s">
        <v>888</v>
      </c>
      <c r="F2784" s="326" t="s">
        <v>889</v>
      </c>
      <c r="G2784" s="326">
        <v>20.0</v>
      </c>
      <c r="H2784" s="326">
        <v>37129.55358</v>
      </c>
      <c r="I2784" s="60">
        <f t="shared" si="1"/>
        <v>2020</v>
      </c>
      <c r="J2784" s="60">
        <f t="shared" si="2"/>
        <v>1</v>
      </c>
    </row>
    <row r="2785">
      <c r="A2785" s="325">
        <v>2783.0</v>
      </c>
      <c r="B2785" s="326" t="s">
        <v>908</v>
      </c>
      <c r="C2785" s="326" t="s">
        <v>530</v>
      </c>
      <c r="D2785" s="326" t="s">
        <v>778</v>
      </c>
      <c r="E2785" s="326" t="s">
        <v>890</v>
      </c>
      <c r="F2785" s="326" t="s">
        <v>891</v>
      </c>
      <c r="G2785" s="326">
        <v>125.0</v>
      </c>
      <c r="H2785" s="326">
        <v>18809.14156</v>
      </c>
      <c r="I2785" s="60">
        <f t="shared" si="1"/>
        <v>2020</v>
      </c>
      <c r="J2785" s="60">
        <f t="shared" si="2"/>
        <v>1</v>
      </c>
    </row>
    <row r="2786">
      <c r="A2786" s="325">
        <v>2784.0</v>
      </c>
      <c r="B2786" s="326" t="s">
        <v>908</v>
      </c>
      <c r="C2786" s="326" t="s">
        <v>530</v>
      </c>
      <c r="D2786" s="326" t="s">
        <v>778</v>
      </c>
      <c r="E2786" s="326" t="s">
        <v>892</v>
      </c>
      <c r="F2786" s="326" t="s">
        <v>893</v>
      </c>
      <c r="G2786" s="326">
        <v>1932.0</v>
      </c>
      <c r="H2786" s="326">
        <v>290714.092</v>
      </c>
      <c r="I2786" s="60">
        <f t="shared" si="1"/>
        <v>2020</v>
      </c>
      <c r="J2786" s="60">
        <f t="shared" si="2"/>
        <v>1</v>
      </c>
    </row>
    <row r="2787">
      <c r="A2787" s="325">
        <v>2785.0</v>
      </c>
      <c r="B2787" s="326" t="s">
        <v>908</v>
      </c>
      <c r="C2787" s="326" t="s">
        <v>530</v>
      </c>
      <c r="D2787" s="326" t="s">
        <v>778</v>
      </c>
      <c r="E2787" s="326" t="s">
        <v>782</v>
      </c>
      <c r="F2787" s="326" t="s">
        <v>783</v>
      </c>
      <c r="G2787" s="326">
        <v>32.0</v>
      </c>
      <c r="H2787" s="326">
        <v>4815.14024</v>
      </c>
      <c r="I2787" s="60">
        <f t="shared" si="1"/>
        <v>2020</v>
      </c>
      <c r="J2787" s="60">
        <f t="shared" si="2"/>
        <v>1</v>
      </c>
    </row>
    <row r="2788">
      <c r="A2788" s="325">
        <v>2786.0</v>
      </c>
      <c r="B2788" s="326" t="s">
        <v>908</v>
      </c>
      <c r="C2788" s="326" t="s">
        <v>530</v>
      </c>
      <c r="D2788" s="326" t="s">
        <v>784</v>
      </c>
      <c r="E2788" s="326" t="s">
        <v>785</v>
      </c>
      <c r="F2788" s="326">
        <v>35.0</v>
      </c>
      <c r="G2788" s="326">
        <v>75.0</v>
      </c>
      <c r="H2788" s="326">
        <v>58070.94191</v>
      </c>
      <c r="I2788" s="60">
        <f t="shared" si="1"/>
        <v>2020</v>
      </c>
      <c r="J2788" s="60">
        <f t="shared" si="2"/>
        <v>1</v>
      </c>
    </row>
    <row r="2789">
      <c r="A2789" s="325">
        <v>2787.0</v>
      </c>
      <c r="B2789" s="326" t="s">
        <v>908</v>
      </c>
      <c r="C2789" s="326" t="s">
        <v>530</v>
      </c>
      <c r="D2789" s="326" t="s">
        <v>784</v>
      </c>
      <c r="E2789" s="326" t="s">
        <v>786</v>
      </c>
      <c r="F2789" s="326">
        <v>43.0</v>
      </c>
      <c r="G2789" s="326">
        <v>43.0</v>
      </c>
      <c r="H2789" s="326">
        <v>283.2414303</v>
      </c>
      <c r="I2789" s="60">
        <f t="shared" si="1"/>
        <v>2020</v>
      </c>
      <c r="J2789" s="60">
        <f t="shared" si="2"/>
        <v>1</v>
      </c>
    </row>
    <row r="2790">
      <c r="A2790" s="325">
        <v>2788.0</v>
      </c>
      <c r="B2790" s="326" t="s">
        <v>908</v>
      </c>
      <c r="C2790" s="326" t="s">
        <v>530</v>
      </c>
      <c r="D2790" s="326" t="s">
        <v>784</v>
      </c>
      <c r="E2790" s="326" t="s">
        <v>787</v>
      </c>
      <c r="F2790" s="326" t="s">
        <v>788</v>
      </c>
      <c r="G2790" s="326">
        <v>325.0</v>
      </c>
      <c r="H2790" s="326">
        <v>2425.25412</v>
      </c>
      <c r="I2790" s="60">
        <f t="shared" si="1"/>
        <v>2020</v>
      </c>
      <c r="J2790" s="60">
        <f t="shared" si="2"/>
        <v>1</v>
      </c>
    </row>
    <row r="2791">
      <c r="A2791" s="325">
        <v>2789.0</v>
      </c>
      <c r="B2791" s="326" t="s">
        <v>908</v>
      </c>
      <c r="C2791" s="326" t="s">
        <v>530</v>
      </c>
      <c r="D2791" s="326" t="s">
        <v>784</v>
      </c>
      <c r="E2791" s="326" t="s">
        <v>789</v>
      </c>
      <c r="F2791" s="326">
        <v>49.0</v>
      </c>
      <c r="G2791" s="326">
        <v>1553.0</v>
      </c>
      <c r="H2791" s="326">
        <v>66119.23402</v>
      </c>
      <c r="I2791" s="60">
        <f t="shared" si="1"/>
        <v>2020</v>
      </c>
      <c r="J2791" s="60">
        <f t="shared" si="2"/>
        <v>1</v>
      </c>
    </row>
    <row r="2792">
      <c r="A2792" s="325">
        <v>2790.0</v>
      </c>
      <c r="B2792" s="326" t="s">
        <v>908</v>
      </c>
      <c r="C2792" s="326" t="s">
        <v>530</v>
      </c>
      <c r="D2792" s="326" t="s">
        <v>784</v>
      </c>
      <c r="E2792" s="326" t="s">
        <v>790</v>
      </c>
      <c r="F2792" s="326">
        <v>41.0</v>
      </c>
      <c r="G2792" s="326">
        <v>260.0</v>
      </c>
      <c r="H2792" s="326">
        <v>12199.29034</v>
      </c>
      <c r="I2792" s="60">
        <f t="shared" si="1"/>
        <v>2020</v>
      </c>
      <c r="J2792" s="60">
        <f t="shared" si="2"/>
        <v>1</v>
      </c>
    </row>
    <row r="2793">
      <c r="A2793" s="325">
        <v>2791.0</v>
      </c>
      <c r="B2793" s="326" t="s">
        <v>908</v>
      </c>
      <c r="C2793" s="326" t="s">
        <v>530</v>
      </c>
      <c r="D2793" s="326" t="s">
        <v>784</v>
      </c>
      <c r="E2793" s="326" t="s">
        <v>791</v>
      </c>
      <c r="F2793" s="326">
        <v>47.0</v>
      </c>
      <c r="G2793" s="326">
        <v>40.0</v>
      </c>
      <c r="H2793" s="326">
        <v>3825.380685</v>
      </c>
      <c r="I2793" s="60">
        <f t="shared" si="1"/>
        <v>2020</v>
      </c>
      <c r="J2793" s="60">
        <f t="shared" si="2"/>
        <v>1</v>
      </c>
    </row>
    <row r="2794">
      <c r="A2794" s="325">
        <v>2792.0</v>
      </c>
      <c r="B2794" s="326" t="s">
        <v>908</v>
      </c>
      <c r="C2794" s="326" t="s">
        <v>530</v>
      </c>
      <c r="D2794" s="326" t="s">
        <v>784</v>
      </c>
      <c r="E2794" s="326" t="s">
        <v>792</v>
      </c>
      <c r="F2794" s="326">
        <v>40.0</v>
      </c>
      <c r="G2794" s="326">
        <v>318.0</v>
      </c>
      <c r="H2794" s="326">
        <v>16547.59475</v>
      </c>
      <c r="I2794" s="60">
        <f t="shared" si="1"/>
        <v>2020</v>
      </c>
      <c r="J2794" s="60">
        <f t="shared" si="2"/>
        <v>1</v>
      </c>
    </row>
    <row r="2795">
      <c r="A2795" s="325">
        <v>2793.0</v>
      </c>
      <c r="B2795" s="326" t="s">
        <v>908</v>
      </c>
      <c r="C2795" s="326" t="s">
        <v>530</v>
      </c>
      <c r="D2795" s="326" t="s">
        <v>784</v>
      </c>
      <c r="E2795" s="326" t="s">
        <v>793</v>
      </c>
      <c r="F2795" s="326">
        <v>42.0</v>
      </c>
      <c r="G2795" s="326">
        <v>8.0</v>
      </c>
      <c r="H2795" s="326">
        <v>628.9246409</v>
      </c>
      <c r="I2795" s="60">
        <f t="shared" si="1"/>
        <v>2020</v>
      </c>
      <c r="J2795" s="60">
        <f t="shared" si="2"/>
        <v>1</v>
      </c>
    </row>
    <row r="2796">
      <c r="A2796" s="325">
        <v>2794.0</v>
      </c>
      <c r="B2796" s="326" t="s">
        <v>908</v>
      </c>
      <c r="C2796" s="326" t="s">
        <v>530</v>
      </c>
      <c r="D2796" s="326" t="s">
        <v>794</v>
      </c>
      <c r="E2796" s="326" t="s">
        <v>794</v>
      </c>
      <c r="F2796" s="326">
        <v>46.0</v>
      </c>
      <c r="G2796" s="326">
        <v>16487.0</v>
      </c>
      <c r="H2796" s="326">
        <v>215749.5253</v>
      </c>
      <c r="I2796" s="60">
        <f t="shared" si="1"/>
        <v>2020</v>
      </c>
      <c r="J2796" s="60">
        <f t="shared" si="2"/>
        <v>1</v>
      </c>
    </row>
    <row r="2797">
      <c r="A2797" s="325">
        <v>2795.0</v>
      </c>
      <c r="B2797" s="326" t="s">
        <v>908</v>
      </c>
      <c r="C2797" s="326" t="s">
        <v>530</v>
      </c>
      <c r="D2797" s="326" t="s">
        <v>795</v>
      </c>
      <c r="E2797" s="326" t="s">
        <v>796</v>
      </c>
      <c r="F2797" s="326">
        <v>45.0</v>
      </c>
      <c r="G2797" s="326">
        <v>977.0</v>
      </c>
      <c r="H2797" s="326">
        <v>33807.29896</v>
      </c>
      <c r="I2797" s="60">
        <f t="shared" si="1"/>
        <v>2020</v>
      </c>
      <c r="J2797" s="60">
        <f t="shared" si="2"/>
        <v>1</v>
      </c>
    </row>
    <row r="2798">
      <c r="A2798" s="325">
        <v>2796.0</v>
      </c>
      <c r="B2798" s="326" t="s">
        <v>908</v>
      </c>
      <c r="C2798" s="326" t="s">
        <v>530</v>
      </c>
      <c r="D2798" s="326" t="s">
        <v>797</v>
      </c>
      <c r="E2798" s="326" t="s">
        <v>797</v>
      </c>
      <c r="F2798" s="326">
        <v>39.0</v>
      </c>
      <c r="G2798" s="326">
        <v>399.0</v>
      </c>
      <c r="H2798" s="326">
        <v>34717.43</v>
      </c>
      <c r="I2798" s="60">
        <f t="shared" si="1"/>
        <v>2020</v>
      </c>
      <c r="J2798" s="60">
        <f t="shared" si="2"/>
        <v>1</v>
      </c>
    </row>
    <row r="2799">
      <c r="A2799" s="325">
        <v>2797.0</v>
      </c>
      <c r="B2799" s="326" t="s">
        <v>908</v>
      </c>
      <c r="C2799" s="326" t="s">
        <v>530</v>
      </c>
      <c r="D2799" s="326" t="s">
        <v>798</v>
      </c>
      <c r="E2799" s="326" t="s">
        <v>799</v>
      </c>
      <c r="F2799" s="326">
        <v>37.2</v>
      </c>
      <c r="G2799" s="326">
        <v>362.0</v>
      </c>
      <c r="H2799" s="326">
        <v>19938.49446</v>
      </c>
      <c r="I2799" s="60">
        <f t="shared" si="1"/>
        <v>2020</v>
      </c>
      <c r="J2799" s="60">
        <f t="shared" si="2"/>
        <v>1</v>
      </c>
    </row>
    <row r="2800">
      <c r="A2800" s="325">
        <v>2798.0</v>
      </c>
      <c r="B2800" s="326" t="s">
        <v>908</v>
      </c>
      <c r="C2800" s="326" t="s">
        <v>530</v>
      </c>
      <c r="D2800" s="326" t="s">
        <v>798</v>
      </c>
      <c r="E2800" s="326" t="s">
        <v>800</v>
      </c>
      <c r="F2800" s="326">
        <v>48.0</v>
      </c>
      <c r="G2800" s="326">
        <v>1027.0</v>
      </c>
      <c r="H2800" s="326">
        <v>146479.3089</v>
      </c>
      <c r="I2800" s="60">
        <f t="shared" si="1"/>
        <v>2020</v>
      </c>
      <c r="J2800" s="60">
        <f t="shared" si="2"/>
        <v>1</v>
      </c>
    </row>
    <row r="2801">
      <c r="A2801" s="325">
        <v>2799.0</v>
      </c>
      <c r="B2801" s="326" t="s">
        <v>908</v>
      </c>
      <c r="C2801" s="326" t="s">
        <v>530</v>
      </c>
      <c r="D2801" s="326" t="s">
        <v>801</v>
      </c>
      <c r="E2801" s="326" t="s">
        <v>802</v>
      </c>
      <c r="F2801" s="326">
        <v>126.0</v>
      </c>
      <c r="G2801" s="326">
        <v>445.0</v>
      </c>
      <c r="H2801" s="326">
        <v>4087.732284</v>
      </c>
      <c r="I2801" s="60">
        <f t="shared" si="1"/>
        <v>2020</v>
      </c>
      <c r="J2801" s="60">
        <f t="shared" si="2"/>
        <v>1</v>
      </c>
    </row>
    <row r="2802">
      <c r="A2802" s="325">
        <v>2800.0</v>
      </c>
      <c r="B2802" s="326" t="s">
        <v>908</v>
      </c>
      <c r="C2802" s="326" t="s">
        <v>518</v>
      </c>
      <c r="D2802" s="326" t="s">
        <v>864</v>
      </c>
      <c r="E2802" s="326" t="s">
        <v>857</v>
      </c>
      <c r="F2802" s="326">
        <v>37.1</v>
      </c>
      <c r="G2802" s="326">
        <v>3.0</v>
      </c>
      <c r="H2802" s="326">
        <v>2561.332031</v>
      </c>
      <c r="I2802" s="60">
        <f t="shared" si="1"/>
        <v>2020</v>
      </c>
      <c r="J2802" s="60">
        <f t="shared" si="2"/>
        <v>1</v>
      </c>
    </row>
    <row r="2803">
      <c r="A2803" s="325">
        <v>2801.0</v>
      </c>
      <c r="B2803" s="326" t="s">
        <v>908</v>
      </c>
      <c r="C2803" s="326" t="s">
        <v>518</v>
      </c>
      <c r="D2803" s="326" t="s">
        <v>864</v>
      </c>
      <c r="E2803" s="326" t="s">
        <v>813</v>
      </c>
      <c r="F2803" s="326">
        <v>4.6</v>
      </c>
      <c r="G2803" s="326">
        <v>3.0</v>
      </c>
      <c r="H2803" s="326">
        <v>4770.179349</v>
      </c>
      <c r="I2803" s="60">
        <f t="shared" si="1"/>
        <v>2020</v>
      </c>
      <c r="J2803" s="60">
        <f t="shared" si="2"/>
        <v>1</v>
      </c>
    </row>
    <row r="2804">
      <c r="A2804" s="325">
        <v>2802.0</v>
      </c>
      <c r="B2804" s="326" t="s">
        <v>908</v>
      </c>
      <c r="C2804" s="326" t="s">
        <v>518</v>
      </c>
      <c r="D2804" s="326" t="s">
        <v>864</v>
      </c>
      <c r="E2804" s="326" t="s">
        <v>814</v>
      </c>
      <c r="F2804" s="326">
        <v>4.8</v>
      </c>
      <c r="G2804" s="326">
        <v>37.0</v>
      </c>
      <c r="H2804" s="326">
        <v>4246.340801</v>
      </c>
      <c r="I2804" s="60">
        <f t="shared" si="1"/>
        <v>2020</v>
      </c>
      <c r="J2804" s="60">
        <f t="shared" si="2"/>
        <v>1</v>
      </c>
    </row>
    <row r="2805">
      <c r="A2805" s="325">
        <v>2803.0</v>
      </c>
      <c r="B2805" s="326" t="s">
        <v>908</v>
      </c>
      <c r="C2805" s="326" t="s">
        <v>518</v>
      </c>
      <c r="D2805" s="326" t="s">
        <v>864</v>
      </c>
      <c r="E2805" s="326" t="s">
        <v>815</v>
      </c>
      <c r="F2805" s="326">
        <v>4.4</v>
      </c>
      <c r="G2805" s="326">
        <v>151.0</v>
      </c>
      <c r="H2805" s="326">
        <v>143598.3112</v>
      </c>
      <c r="I2805" s="60">
        <f t="shared" si="1"/>
        <v>2020</v>
      </c>
      <c r="J2805" s="60">
        <f t="shared" si="2"/>
        <v>1</v>
      </c>
    </row>
    <row r="2806">
      <c r="A2806" s="325">
        <v>2804.0</v>
      </c>
      <c r="B2806" s="326" t="s">
        <v>908</v>
      </c>
      <c r="C2806" s="326" t="s">
        <v>518</v>
      </c>
      <c r="D2806" s="326" t="s">
        <v>864</v>
      </c>
      <c r="E2806" s="326" t="s">
        <v>852</v>
      </c>
      <c r="F2806" s="326">
        <v>4.9</v>
      </c>
      <c r="G2806" s="326">
        <v>1.0</v>
      </c>
      <c r="H2806" s="326">
        <v>447.4474206</v>
      </c>
      <c r="I2806" s="60">
        <f t="shared" si="1"/>
        <v>2020</v>
      </c>
      <c r="J2806" s="60">
        <f t="shared" si="2"/>
        <v>1</v>
      </c>
    </row>
    <row r="2807">
      <c r="A2807" s="325">
        <v>2805.0</v>
      </c>
      <c r="B2807" s="326" t="s">
        <v>908</v>
      </c>
      <c r="C2807" s="326" t="s">
        <v>518</v>
      </c>
      <c r="D2807" s="326" t="s">
        <v>803</v>
      </c>
      <c r="E2807" s="326" t="s">
        <v>803</v>
      </c>
      <c r="F2807" s="326" t="s">
        <v>804</v>
      </c>
      <c r="G2807" s="326">
        <v>122.0</v>
      </c>
      <c r="H2807" s="326">
        <v>955477.5943</v>
      </c>
      <c r="I2807" s="60">
        <f t="shared" si="1"/>
        <v>2020</v>
      </c>
      <c r="J2807" s="60">
        <f t="shared" si="2"/>
        <v>1</v>
      </c>
    </row>
    <row r="2808">
      <c r="A2808" s="325">
        <v>2806.0</v>
      </c>
      <c r="B2808" s="326" t="s">
        <v>908</v>
      </c>
      <c r="C2808" s="326" t="s">
        <v>518</v>
      </c>
      <c r="D2808" s="326" t="s">
        <v>865</v>
      </c>
      <c r="E2808" s="326" t="s">
        <v>837</v>
      </c>
      <c r="F2808" s="326" t="s">
        <v>838</v>
      </c>
      <c r="G2808" s="326">
        <v>4091.0</v>
      </c>
      <c r="H2808" s="326">
        <v>162148.3294</v>
      </c>
      <c r="I2808" s="60">
        <f t="shared" si="1"/>
        <v>2020</v>
      </c>
      <c r="J2808" s="60">
        <f t="shared" si="2"/>
        <v>1</v>
      </c>
    </row>
    <row r="2809">
      <c r="A2809" s="325">
        <v>2807.0</v>
      </c>
      <c r="B2809" s="326" t="s">
        <v>908</v>
      </c>
      <c r="C2809" s="326" t="s">
        <v>518</v>
      </c>
      <c r="D2809" s="326" t="s">
        <v>865</v>
      </c>
      <c r="E2809" s="326" t="s">
        <v>894</v>
      </c>
      <c r="F2809" s="326" t="s">
        <v>895</v>
      </c>
      <c r="G2809" s="326">
        <v>1249.0</v>
      </c>
      <c r="H2809" s="326">
        <v>23725.46228</v>
      </c>
      <c r="I2809" s="60">
        <f t="shared" si="1"/>
        <v>2020</v>
      </c>
      <c r="J2809" s="60">
        <f t="shared" si="2"/>
        <v>1</v>
      </c>
    </row>
    <row r="2810">
      <c r="A2810" s="325">
        <v>2808.0</v>
      </c>
      <c r="B2810" s="326" t="s">
        <v>908</v>
      </c>
      <c r="C2810" s="326" t="s">
        <v>518</v>
      </c>
      <c r="D2810" s="326" t="s">
        <v>865</v>
      </c>
      <c r="E2810" s="326" t="s">
        <v>842</v>
      </c>
      <c r="F2810" s="326" t="s">
        <v>843</v>
      </c>
      <c r="G2810" s="326">
        <v>45.0</v>
      </c>
      <c r="H2810" s="326">
        <v>1584.050546</v>
      </c>
      <c r="I2810" s="60">
        <f t="shared" si="1"/>
        <v>2020</v>
      </c>
      <c r="J2810" s="60">
        <f t="shared" si="2"/>
        <v>1</v>
      </c>
    </row>
    <row r="2811">
      <c r="A2811" s="325">
        <v>2809.0</v>
      </c>
      <c r="B2811" s="326" t="s">
        <v>908</v>
      </c>
      <c r="C2811" s="326" t="s">
        <v>518</v>
      </c>
      <c r="D2811" s="326" t="s">
        <v>865</v>
      </c>
      <c r="E2811" s="326" t="s">
        <v>844</v>
      </c>
      <c r="F2811" s="326" t="s">
        <v>845</v>
      </c>
      <c r="G2811" s="326">
        <v>975.0</v>
      </c>
      <c r="H2811" s="326">
        <v>96298.3637</v>
      </c>
      <c r="I2811" s="60">
        <f t="shared" si="1"/>
        <v>2020</v>
      </c>
      <c r="J2811" s="60">
        <f t="shared" si="2"/>
        <v>1</v>
      </c>
    </row>
    <row r="2812">
      <c r="A2812" s="325">
        <v>2810.0</v>
      </c>
      <c r="B2812" s="326" t="s">
        <v>908</v>
      </c>
      <c r="C2812" s="326" t="s">
        <v>518</v>
      </c>
      <c r="D2812" s="326" t="s">
        <v>805</v>
      </c>
      <c r="E2812" s="326" t="s">
        <v>808</v>
      </c>
      <c r="F2812" s="326" t="s">
        <v>809</v>
      </c>
      <c r="G2812" s="326">
        <v>11196.0</v>
      </c>
      <c r="H2812" s="326">
        <v>2273551.826</v>
      </c>
      <c r="I2812" s="60">
        <f t="shared" si="1"/>
        <v>2020</v>
      </c>
      <c r="J2812" s="60">
        <f t="shared" si="2"/>
        <v>1</v>
      </c>
    </row>
    <row r="2813">
      <c r="A2813" s="325">
        <v>2811.0</v>
      </c>
      <c r="B2813" s="326" t="s">
        <v>908</v>
      </c>
      <c r="C2813" s="326" t="s">
        <v>518</v>
      </c>
      <c r="D2813" s="326" t="s">
        <v>805</v>
      </c>
      <c r="E2813" s="326" t="s">
        <v>896</v>
      </c>
      <c r="F2813" s="326" t="s">
        <v>897</v>
      </c>
      <c r="G2813" s="326">
        <v>1710.0</v>
      </c>
      <c r="H2813" s="326">
        <v>757892.3287</v>
      </c>
      <c r="I2813" s="60">
        <f t="shared" si="1"/>
        <v>2020</v>
      </c>
      <c r="J2813" s="60">
        <f t="shared" si="2"/>
        <v>1</v>
      </c>
    </row>
    <row r="2814">
      <c r="A2814" s="325">
        <v>2812.0</v>
      </c>
      <c r="B2814" s="326" t="s">
        <v>908</v>
      </c>
      <c r="C2814" s="326" t="s">
        <v>518</v>
      </c>
      <c r="D2814" s="326" t="s">
        <v>805</v>
      </c>
      <c r="E2814" s="326" t="s">
        <v>810</v>
      </c>
      <c r="F2814" s="326" t="s">
        <v>811</v>
      </c>
      <c r="G2814" s="326">
        <v>1774.0</v>
      </c>
      <c r="H2814" s="326">
        <v>3703852.483</v>
      </c>
      <c r="I2814" s="60">
        <f t="shared" si="1"/>
        <v>2020</v>
      </c>
      <c r="J2814" s="60">
        <f t="shared" si="2"/>
        <v>1</v>
      </c>
    </row>
    <row r="2815">
      <c r="A2815" s="325">
        <v>2813.0</v>
      </c>
      <c r="B2815" s="326" t="s">
        <v>908</v>
      </c>
      <c r="C2815" s="326" t="s">
        <v>518</v>
      </c>
      <c r="D2815" s="326" t="s">
        <v>805</v>
      </c>
      <c r="E2815" s="326" t="s">
        <v>812</v>
      </c>
      <c r="F2815" s="326">
        <v>2.0</v>
      </c>
      <c r="G2815" s="326">
        <v>142.0</v>
      </c>
      <c r="H2815" s="326">
        <v>668449.7035</v>
      </c>
      <c r="I2815" s="60">
        <f t="shared" si="1"/>
        <v>2020</v>
      </c>
      <c r="J2815" s="60">
        <f t="shared" si="2"/>
        <v>1</v>
      </c>
    </row>
    <row r="2816">
      <c r="A2816" s="325">
        <v>2814.0</v>
      </c>
      <c r="B2816" s="326" t="s">
        <v>908</v>
      </c>
      <c r="C2816" s="326" t="s">
        <v>518</v>
      </c>
      <c r="D2816" s="326" t="s">
        <v>805</v>
      </c>
      <c r="E2816" s="326" t="s">
        <v>816</v>
      </c>
      <c r="F2816" s="326">
        <v>4.7</v>
      </c>
      <c r="G2816" s="326">
        <v>1.0</v>
      </c>
      <c r="H2816" s="326">
        <v>1196.330782</v>
      </c>
      <c r="I2816" s="60">
        <f t="shared" si="1"/>
        <v>2020</v>
      </c>
      <c r="J2816" s="60">
        <f t="shared" si="2"/>
        <v>1</v>
      </c>
    </row>
    <row r="2817">
      <c r="A2817" s="325">
        <v>2815.0</v>
      </c>
      <c r="B2817" s="326" t="s">
        <v>908</v>
      </c>
      <c r="C2817" s="326" t="s">
        <v>518</v>
      </c>
      <c r="D2817" s="326" t="s">
        <v>805</v>
      </c>
      <c r="E2817" s="326" t="s">
        <v>817</v>
      </c>
      <c r="F2817" s="326" t="s">
        <v>818</v>
      </c>
      <c r="G2817" s="326">
        <v>77.0</v>
      </c>
      <c r="H2817" s="326">
        <v>148092.3688</v>
      </c>
      <c r="I2817" s="60">
        <f t="shared" si="1"/>
        <v>2020</v>
      </c>
      <c r="J2817" s="60">
        <f t="shared" si="2"/>
        <v>1</v>
      </c>
    </row>
    <row r="2818">
      <c r="A2818" s="325">
        <v>2816.0</v>
      </c>
      <c r="B2818" s="326" t="s">
        <v>908</v>
      </c>
      <c r="C2818" s="326" t="s">
        <v>518</v>
      </c>
      <c r="D2818" s="326" t="s">
        <v>805</v>
      </c>
      <c r="E2818" s="326" t="s">
        <v>822</v>
      </c>
      <c r="F2818" s="326" t="s">
        <v>823</v>
      </c>
      <c r="G2818" s="326">
        <v>120.0</v>
      </c>
      <c r="H2818" s="326">
        <v>35645.51374</v>
      </c>
      <c r="I2818" s="60">
        <f t="shared" si="1"/>
        <v>2020</v>
      </c>
      <c r="J2818" s="60">
        <f t="shared" si="2"/>
        <v>1</v>
      </c>
    </row>
    <row r="2819">
      <c r="A2819" s="325">
        <v>2817.0</v>
      </c>
      <c r="B2819" s="326" t="s">
        <v>908</v>
      </c>
      <c r="C2819" s="326" t="s">
        <v>518</v>
      </c>
      <c r="D2819" s="326" t="s">
        <v>828</v>
      </c>
      <c r="E2819" s="326" t="s">
        <v>829</v>
      </c>
      <c r="F2819" s="326" t="s">
        <v>830</v>
      </c>
      <c r="G2819" s="326">
        <v>7968.0</v>
      </c>
      <c r="H2819" s="326">
        <v>103542.3124</v>
      </c>
      <c r="I2819" s="60">
        <f t="shared" si="1"/>
        <v>2020</v>
      </c>
      <c r="J2819" s="60">
        <f t="shared" si="2"/>
        <v>1</v>
      </c>
    </row>
    <row r="2820">
      <c r="A2820" s="325">
        <v>2818.0</v>
      </c>
      <c r="B2820" s="326" t="s">
        <v>908</v>
      </c>
      <c r="C2820" s="326" t="s">
        <v>518</v>
      </c>
      <c r="D2820" s="326" t="s">
        <v>828</v>
      </c>
      <c r="E2820" s="326" t="s">
        <v>831</v>
      </c>
      <c r="F2820" s="326">
        <v>104.0</v>
      </c>
      <c r="G2820" s="326">
        <v>3681.0</v>
      </c>
      <c r="H2820" s="326">
        <v>24786.69085</v>
      </c>
      <c r="I2820" s="60">
        <f t="shared" si="1"/>
        <v>2020</v>
      </c>
      <c r="J2820" s="60">
        <f t="shared" si="2"/>
        <v>1</v>
      </c>
    </row>
    <row r="2821">
      <c r="A2821" s="325">
        <v>2819.0</v>
      </c>
      <c r="B2821" s="326" t="s">
        <v>908</v>
      </c>
      <c r="C2821" s="326" t="s">
        <v>518</v>
      </c>
      <c r="D2821" s="326" t="s">
        <v>828</v>
      </c>
      <c r="E2821" s="326" t="s">
        <v>832</v>
      </c>
      <c r="F2821" s="326">
        <v>13.0</v>
      </c>
      <c r="G2821" s="326">
        <v>39.0</v>
      </c>
      <c r="H2821" s="326">
        <v>10265.61663</v>
      </c>
      <c r="I2821" s="60">
        <f t="shared" si="1"/>
        <v>2020</v>
      </c>
      <c r="J2821" s="60">
        <f t="shared" si="2"/>
        <v>1</v>
      </c>
    </row>
    <row r="2822">
      <c r="A2822" s="325">
        <v>2820.0</v>
      </c>
      <c r="B2822" s="326" t="s">
        <v>908</v>
      </c>
      <c r="C2822" s="326" t="s">
        <v>518</v>
      </c>
      <c r="D2822" s="326" t="s">
        <v>828</v>
      </c>
      <c r="E2822" s="326" t="s">
        <v>833</v>
      </c>
      <c r="F2822" s="326" t="s">
        <v>834</v>
      </c>
      <c r="G2822" s="326">
        <v>5.0</v>
      </c>
      <c r="H2822" s="326">
        <v>10472.13083</v>
      </c>
      <c r="I2822" s="60">
        <f t="shared" si="1"/>
        <v>2020</v>
      </c>
      <c r="J2822" s="60">
        <f t="shared" si="2"/>
        <v>1</v>
      </c>
    </row>
    <row r="2823">
      <c r="A2823" s="325">
        <v>2821.0</v>
      </c>
      <c r="B2823" s="326" t="s">
        <v>908</v>
      </c>
      <c r="C2823" s="326" t="s">
        <v>518</v>
      </c>
      <c r="D2823" s="326" t="s">
        <v>828</v>
      </c>
      <c r="E2823" s="326" t="s">
        <v>835</v>
      </c>
      <c r="F2823" s="326" t="s">
        <v>836</v>
      </c>
      <c r="G2823" s="326">
        <v>208.0</v>
      </c>
      <c r="H2823" s="326">
        <v>32896.78053</v>
      </c>
      <c r="I2823" s="60">
        <f t="shared" si="1"/>
        <v>2020</v>
      </c>
      <c r="J2823" s="60">
        <f t="shared" si="2"/>
        <v>1</v>
      </c>
    </row>
    <row r="2824">
      <c r="A2824" s="325">
        <v>2822.0</v>
      </c>
      <c r="B2824" s="326" t="s">
        <v>908</v>
      </c>
      <c r="C2824" s="326" t="s">
        <v>518</v>
      </c>
      <c r="D2824" s="326" t="s">
        <v>828</v>
      </c>
      <c r="E2824" s="326" t="s">
        <v>839</v>
      </c>
      <c r="F2824" s="326">
        <v>36.0</v>
      </c>
      <c r="G2824" s="326">
        <v>156.0</v>
      </c>
      <c r="H2824" s="326">
        <v>234808.0015</v>
      </c>
      <c r="I2824" s="60">
        <f t="shared" si="1"/>
        <v>2020</v>
      </c>
      <c r="J2824" s="60">
        <f t="shared" si="2"/>
        <v>1</v>
      </c>
    </row>
    <row r="2825">
      <c r="A2825" s="325">
        <v>2823.0</v>
      </c>
      <c r="B2825" s="326" t="s">
        <v>908</v>
      </c>
      <c r="C2825" s="326" t="s">
        <v>518</v>
      </c>
      <c r="D2825" s="326" t="s">
        <v>828</v>
      </c>
      <c r="E2825" s="326" t="s">
        <v>866</v>
      </c>
      <c r="F2825" s="326">
        <v>106.0</v>
      </c>
      <c r="G2825" s="326">
        <v>88.0</v>
      </c>
      <c r="H2825" s="326">
        <v>136377.1961</v>
      </c>
      <c r="I2825" s="60">
        <f t="shared" si="1"/>
        <v>2020</v>
      </c>
      <c r="J2825" s="60">
        <f t="shared" si="2"/>
        <v>1</v>
      </c>
    </row>
    <row r="2826">
      <c r="A2826" s="325">
        <v>2824.0</v>
      </c>
      <c r="B2826" s="326" t="s">
        <v>908</v>
      </c>
      <c r="C2826" s="326" t="s">
        <v>518</v>
      </c>
      <c r="D2826" s="326" t="s">
        <v>828</v>
      </c>
      <c r="E2826" s="326" t="s">
        <v>840</v>
      </c>
      <c r="F2826" s="326" t="s">
        <v>841</v>
      </c>
      <c r="G2826" s="326">
        <v>280.0</v>
      </c>
      <c r="H2826" s="326">
        <v>8156.123094</v>
      </c>
      <c r="I2826" s="60">
        <f t="shared" si="1"/>
        <v>2020</v>
      </c>
      <c r="J2826" s="60">
        <f t="shared" si="2"/>
        <v>1</v>
      </c>
    </row>
    <row r="2827">
      <c r="A2827" s="325">
        <v>2825.0</v>
      </c>
      <c r="B2827" s="326" t="s">
        <v>908</v>
      </c>
      <c r="C2827" s="326" t="s">
        <v>518</v>
      </c>
      <c r="D2827" s="326" t="s">
        <v>828</v>
      </c>
      <c r="E2827" s="326" t="s">
        <v>846</v>
      </c>
      <c r="F2827" s="326" t="s">
        <v>847</v>
      </c>
      <c r="G2827" s="326">
        <v>980.0</v>
      </c>
      <c r="H2827" s="326">
        <v>304514.5887</v>
      </c>
      <c r="I2827" s="60">
        <f t="shared" si="1"/>
        <v>2020</v>
      </c>
      <c r="J2827" s="60">
        <f t="shared" si="2"/>
        <v>1</v>
      </c>
    </row>
    <row r="2828">
      <c r="A2828" s="325">
        <v>2826.0</v>
      </c>
      <c r="B2828" s="326" t="s">
        <v>911</v>
      </c>
      <c r="C2828" s="326" t="s">
        <v>545</v>
      </c>
      <c r="D2828" s="326" t="s">
        <v>642</v>
      </c>
      <c r="E2828" s="326" t="s">
        <v>643</v>
      </c>
      <c r="F2828" s="326" t="s">
        <v>644</v>
      </c>
      <c r="G2828" s="326">
        <v>236.0</v>
      </c>
      <c r="H2828" s="326">
        <v>212951.4053</v>
      </c>
      <c r="I2828" s="60">
        <f t="shared" si="1"/>
        <v>2020</v>
      </c>
      <c r="J2828" s="60">
        <f t="shared" si="2"/>
        <v>2</v>
      </c>
    </row>
    <row r="2829">
      <c r="A2829" s="325">
        <v>2827.0</v>
      </c>
      <c r="B2829" s="326" t="s">
        <v>911</v>
      </c>
      <c r="C2829" s="326" t="s">
        <v>545</v>
      </c>
      <c r="D2829" s="326" t="s">
        <v>642</v>
      </c>
      <c r="E2829" s="326" t="s">
        <v>645</v>
      </c>
      <c r="F2829" s="326" t="s">
        <v>646</v>
      </c>
      <c r="G2829" s="326">
        <v>176.0</v>
      </c>
      <c r="H2829" s="326">
        <v>35163.16996</v>
      </c>
      <c r="I2829" s="60">
        <f t="shared" si="1"/>
        <v>2020</v>
      </c>
      <c r="J2829" s="60">
        <f t="shared" si="2"/>
        <v>2</v>
      </c>
    </row>
    <row r="2830">
      <c r="A2830" s="325">
        <v>2828.0</v>
      </c>
      <c r="B2830" s="326" t="s">
        <v>911</v>
      </c>
      <c r="C2830" s="326" t="s">
        <v>545</v>
      </c>
      <c r="D2830" s="326" t="s">
        <v>647</v>
      </c>
      <c r="E2830" s="326" t="s">
        <v>648</v>
      </c>
      <c r="F2830" s="326" t="s">
        <v>649</v>
      </c>
      <c r="G2830" s="326">
        <v>1098.0</v>
      </c>
      <c r="H2830" s="326">
        <v>10061.11999</v>
      </c>
      <c r="I2830" s="60">
        <f t="shared" si="1"/>
        <v>2020</v>
      </c>
      <c r="J2830" s="60">
        <f t="shared" si="2"/>
        <v>2</v>
      </c>
    </row>
    <row r="2831">
      <c r="A2831" s="325">
        <v>2829.0</v>
      </c>
      <c r="B2831" s="326" t="s">
        <v>911</v>
      </c>
      <c r="C2831" s="326" t="s">
        <v>545</v>
      </c>
      <c r="D2831" s="326" t="s">
        <v>647</v>
      </c>
      <c r="E2831" s="326" t="s">
        <v>650</v>
      </c>
      <c r="F2831" s="326" t="s">
        <v>651</v>
      </c>
      <c r="G2831" s="326">
        <v>2201.0</v>
      </c>
      <c r="H2831" s="326">
        <v>20168.05564</v>
      </c>
      <c r="I2831" s="60">
        <f t="shared" si="1"/>
        <v>2020</v>
      </c>
      <c r="J2831" s="60">
        <f t="shared" si="2"/>
        <v>2</v>
      </c>
    </row>
    <row r="2832">
      <c r="A2832" s="325">
        <v>2830.0</v>
      </c>
      <c r="B2832" s="326" t="s">
        <v>911</v>
      </c>
      <c r="C2832" s="326" t="s">
        <v>545</v>
      </c>
      <c r="D2832" s="326" t="s">
        <v>647</v>
      </c>
      <c r="E2832" s="326" t="s">
        <v>652</v>
      </c>
      <c r="F2832" s="326" t="s">
        <v>653</v>
      </c>
      <c r="G2832" s="326">
        <v>2607.0</v>
      </c>
      <c r="H2832" s="326">
        <v>23888.28763</v>
      </c>
      <c r="I2832" s="60">
        <f t="shared" si="1"/>
        <v>2020</v>
      </c>
      <c r="J2832" s="60">
        <f t="shared" si="2"/>
        <v>2</v>
      </c>
    </row>
    <row r="2833">
      <c r="A2833" s="325">
        <v>2831.0</v>
      </c>
      <c r="B2833" s="326" t="s">
        <v>911</v>
      </c>
      <c r="C2833" s="326" t="s">
        <v>545</v>
      </c>
      <c r="D2833" s="326" t="s">
        <v>647</v>
      </c>
      <c r="E2833" s="326" t="s">
        <v>654</v>
      </c>
      <c r="F2833" s="326" t="s">
        <v>655</v>
      </c>
      <c r="G2833" s="326">
        <v>2144.0</v>
      </c>
      <c r="H2833" s="326">
        <v>19645.75707</v>
      </c>
      <c r="I2833" s="60">
        <f t="shared" si="1"/>
        <v>2020</v>
      </c>
      <c r="J2833" s="60">
        <f t="shared" si="2"/>
        <v>2</v>
      </c>
    </row>
    <row r="2834">
      <c r="A2834" s="325">
        <v>2832.0</v>
      </c>
      <c r="B2834" s="326" t="s">
        <v>911</v>
      </c>
      <c r="C2834" s="326" t="s">
        <v>545</v>
      </c>
      <c r="D2834" s="326" t="s">
        <v>647</v>
      </c>
      <c r="E2834" s="326" t="s">
        <v>656</v>
      </c>
      <c r="F2834" s="326" t="s">
        <v>657</v>
      </c>
      <c r="G2834" s="326">
        <v>47.0</v>
      </c>
      <c r="H2834" s="326">
        <v>615.5424325</v>
      </c>
      <c r="I2834" s="60">
        <f t="shared" si="1"/>
        <v>2020</v>
      </c>
      <c r="J2834" s="60">
        <f t="shared" si="2"/>
        <v>2</v>
      </c>
    </row>
    <row r="2835">
      <c r="A2835" s="325">
        <v>2833.0</v>
      </c>
      <c r="B2835" s="326" t="s">
        <v>911</v>
      </c>
      <c r="C2835" s="326" t="s">
        <v>547</v>
      </c>
      <c r="D2835" s="326" t="s">
        <v>658</v>
      </c>
      <c r="E2835" s="326" t="s">
        <v>659</v>
      </c>
      <c r="F2835" s="326" t="s">
        <v>660</v>
      </c>
      <c r="G2835" s="326">
        <v>115.0</v>
      </c>
      <c r="H2835" s="326">
        <v>1326.317447</v>
      </c>
      <c r="I2835" s="60">
        <f t="shared" si="1"/>
        <v>2020</v>
      </c>
      <c r="J2835" s="60">
        <f t="shared" si="2"/>
        <v>2</v>
      </c>
    </row>
    <row r="2836">
      <c r="A2836" s="325">
        <v>2834.0</v>
      </c>
      <c r="B2836" s="326" t="s">
        <v>911</v>
      </c>
      <c r="C2836" s="326" t="s">
        <v>547</v>
      </c>
      <c r="D2836" s="326" t="s">
        <v>658</v>
      </c>
      <c r="E2836" s="326" t="s">
        <v>661</v>
      </c>
      <c r="F2836" s="326" t="s">
        <v>662</v>
      </c>
      <c r="G2836" s="326">
        <v>6848.0</v>
      </c>
      <c r="H2836" s="326">
        <v>10384.99846</v>
      </c>
      <c r="I2836" s="60">
        <f t="shared" si="1"/>
        <v>2020</v>
      </c>
      <c r="J2836" s="60">
        <f t="shared" si="2"/>
        <v>2</v>
      </c>
    </row>
    <row r="2837">
      <c r="A2837" s="325">
        <v>2835.0</v>
      </c>
      <c r="B2837" s="326" t="s">
        <v>911</v>
      </c>
      <c r="C2837" s="326" t="s">
        <v>547</v>
      </c>
      <c r="D2837" s="326" t="s">
        <v>658</v>
      </c>
      <c r="E2837" s="326" t="s">
        <v>663</v>
      </c>
      <c r="F2837" s="326" t="s">
        <v>664</v>
      </c>
      <c r="G2837" s="326">
        <v>4461.0</v>
      </c>
      <c r="H2837" s="326">
        <v>40142.9561</v>
      </c>
      <c r="I2837" s="60">
        <f t="shared" si="1"/>
        <v>2020</v>
      </c>
      <c r="J2837" s="60">
        <f t="shared" si="2"/>
        <v>2</v>
      </c>
    </row>
    <row r="2838">
      <c r="A2838" s="325">
        <v>2836.0</v>
      </c>
      <c r="B2838" s="326" t="s">
        <v>911</v>
      </c>
      <c r="C2838" s="326" t="s">
        <v>547</v>
      </c>
      <c r="D2838" s="326" t="s">
        <v>665</v>
      </c>
      <c r="E2838" s="326" t="s">
        <v>666</v>
      </c>
      <c r="F2838" s="326" t="s">
        <v>667</v>
      </c>
      <c r="G2838" s="326">
        <v>5559.0</v>
      </c>
      <c r="H2838" s="326">
        <v>3706062.974</v>
      </c>
      <c r="I2838" s="60">
        <f t="shared" si="1"/>
        <v>2020</v>
      </c>
      <c r="J2838" s="60">
        <f t="shared" si="2"/>
        <v>2</v>
      </c>
    </row>
    <row r="2839">
      <c r="A2839" s="325">
        <v>2837.0</v>
      </c>
      <c r="B2839" s="326" t="s">
        <v>911</v>
      </c>
      <c r="C2839" s="326" t="s">
        <v>678</v>
      </c>
      <c r="D2839" s="326" t="s">
        <v>678</v>
      </c>
      <c r="E2839" s="326" t="s">
        <v>680</v>
      </c>
      <c r="F2839" s="326">
        <v>80.0</v>
      </c>
      <c r="G2839" s="326">
        <v>127.0</v>
      </c>
      <c r="H2839" s="326">
        <v>19937.48643</v>
      </c>
      <c r="I2839" s="60">
        <f t="shared" si="1"/>
        <v>2020</v>
      </c>
      <c r="J2839" s="60">
        <f t="shared" si="2"/>
        <v>2</v>
      </c>
    </row>
    <row r="2840">
      <c r="A2840" s="325">
        <v>2838.0</v>
      </c>
      <c r="B2840" s="326" t="s">
        <v>911</v>
      </c>
      <c r="C2840" s="326" t="s">
        <v>678</v>
      </c>
      <c r="D2840" s="326" t="s">
        <v>678</v>
      </c>
      <c r="E2840" s="326" t="s">
        <v>849</v>
      </c>
      <c r="F2840" s="326">
        <v>76.0</v>
      </c>
      <c r="G2840" s="326">
        <v>1.0</v>
      </c>
      <c r="H2840" s="326">
        <v>1464.0</v>
      </c>
      <c r="I2840" s="60">
        <f t="shared" si="1"/>
        <v>2020</v>
      </c>
      <c r="J2840" s="60">
        <f t="shared" si="2"/>
        <v>2</v>
      </c>
    </row>
    <row r="2841">
      <c r="A2841" s="325">
        <v>2839.0</v>
      </c>
      <c r="B2841" s="326" t="s">
        <v>911</v>
      </c>
      <c r="C2841" s="326" t="s">
        <v>678</v>
      </c>
      <c r="D2841" s="326" t="s">
        <v>678</v>
      </c>
      <c r="E2841" s="326" t="s">
        <v>681</v>
      </c>
      <c r="F2841" s="326">
        <v>83.0</v>
      </c>
      <c r="G2841" s="326">
        <v>8.0</v>
      </c>
      <c r="H2841" s="326">
        <v>34.02373443</v>
      </c>
      <c r="I2841" s="60">
        <f t="shared" si="1"/>
        <v>2020</v>
      </c>
      <c r="J2841" s="60">
        <f t="shared" si="2"/>
        <v>2</v>
      </c>
    </row>
    <row r="2842">
      <c r="A2842" s="325">
        <v>2840.0</v>
      </c>
      <c r="B2842" s="326" t="s">
        <v>911</v>
      </c>
      <c r="C2842" s="326" t="s">
        <v>678</v>
      </c>
      <c r="D2842" s="326" t="s">
        <v>678</v>
      </c>
      <c r="E2842" s="326" t="s">
        <v>682</v>
      </c>
      <c r="F2842" s="326">
        <v>26.0</v>
      </c>
      <c r="G2842" s="326">
        <v>2.0</v>
      </c>
      <c r="H2842" s="326">
        <v>541.8146066</v>
      </c>
      <c r="I2842" s="60">
        <f t="shared" si="1"/>
        <v>2020</v>
      </c>
      <c r="J2842" s="60">
        <f t="shared" si="2"/>
        <v>2</v>
      </c>
    </row>
    <row r="2843">
      <c r="A2843" s="325">
        <v>2841.0</v>
      </c>
      <c r="B2843" s="326" t="s">
        <v>911</v>
      </c>
      <c r="C2843" s="326" t="s">
        <v>678</v>
      </c>
      <c r="D2843" s="326" t="s">
        <v>678</v>
      </c>
      <c r="E2843" s="326" t="s">
        <v>683</v>
      </c>
      <c r="F2843" s="326">
        <v>802.0</v>
      </c>
      <c r="G2843" s="326">
        <v>1040.0</v>
      </c>
      <c r="H2843" s="326">
        <v>140538.7852</v>
      </c>
      <c r="I2843" s="60">
        <f t="shared" si="1"/>
        <v>2020</v>
      </c>
      <c r="J2843" s="60">
        <f t="shared" si="2"/>
        <v>2</v>
      </c>
    </row>
    <row r="2844">
      <c r="A2844" s="325">
        <v>2842.0</v>
      </c>
      <c r="B2844" s="326" t="s">
        <v>911</v>
      </c>
      <c r="C2844" s="326" t="s">
        <v>678</v>
      </c>
      <c r="D2844" s="326" t="s">
        <v>678</v>
      </c>
      <c r="E2844" s="326" t="s">
        <v>684</v>
      </c>
      <c r="F2844" s="326">
        <v>95.0</v>
      </c>
      <c r="G2844" s="326">
        <v>42.0</v>
      </c>
      <c r="H2844" s="326">
        <v>679.3649016</v>
      </c>
      <c r="I2844" s="60">
        <f t="shared" si="1"/>
        <v>2020</v>
      </c>
      <c r="J2844" s="60">
        <f t="shared" si="2"/>
        <v>2</v>
      </c>
    </row>
    <row r="2845">
      <c r="A2845" s="325">
        <v>2843.0</v>
      </c>
      <c r="B2845" s="326" t="s">
        <v>911</v>
      </c>
      <c r="C2845" s="326" t="s">
        <v>678</v>
      </c>
      <c r="D2845" s="326" t="s">
        <v>678</v>
      </c>
      <c r="E2845" s="326" t="s">
        <v>685</v>
      </c>
      <c r="F2845" s="326">
        <v>24.0</v>
      </c>
      <c r="G2845" s="326">
        <v>9.0</v>
      </c>
      <c r="H2845" s="326">
        <v>3123.12003</v>
      </c>
      <c r="I2845" s="60">
        <f t="shared" si="1"/>
        <v>2020</v>
      </c>
      <c r="J2845" s="60">
        <f t="shared" si="2"/>
        <v>2</v>
      </c>
    </row>
    <row r="2846">
      <c r="A2846" s="325">
        <v>2844.0</v>
      </c>
      <c r="B2846" s="326" t="s">
        <v>911</v>
      </c>
      <c r="C2846" s="326" t="s">
        <v>678</v>
      </c>
      <c r="D2846" s="326" t="s">
        <v>678</v>
      </c>
      <c r="E2846" s="326" t="s">
        <v>686</v>
      </c>
      <c r="F2846" s="326">
        <v>60.0</v>
      </c>
      <c r="G2846" s="326">
        <v>14.0</v>
      </c>
      <c r="H2846" s="326">
        <v>257.9202657</v>
      </c>
      <c r="I2846" s="60">
        <f t="shared" si="1"/>
        <v>2020</v>
      </c>
      <c r="J2846" s="60">
        <f t="shared" si="2"/>
        <v>2</v>
      </c>
    </row>
    <row r="2847">
      <c r="A2847" s="325">
        <v>2845.0</v>
      </c>
      <c r="B2847" s="326" t="s">
        <v>911</v>
      </c>
      <c r="C2847" s="326" t="s">
        <v>678</v>
      </c>
      <c r="D2847" s="326" t="s">
        <v>678</v>
      </c>
      <c r="E2847" s="326" t="s">
        <v>687</v>
      </c>
      <c r="F2847" s="326">
        <v>814.0</v>
      </c>
      <c r="G2847" s="326">
        <v>67.0</v>
      </c>
      <c r="H2847" s="326">
        <v>471.8451987</v>
      </c>
      <c r="I2847" s="60">
        <f t="shared" si="1"/>
        <v>2020</v>
      </c>
      <c r="J2847" s="60">
        <f t="shared" si="2"/>
        <v>2</v>
      </c>
    </row>
    <row r="2848">
      <c r="A2848" s="325">
        <v>2846.0</v>
      </c>
      <c r="B2848" s="326" t="s">
        <v>911</v>
      </c>
      <c r="C2848" s="326" t="s">
        <v>678</v>
      </c>
      <c r="D2848" s="326" t="s">
        <v>678</v>
      </c>
      <c r="E2848" s="326" t="s">
        <v>688</v>
      </c>
      <c r="F2848" s="326">
        <v>33.0</v>
      </c>
      <c r="G2848" s="326">
        <v>332.0</v>
      </c>
      <c r="H2848" s="326">
        <v>12271.36989</v>
      </c>
      <c r="I2848" s="60">
        <f t="shared" si="1"/>
        <v>2020</v>
      </c>
      <c r="J2848" s="60">
        <f t="shared" si="2"/>
        <v>2</v>
      </c>
    </row>
    <row r="2849">
      <c r="A2849" s="325">
        <v>2847.0</v>
      </c>
      <c r="B2849" s="326" t="s">
        <v>911</v>
      </c>
      <c r="C2849" s="326" t="s">
        <v>678</v>
      </c>
      <c r="D2849" s="326" t="s">
        <v>678</v>
      </c>
      <c r="E2849" s="326" t="s">
        <v>689</v>
      </c>
      <c r="F2849" s="326">
        <v>54.0</v>
      </c>
      <c r="G2849" s="326">
        <v>617.0</v>
      </c>
      <c r="H2849" s="326">
        <v>43100.40142</v>
      </c>
      <c r="I2849" s="60">
        <f t="shared" si="1"/>
        <v>2020</v>
      </c>
      <c r="J2849" s="60">
        <f t="shared" si="2"/>
        <v>2</v>
      </c>
    </row>
    <row r="2850">
      <c r="A2850" s="325">
        <v>2848.0</v>
      </c>
      <c r="B2850" s="326" t="s">
        <v>911</v>
      </c>
      <c r="C2850" s="326" t="s">
        <v>678</v>
      </c>
      <c r="D2850" s="326" t="s">
        <v>678</v>
      </c>
      <c r="E2850" s="326" t="s">
        <v>692</v>
      </c>
      <c r="F2850" s="326" t="s">
        <v>693</v>
      </c>
      <c r="G2850" s="326">
        <v>76.0</v>
      </c>
      <c r="H2850" s="326">
        <v>10960.76601</v>
      </c>
      <c r="I2850" s="60">
        <f t="shared" si="1"/>
        <v>2020</v>
      </c>
      <c r="J2850" s="60">
        <f t="shared" si="2"/>
        <v>2</v>
      </c>
    </row>
    <row r="2851">
      <c r="A2851" s="325">
        <v>2849.0</v>
      </c>
      <c r="B2851" s="326" t="s">
        <v>911</v>
      </c>
      <c r="C2851" s="326" t="s">
        <v>678</v>
      </c>
      <c r="D2851" s="326" t="s">
        <v>678</v>
      </c>
      <c r="E2851" s="326" t="s">
        <v>694</v>
      </c>
      <c r="F2851" s="326">
        <v>86.0</v>
      </c>
      <c r="G2851" s="326">
        <v>1040.0</v>
      </c>
      <c r="H2851" s="326">
        <v>127247.5946</v>
      </c>
      <c r="I2851" s="60">
        <f t="shared" si="1"/>
        <v>2020</v>
      </c>
      <c r="J2851" s="60">
        <f t="shared" si="2"/>
        <v>2</v>
      </c>
    </row>
    <row r="2852">
      <c r="A2852" s="325">
        <v>2850.0</v>
      </c>
      <c r="B2852" s="326" t="s">
        <v>911</v>
      </c>
      <c r="C2852" s="326" t="s">
        <v>678</v>
      </c>
      <c r="D2852" s="326" t="s">
        <v>678</v>
      </c>
      <c r="E2852" s="326" t="s">
        <v>695</v>
      </c>
      <c r="F2852" s="326">
        <v>69.0</v>
      </c>
      <c r="G2852" s="326">
        <v>264.0</v>
      </c>
      <c r="H2852" s="326">
        <v>71629.9674</v>
      </c>
      <c r="I2852" s="60">
        <f t="shared" si="1"/>
        <v>2020</v>
      </c>
      <c r="J2852" s="60">
        <f t="shared" si="2"/>
        <v>2</v>
      </c>
    </row>
    <row r="2853">
      <c r="A2853" s="325">
        <v>2851.0</v>
      </c>
      <c r="B2853" s="326" t="s">
        <v>911</v>
      </c>
      <c r="C2853" s="326" t="s">
        <v>678</v>
      </c>
      <c r="D2853" s="326" t="s">
        <v>678</v>
      </c>
      <c r="E2853" s="326" t="s">
        <v>696</v>
      </c>
      <c r="F2853" s="326">
        <v>61.0</v>
      </c>
      <c r="G2853" s="326">
        <v>80.0</v>
      </c>
      <c r="H2853" s="326">
        <v>11822.88306</v>
      </c>
      <c r="I2853" s="60">
        <f t="shared" si="1"/>
        <v>2020</v>
      </c>
      <c r="J2853" s="60">
        <f t="shared" si="2"/>
        <v>2</v>
      </c>
    </row>
    <row r="2854">
      <c r="A2854" s="325">
        <v>2852.0</v>
      </c>
      <c r="B2854" s="326" t="s">
        <v>911</v>
      </c>
      <c r="C2854" s="326" t="s">
        <v>678</v>
      </c>
      <c r="D2854" s="326" t="s">
        <v>678</v>
      </c>
      <c r="E2854" s="326" t="s">
        <v>697</v>
      </c>
      <c r="F2854" s="326">
        <v>99.0</v>
      </c>
      <c r="G2854" s="326">
        <v>169.0</v>
      </c>
      <c r="H2854" s="326">
        <v>31401.53515</v>
      </c>
      <c r="I2854" s="60">
        <f t="shared" si="1"/>
        <v>2020</v>
      </c>
      <c r="J2854" s="60">
        <f t="shared" si="2"/>
        <v>2</v>
      </c>
    </row>
    <row r="2855">
      <c r="A2855" s="325">
        <v>2853.0</v>
      </c>
      <c r="B2855" s="326" t="s">
        <v>911</v>
      </c>
      <c r="C2855" s="326" t="s">
        <v>678</v>
      </c>
      <c r="D2855" s="326" t="s">
        <v>678</v>
      </c>
      <c r="E2855" s="326" t="s">
        <v>698</v>
      </c>
      <c r="F2855" s="326">
        <v>67.0</v>
      </c>
      <c r="G2855" s="326">
        <v>11.0</v>
      </c>
      <c r="H2855" s="326">
        <v>1279.448328</v>
      </c>
      <c r="I2855" s="60">
        <f t="shared" si="1"/>
        <v>2020</v>
      </c>
      <c r="J2855" s="60">
        <f t="shared" si="2"/>
        <v>2</v>
      </c>
    </row>
    <row r="2856">
      <c r="A2856" s="325">
        <v>2854.0</v>
      </c>
      <c r="B2856" s="326" t="s">
        <v>911</v>
      </c>
      <c r="C2856" s="326" t="s">
        <v>678</v>
      </c>
      <c r="D2856" s="326" t="s">
        <v>678</v>
      </c>
      <c r="E2856" s="326" t="s">
        <v>699</v>
      </c>
      <c r="F2856" s="326">
        <v>79.0</v>
      </c>
      <c r="G2856" s="326">
        <v>430.0</v>
      </c>
      <c r="H2856" s="326">
        <v>79233.09142</v>
      </c>
      <c r="I2856" s="60">
        <f t="shared" si="1"/>
        <v>2020</v>
      </c>
      <c r="J2856" s="60">
        <f t="shared" si="2"/>
        <v>2</v>
      </c>
    </row>
    <row r="2857">
      <c r="A2857" s="325">
        <v>2855.0</v>
      </c>
      <c r="B2857" s="326" t="s">
        <v>911</v>
      </c>
      <c r="C2857" s="326" t="s">
        <v>678</v>
      </c>
      <c r="D2857" s="326" t="s">
        <v>678</v>
      </c>
      <c r="E2857" s="326" t="s">
        <v>702</v>
      </c>
      <c r="F2857" s="326" t="s">
        <v>703</v>
      </c>
      <c r="G2857" s="326">
        <v>107.0</v>
      </c>
      <c r="H2857" s="326">
        <v>19778.3398</v>
      </c>
      <c r="I2857" s="60">
        <f t="shared" si="1"/>
        <v>2020</v>
      </c>
      <c r="J2857" s="60">
        <f t="shared" si="2"/>
        <v>2</v>
      </c>
    </row>
    <row r="2858">
      <c r="A2858" s="325">
        <v>2856.0</v>
      </c>
      <c r="B2858" s="326" t="s">
        <v>911</v>
      </c>
      <c r="C2858" s="326" t="s">
        <v>678</v>
      </c>
      <c r="D2858" s="326" t="s">
        <v>678</v>
      </c>
      <c r="E2858" s="326" t="s">
        <v>704</v>
      </c>
      <c r="F2858" s="326">
        <v>38.0</v>
      </c>
      <c r="G2858" s="326">
        <v>503.0</v>
      </c>
      <c r="H2858" s="326">
        <v>139944.5034</v>
      </c>
      <c r="I2858" s="60">
        <f t="shared" si="1"/>
        <v>2020</v>
      </c>
      <c r="J2858" s="60">
        <f t="shared" si="2"/>
        <v>2</v>
      </c>
    </row>
    <row r="2859">
      <c r="A2859" s="325">
        <v>2857.0</v>
      </c>
      <c r="B2859" s="326" t="s">
        <v>911</v>
      </c>
      <c r="C2859" s="326" t="s">
        <v>678</v>
      </c>
      <c r="D2859" s="326" t="s">
        <v>678</v>
      </c>
      <c r="E2859" s="326" t="s">
        <v>705</v>
      </c>
      <c r="F2859" s="326">
        <v>27.0</v>
      </c>
      <c r="G2859" s="326">
        <v>7.0</v>
      </c>
      <c r="H2859" s="326">
        <v>19.49793107</v>
      </c>
      <c r="I2859" s="60">
        <f t="shared" si="1"/>
        <v>2020</v>
      </c>
      <c r="J2859" s="60">
        <f t="shared" si="2"/>
        <v>2</v>
      </c>
    </row>
    <row r="2860">
      <c r="A2860" s="325">
        <v>2858.0</v>
      </c>
      <c r="B2860" s="326" t="s">
        <v>911</v>
      </c>
      <c r="C2860" s="326" t="s">
        <v>678</v>
      </c>
      <c r="D2860" s="326" t="s">
        <v>678</v>
      </c>
      <c r="E2860" s="326" t="s">
        <v>706</v>
      </c>
      <c r="F2860" s="326">
        <v>59.0</v>
      </c>
      <c r="G2860" s="326">
        <v>483.0</v>
      </c>
      <c r="H2860" s="326">
        <v>28503.70039</v>
      </c>
      <c r="I2860" s="60">
        <f t="shared" si="1"/>
        <v>2020</v>
      </c>
      <c r="J2860" s="60">
        <f t="shared" si="2"/>
        <v>2</v>
      </c>
    </row>
    <row r="2861">
      <c r="A2861" s="325">
        <v>2859.0</v>
      </c>
      <c r="B2861" s="326" t="s">
        <v>911</v>
      </c>
      <c r="C2861" s="326" t="s">
        <v>678</v>
      </c>
      <c r="D2861" s="326" t="s">
        <v>678</v>
      </c>
      <c r="E2861" s="326" t="s">
        <v>856</v>
      </c>
      <c r="F2861" s="326">
        <v>96.0</v>
      </c>
      <c r="G2861" s="326">
        <v>2.0</v>
      </c>
      <c r="H2861" s="326">
        <v>547.724445</v>
      </c>
      <c r="I2861" s="60">
        <f t="shared" si="1"/>
        <v>2020</v>
      </c>
      <c r="J2861" s="60">
        <f t="shared" si="2"/>
        <v>2</v>
      </c>
    </row>
    <row r="2862">
      <c r="A2862" s="325">
        <v>2860.0</v>
      </c>
      <c r="B2862" s="326" t="s">
        <v>911</v>
      </c>
      <c r="C2862" s="326" t="s">
        <v>550</v>
      </c>
      <c r="D2862" s="326" t="s">
        <v>550</v>
      </c>
      <c r="E2862" s="326" t="s">
        <v>912</v>
      </c>
      <c r="F2862" s="326">
        <v>81.0</v>
      </c>
      <c r="G2862" s="326">
        <v>44.0</v>
      </c>
      <c r="H2862" s="326">
        <v>75271.8395</v>
      </c>
      <c r="I2862" s="60">
        <f t="shared" si="1"/>
        <v>2020</v>
      </c>
      <c r="J2862" s="60">
        <f t="shared" si="2"/>
        <v>2</v>
      </c>
    </row>
    <row r="2863">
      <c r="A2863" s="325">
        <v>2861.0</v>
      </c>
      <c r="B2863" s="326" t="s">
        <v>911</v>
      </c>
      <c r="C2863" s="326" t="s">
        <v>550</v>
      </c>
      <c r="D2863" s="326" t="s">
        <v>550</v>
      </c>
      <c r="E2863" s="326" t="s">
        <v>708</v>
      </c>
      <c r="F2863" s="326" t="s">
        <v>709</v>
      </c>
      <c r="G2863" s="326">
        <v>2625.0</v>
      </c>
      <c r="H2863" s="326">
        <v>186651.5069</v>
      </c>
      <c r="I2863" s="60">
        <f t="shared" si="1"/>
        <v>2020</v>
      </c>
      <c r="J2863" s="60">
        <f t="shared" si="2"/>
        <v>2</v>
      </c>
    </row>
    <row r="2864">
      <c r="A2864" s="325">
        <v>2862.0</v>
      </c>
      <c r="B2864" s="326" t="s">
        <v>911</v>
      </c>
      <c r="C2864" s="326" t="s">
        <v>550</v>
      </c>
      <c r="D2864" s="326" t="s">
        <v>550</v>
      </c>
      <c r="E2864" s="326" t="s">
        <v>710</v>
      </c>
      <c r="F2864" s="326" t="s">
        <v>711</v>
      </c>
      <c r="G2864" s="326">
        <v>475.0</v>
      </c>
      <c r="H2864" s="326">
        <v>263405.4454</v>
      </c>
      <c r="I2864" s="60">
        <f t="shared" si="1"/>
        <v>2020</v>
      </c>
      <c r="J2864" s="60">
        <f t="shared" si="2"/>
        <v>2</v>
      </c>
    </row>
    <row r="2865">
      <c r="A2865" s="325">
        <v>2863.0</v>
      </c>
      <c r="B2865" s="326" t="s">
        <v>911</v>
      </c>
      <c r="C2865" s="326" t="s">
        <v>550</v>
      </c>
      <c r="D2865" s="326" t="s">
        <v>550</v>
      </c>
      <c r="E2865" s="326" t="s">
        <v>712</v>
      </c>
      <c r="F2865" s="326" t="s">
        <v>713</v>
      </c>
      <c r="G2865" s="326">
        <v>161.0</v>
      </c>
      <c r="H2865" s="326">
        <v>113183.1964</v>
      </c>
      <c r="I2865" s="60">
        <f t="shared" si="1"/>
        <v>2020</v>
      </c>
      <c r="J2865" s="60">
        <f t="shared" si="2"/>
        <v>2</v>
      </c>
    </row>
    <row r="2866">
      <c r="A2866" s="325">
        <v>2864.0</v>
      </c>
      <c r="B2866" s="326" t="s">
        <v>911</v>
      </c>
      <c r="C2866" s="326" t="s">
        <v>550</v>
      </c>
      <c r="D2866" s="326" t="s">
        <v>550</v>
      </c>
      <c r="E2866" s="326" t="s">
        <v>714</v>
      </c>
      <c r="F2866" s="326" t="s">
        <v>715</v>
      </c>
      <c r="G2866" s="326">
        <v>1843.0</v>
      </c>
      <c r="H2866" s="326">
        <v>113170.9467</v>
      </c>
      <c r="I2866" s="60">
        <f t="shared" si="1"/>
        <v>2020</v>
      </c>
      <c r="J2866" s="60">
        <f t="shared" si="2"/>
        <v>2</v>
      </c>
    </row>
    <row r="2867">
      <c r="A2867" s="325">
        <v>2865.0</v>
      </c>
      <c r="B2867" s="326" t="s">
        <v>911</v>
      </c>
      <c r="C2867" s="326" t="s">
        <v>551</v>
      </c>
      <c r="D2867" s="326" t="s">
        <v>551</v>
      </c>
      <c r="E2867" s="326" t="s">
        <v>716</v>
      </c>
      <c r="F2867" s="326">
        <v>66.0</v>
      </c>
      <c r="G2867" s="326">
        <v>4760.0</v>
      </c>
      <c r="H2867" s="326">
        <v>329824.6834</v>
      </c>
      <c r="I2867" s="60">
        <f t="shared" si="1"/>
        <v>2020</v>
      </c>
      <c r="J2867" s="60">
        <f t="shared" si="2"/>
        <v>2</v>
      </c>
    </row>
    <row r="2868">
      <c r="A2868" s="325">
        <v>2866.0</v>
      </c>
      <c r="B2868" s="326" t="s">
        <v>911</v>
      </c>
      <c r="C2868" s="326" t="s">
        <v>551</v>
      </c>
      <c r="D2868" s="326" t="s">
        <v>551</v>
      </c>
      <c r="E2868" s="326" t="s">
        <v>717</v>
      </c>
      <c r="F2868" s="326" t="s">
        <v>718</v>
      </c>
      <c r="G2868" s="326">
        <v>5371.0</v>
      </c>
      <c r="H2868" s="326">
        <v>40691.55214</v>
      </c>
      <c r="I2868" s="60">
        <f t="shared" si="1"/>
        <v>2020</v>
      </c>
      <c r="J2868" s="60">
        <f t="shared" si="2"/>
        <v>2</v>
      </c>
    </row>
    <row r="2869">
      <c r="A2869" s="325">
        <v>2867.0</v>
      </c>
      <c r="B2869" s="326" t="s">
        <v>911</v>
      </c>
      <c r="C2869" s="326" t="s">
        <v>551</v>
      </c>
      <c r="D2869" s="326" t="s">
        <v>551</v>
      </c>
      <c r="E2869" s="326" t="s">
        <v>719</v>
      </c>
      <c r="F2869" s="326" t="s">
        <v>720</v>
      </c>
      <c r="G2869" s="326">
        <v>1975.0</v>
      </c>
      <c r="H2869" s="326">
        <v>27108.11315</v>
      </c>
      <c r="I2869" s="60">
        <f t="shared" si="1"/>
        <v>2020</v>
      </c>
      <c r="J2869" s="60">
        <f t="shared" si="2"/>
        <v>2</v>
      </c>
    </row>
    <row r="2870">
      <c r="A2870" s="325">
        <v>2868.0</v>
      </c>
      <c r="B2870" s="326" t="s">
        <v>911</v>
      </c>
      <c r="C2870" s="326" t="s">
        <v>551</v>
      </c>
      <c r="D2870" s="326" t="s">
        <v>551</v>
      </c>
      <c r="E2870" s="326" t="s">
        <v>721</v>
      </c>
      <c r="F2870" s="326" t="s">
        <v>722</v>
      </c>
      <c r="G2870" s="326">
        <v>75.0</v>
      </c>
      <c r="H2870" s="326">
        <v>28005.99113</v>
      </c>
      <c r="I2870" s="60">
        <f t="shared" si="1"/>
        <v>2020</v>
      </c>
      <c r="J2870" s="60">
        <f t="shared" si="2"/>
        <v>2</v>
      </c>
    </row>
    <row r="2871">
      <c r="A2871" s="325">
        <v>2869.0</v>
      </c>
      <c r="B2871" s="326" t="s">
        <v>911</v>
      </c>
      <c r="C2871" s="326" t="s">
        <v>723</v>
      </c>
      <c r="D2871" s="326" t="s">
        <v>723</v>
      </c>
      <c r="E2871" s="326" t="s">
        <v>724</v>
      </c>
      <c r="F2871" s="326" t="s">
        <v>725</v>
      </c>
      <c r="G2871" s="326">
        <v>443.0</v>
      </c>
      <c r="H2871" s="326">
        <v>440143.3459</v>
      </c>
      <c r="I2871" s="60">
        <f t="shared" si="1"/>
        <v>2020</v>
      </c>
      <c r="J2871" s="60">
        <f t="shared" si="2"/>
        <v>2</v>
      </c>
    </row>
    <row r="2872">
      <c r="A2872" s="325">
        <v>2870.0</v>
      </c>
      <c r="B2872" s="326" t="s">
        <v>911</v>
      </c>
      <c r="C2872" s="326" t="s">
        <v>723</v>
      </c>
      <c r="D2872" s="326" t="s">
        <v>723</v>
      </c>
      <c r="E2872" s="326" t="s">
        <v>726</v>
      </c>
      <c r="F2872" s="326" t="s">
        <v>727</v>
      </c>
      <c r="G2872" s="326">
        <v>1745.0</v>
      </c>
      <c r="H2872" s="326">
        <v>1733747.491</v>
      </c>
      <c r="I2872" s="60">
        <f t="shared" si="1"/>
        <v>2020</v>
      </c>
      <c r="J2872" s="60">
        <f t="shared" si="2"/>
        <v>2</v>
      </c>
    </row>
    <row r="2873">
      <c r="A2873" s="325">
        <v>2871.0</v>
      </c>
      <c r="B2873" s="326" t="s">
        <v>911</v>
      </c>
      <c r="C2873" s="326" t="s">
        <v>524</v>
      </c>
      <c r="D2873" s="326" t="s">
        <v>728</v>
      </c>
      <c r="E2873" s="326" t="s">
        <v>729</v>
      </c>
      <c r="F2873" s="326">
        <v>71.0</v>
      </c>
      <c r="G2873" s="326">
        <v>70.0</v>
      </c>
      <c r="H2873" s="326">
        <v>67155.92024</v>
      </c>
      <c r="I2873" s="60">
        <f t="shared" si="1"/>
        <v>2020</v>
      </c>
      <c r="J2873" s="60">
        <f t="shared" si="2"/>
        <v>2</v>
      </c>
    </row>
    <row r="2874">
      <c r="A2874" s="325">
        <v>2872.0</v>
      </c>
      <c r="B2874" s="326" t="s">
        <v>911</v>
      </c>
      <c r="C2874" s="326" t="s">
        <v>524</v>
      </c>
      <c r="D2874" s="326" t="s">
        <v>728</v>
      </c>
      <c r="E2874" s="326" t="s">
        <v>730</v>
      </c>
      <c r="F2874" s="326">
        <v>73.0</v>
      </c>
      <c r="G2874" s="326">
        <v>12.0</v>
      </c>
      <c r="H2874" s="326">
        <v>2954.933918</v>
      </c>
      <c r="I2874" s="60">
        <f t="shared" si="1"/>
        <v>2020</v>
      </c>
      <c r="J2874" s="60">
        <f t="shared" si="2"/>
        <v>2</v>
      </c>
    </row>
    <row r="2875">
      <c r="A2875" s="325">
        <v>2873.0</v>
      </c>
      <c r="B2875" s="326" t="s">
        <v>911</v>
      </c>
      <c r="C2875" s="326" t="s">
        <v>524</v>
      </c>
      <c r="D2875" s="326" t="s">
        <v>728</v>
      </c>
      <c r="E2875" s="326" t="s">
        <v>731</v>
      </c>
      <c r="F2875" s="326" t="s">
        <v>732</v>
      </c>
      <c r="G2875" s="326">
        <v>12.0</v>
      </c>
      <c r="H2875" s="326">
        <v>10899.62187</v>
      </c>
      <c r="I2875" s="60">
        <f t="shared" si="1"/>
        <v>2020</v>
      </c>
      <c r="J2875" s="60">
        <f t="shared" si="2"/>
        <v>2</v>
      </c>
    </row>
    <row r="2876">
      <c r="A2876" s="325">
        <v>2874.0</v>
      </c>
      <c r="B2876" s="326" t="s">
        <v>911</v>
      </c>
      <c r="C2876" s="326" t="s">
        <v>524</v>
      </c>
      <c r="D2876" s="326" t="s">
        <v>728</v>
      </c>
      <c r="E2876" s="326" t="s">
        <v>733</v>
      </c>
      <c r="F2876" s="326" t="s">
        <v>734</v>
      </c>
      <c r="G2876" s="326">
        <v>427.0</v>
      </c>
      <c r="H2876" s="326">
        <v>19870.3269</v>
      </c>
      <c r="I2876" s="60">
        <f t="shared" si="1"/>
        <v>2020</v>
      </c>
      <c r="J2876" s="60">
        <f t="shared" si="2"/>
        <v>2</v>
      </c>
    </row>
    <row r="2877">
      <c r="A2877" s="325">
        <v>2875.0</v>
      </c>
      <c r="B2877" s="326" t="s">
        <v>911</v>
      </c>
      <c r="C2877" s="326" t="s">
        <v>524</v>
      </c>
      <c r="D2877" s="326" t="s">
        <v>728</v>
      </c>
      <c r="E2877" s="326" t="s">
        <v>735</v>
      </c>
      <c r="F2877" s="326">
        <v>23.0</v>
      </c>
      <c r="G2877" s="326">
        <v>28.0</v>
      </c>
      <c r="H2877" s="326">
        <v>36629.05361</v>
      </c>
      <c r="I2877" s="60">
        <f t="shared" si="1"/>
        <v>2020</v>
      </c>
      <c r="J2877" s="60">
        <f t="shared" si="2"/>
        <v>2</v>
      </c>
    </row>
    <row r="2878">
      <c r="A2878" s="325">
        <v>2876.0</v>
      </c>
      <c r="B2878" s="326" t="s">
        <v>911</v>
      </c>
      <c r="C2878" s="326" t="s">
        <v>524</v>
      </c>
      <c r="D2878" s="326" t="s">
        <v>728</v>
      </c>
      <c r="E2878" s="326" t="s">
        <v>736</v>
      </c>
      <c r="F2878" s="326" t="s">
        <v>737</v>
      </c>
      <c r="G2878" s="326">
        <v>12.0</v>
      </c>
      <c r="H2878" s="326">
        <v>16331.78213</v>
      </c>
      <c r="I2878" s="60">
        <f t="shared" si="1"/>
        <v>2020</v>
      </c>
      <c r="J2878" s="60">
        <f t="shared" si="2"/>
        <v>2</v>
      </c>
    </row>
    <row r="2879">
      <c r="A2879" s="325">
        <v>2877.0</v>
      </c>
      <c r="B2879" s="326" t="s">
        <v>911</v>
      </c>
      <c r="C2879" s="326" t="s">
        <v>524</v>
      </c>
      <c r="D2879" s="326" t="s">
        <v>728</v>
      </c>
      <c r="E2879" s="326" t="s">
        <v>738</v>
      </c>
      <c r="F2879" s="326">
        <v>70.0</v>
      </c>
      <c r="G2879" s="326">
        <v>3.0</v>
      </c>
      <c r="H2879" s="326">
        <v>3910.331973</v>
      </c>
      <c r="I2879" s="60">
        <f t="shared" si="1"/>
        <v>2020</v>
      </c>
      <c r="J2879" s="60">
        <f t="shared" si="2"/>
        <v>2</v>
      </c>
    </row>
    <row r="2880">
      <c r="A2880" s="325">
        <v>2878.0</v>
      </c>
      <c r="B2880" s="326" t="s">
        <v>911</v>
      </c>
      <c r="C2880" s="326" t="s">
        <v>524</v>
      </c>
      <c r="D2880" s="326" t="s">
        <v>728</v>
      </c>
      <c r="E2880" s="326" t="s">
        <v>739</v>
      </c>
      <c r="F2880" s="326">
        <v>21.0</v>
      </c>
      <c r="G2880" s="326">
        <v>394.0</v>
      </c>
      <c r="H2880" s="326">
        <v>417071.0081</v>
      </c>
      <c r="I2880" s="60">
        <f t="shared" si="1"/>
        <v>2020</v>
      </c>
      <c r="J2880" s="60">
        <f t="shared" si="2"/>
        <v>2</v>
      </c>
    </row>
    <row r="2881">
      <c r="A2881" s="325">
        <v>2879.0</v>
      </c>
      <c r="B2881" s="326" t="s">
        <v>911</v>
      </c>
      <c r="C2881" s="326" t="s">
        <v>524</v>
      </c>
      <c r="D2881" s="326" t="s">
        <v>728</v>
      </c>
      <c r="E2881" s="326" t="s">
        <v>740</v>
      </c>
      <c r="F2881" s="326" t="s">
        <v>741</v>
      </c>
      <c r="G2881" s="326">
        <v>352.0</v>
      </c>
      <c r="H2881" s="326">
        <v>270859.3031</v>
      </c>
      <c r="I2881" s="60">
        <f t="shared" si="1"/>
        <v>2020</v>
      </c>
      <c r="J2881" s="60">
        <f t="shared" si="2"/>
        <v>2</v>
      </c>
    </row>
    <row r="2882">
      <c r="A2882" s="325">
        <v>2880.0</v>
      </c>
      <c r="B2882" s="326" t="s">
        <v>911</v>
      </c>
      <c r="C2882" s="326" t="s">
        <v>524</v>
      </c>
      <c r="D2882" s="326" t="s">
        <v>728</v>
      </c>
      <c r="E2882" s="326" t="s">
        <v>742</v>
      </c>
      <c r="F2882" s="326" t="s">
        <v>743</v>
      </c>
      <c r="G2882" s="326">
        <v>824.0</v>
      </c>
      <c r="H2882" s="326">
        <v>410207.7221</v>
      </c>
      <c r="I2882" s="60">
        <f t="shared" si="1"/>
        <v>2020</v>
      </c>
      <c r="J2882" s="60">
        <f t="shared" si="2"/>
        <v>2</v>
      </c>
    </row>
    <row r="2883">
      <c r="A2883" s="325">
        <v>2881.0</v>
      </c>
      <c r="B2883" s="326" t="s">
        <v>911</v>
      </c>
      <c r="C2883" s="326" t="s">
        <v>524</v>
      </c>
      <c r="D2883" s="326" t="s">
        <v>728</v>
      </c>
      <c r="E2883" s="326" t="s">
        <v>744</v>
      </c>
      <c r="F2883" s="326" t="s">
        <v>745</v>
      </c>
      <c r="G2883" s="326">
        <v>357.0</v>
      </c>
      <c r="H2883" s="326">
        <v>462243.4236</v>
      </c>
      <c r="I2883" s="60">
        <f t="shared" si="1"/>
        <v>2020</v>
      </c>
      <c r="J2883" s="60">
        <f t="shared" si="2"/>
        <v>2</v>
      </c>
    </row>
    <row r="2884">
      <c r="A2884" s="325">
        <v>2882.0</v>
      </c>
      <c r="B2884" s="326" t="s">
        <v>911</v>
      </c>
      <c r="C2884" s="326" t="s">
        <v>524</v>
      </c>
      <c r="D2884" s="326" t="s">
        <v>728</v>
      </c>
      <c r="E2884" s="326" t="s">
        <v>746</v>
      </c>
      <c r="F2884" s="326" t="s">
        <v>747</v>
      </c>
      <c r="G2884" s="326">
        <v>90.0</v>
      </c>
      <c r="H2884" s="326">
        <v>81778.79306</v>
      </c>
      <c r="I2884" s="60">
        <f t="shared" si="1"/>
        <v>2020</v>
      </c>
      <c r="J2884" s="60">
        <f t="shared" si="2"/>
        <v>2</v>
      </c>
    </row>
    <row r="2885">
      <c r="A2885" s="325">
        <v>2883.0</v>
      </c>
      <c r="B2885" s="326" t="s">
        <v>911</v>
      </c>
      <c r="C2885" s="326" t="s">
        <v>524</v>
      </c>
      <c r="D2885" s="326" t="s">
        <v>728</v>
      </c>
      <c r="E2885" s="326" t="s">
        <v>748</v>
      </c>
      <c r="F2885" s="326" t="s">
        <v>749</v>
      </c>
      <c r="G2885" s="326">
        <v>62.0</v>
      </c>
      <c r="H2885" s="326">
        <v>60632.61626</v>
      </c>
      <c r="I2885" s="60">
        <f t="shared" si="1"/>
        <v>2020</v>
      </c>
      <c r="J2885" s="60">
        <f t="shared" si="2"/>
        <v>2</v>
      </c>
    </row>
    <row r="2886">
      <c r="A2886" s="325">
        <v>2884.0</v>
      </c>
      <c r="B2886" s="326" t="s">
        <v>911</v>
      </c>
      <c r="C2886" s="326" t="s">
        <v>524</v>
      </c>
      <c r="D2886" s="326" t="s">
        <v>728</v>
      </c>
      <c r="E2886" s="326" t="s">
        <v>750</v>
      </c>
      <c r="F2886" s="326" t="s">
        <v>751</v>
      </c>
      <c r="G2886" s="326">
        <v>281.0</v>
      </c>
      <c r="H2886" s="326">
        <v>88842.63493</v>
      </c>
      <c r="I2886" s="60">
        <f t="shared" si="1"/>
        <v>2020</v>
      </c>
      <c r="J2886" s="60">
        <f t="shared" si="2"/>
        <v>2</v>
      </c>
    </row>
    <row r="2887">
      <c r="A2887" s="325">
        <v>2885.0</v>
      </c>
      <c r="B2887" s="326" t="s">
        <v>911</v>
      </c>
      <c r="C2887" s="326" t="s">
        <v>524</v>
      </c>
      <c r="D2887" s="326" t="s">
        <v>728</v>
      </c>
      <c r="E2887" s="326" t="s">
        <v>850</v>
      </c>
      <c r="F2887" s="326" t="s">
        <v>851</v>
      </c>
      <c r="G2887" s="326">
        <v>1.0</v>
      </c>
      <c r="H2887" s="326">
        <v>163.5666667</v>
      </c>
      <c r="I2887" s="60">
        <f t="shared" si="1"/>
        <v>2020</v>
      </c>
      <c r="J2887" s="60">
        <f t="shared" si="2"/>
        <v>2</v>
      </c>
    </row>
    <row r="2888">
      <c r="A2888" s="325">
        <v>2886.0</v>
      </c>
      <c r="B2888" s="326" t="s">
        <v>911</v>
      </c>
      <c r="C2888" s="326" t="s">
        <v>524</v>
      </c>
      <c r="D2888" s="326" t="s">
        <v>872</v>
      </c>
      <c r="E2888" s="326" t="s">
        <v>909</v>
      </c>
      <c r="F2888" s="326" t="s">
        <v>910</v>
      </c>
      <c r="G2888" s="326">
        <v>4.0</v>
      </c>
      <c r="H2888" s="326">
        <v>13314.51646</v>
      </c>
      <c r="I2888" s="60">
        <f t="shared" si="1"/>
        <v>2020</v>
      </c>
      <c r="J2888" s="60">
        <f t="shared" si="2"/>
        <v>2</v>
      </c>
    </row>
    <row r="2889">
      <c r="A2889" s="325">
        <v>2887.0</v>
      </c>
      <c r="B2889" s="326" t="s">
        <v>911</v>
      </c>
      <c r="C2889" s="326" t="s">
        <v>524</v>
      </c>
      <c r="D2889" s="326" t="s">
        <v>872</v>
      </c>
      <c r="E2889" s="326" t="s">
        <v>754</v>
      </c>
      <c r="F2889" s="326" t="s">
        <v>755</v>
      </c>
      <c r="G2889" s="326">
        <v>369.0</v>
      </c>
      <c r="H2889" s="326">
        <v>1167311.451</v>
      </c>
      <c r="I2889" s="60">
        <f t="shared" si="1"/>
        <v>2020</v>
      </c>
      <c r="J2889" s="60">
        <f t="shared" si="2"/>
        <v>2</v>
      </c>
    </row>
    <row r="2890">
      <c r="A2890" s="325">
        <v>2888.0</v>
      </c>
      <c r="B2890" s="326" t="s">
        <v>911</v>
      </c>
      <c r="C2890" s="326" t="s">
        <v>524</v>
      </c>
      <c r="D2890" s="326" t="s">
        <v>872</v>
      </c>
      <c r="E2890" s="326" t="s">
        <v>756</v>
      </c>
      <c r="F2890" s="326" t="s">
        <v>757</v>
      </c>
      <c r="G2890" s="326">
        <v>243.0</v>
      </c>
      <c r="H2890" s="326">
        <v>739542.373</v>
      </c>
      <c r="I2890" s="60">
        <f t="shared" si="1"/>
        <v>2020</v>
      </c>
      <c r="J2890" s="60">
        <f t="shared" si="2"/>
        <v>2</v>
      </c>
    </row>
    <row r="2891">
      <c r="A2891" s="325">
        <v>2889.0</v>
      </c>
      <c r="B2891" s="326" t="s">
        <v>911</v>
      </c>
      <c r="C2891" s="326" t="s">
        <v>524</v>
      </c>
      <c r="D2891" s="326" t="s">
        <v>872</v>
      </c>
      <c r="E2891" s="326" t="s">
        <v>758</v>
      </c>
      <c r="F2891" s="326" t="s">
        <v>759</v>
      </c>
      <c r="G2891" s="326">
        <v>132.0</v>
      </c>
      <c r="H2891" s="326">
        <v>505010.7951</v>
      </c>
      <c r="I2891" s="60">
        <f t="shared" si="1"/>
        <v>2020</v>
      </c>
      <c r="J2891" s="60">
        <f t="shared" si="2"/>
        <v>2</v>
      </c>
    </row>
    <row r="2892">
      <c r="A2892" s="325">
        <v>2890.0</v>
      </c>
      <c r="B2892" s="326" t="s">
        <v>911</v>
      </c>
      <c r="C2892" s="326" t="s">
        <v>524</v>
      </c>
      <c r="D2892" s="326" t="s">
        <v>872</v>
      </c>
      <c r="E2892" s="326" t="s">
        <v>760</v>
      </c>
      <c r="F2892" s="326" t="s">
        <v>761</v>
      </c>
      <c r="G2892" s="326">
        <v>7.0</v>
      </c>
      <c r="H2892" s="326">
        <v>23763.12142</v>
      </c>
      <c r="I2892" s="60">
        <f t="shared" si="1"/>
        <v>2020</v>
      </c>
      <c r="J2892" s="60">
        <f t="shared" si="2"/>
        <v>2</v>
      </c>
    </row>
    <row r="2893">
      <c r="A2893" s="325">
        <v>2891.0</v>
      </c>
      <c r="B2893" s="326" t="s">
        <v>911</v>
      </c>
      <c r="C2893" s="326" t="s">
        <v>524</v>
      </c>
      <c r="D2893" s="326" t="s">
        <v>872</v>
      </c>
      <c r="E2893" s="326" t="s">
        <v>762</v>
      </c>
      <c r="F2893" s="326" t="s">
        <v>763</v>
      </c>
      <c r="G2893" s="326">
        <v>69.0</v>
      </c>
      <c r="H2893" s="326">
        <v>149422.182</v>
      </c>
      <c r="I2893" s="60">
        <f t="shared" si="1"/>
        <v>2020</v>
      </c>
      <c r="J2893" s="60">
        <f t="shared" si="2"/>
        <v>2</v>
      </c>
    </row>
    <row r="2894">
      <c r="A2894" s="325">
        <v>2892.0</v>
      </c>
      <c r="B2894" s="326" t="s">
        <v>911</v>
      </c>
      <c r="C2894" s="326" t="s">
        <v>524</v>
      </c>
      <c r="D2894" s="326" t="s">
        <v>872</v>
      </c>
      <c r="E2894" s="326" t="s">
        <v>764</v>
      </c>
      <c r="F2894" s="326" t="s">
        <v>765</v>
      </c>
      <c r="G2894" s="326">
        <v>21.0</v>
      </c>
      <c r="H2894" s="326">
        <v>81113.99888</v>
      </c>
      <c r="I2894" s="60">
        <f t="shared" si="1"/>
        <v>2020</v>
      </c>
      <c r="J2894" s="60">
        <f t="shared" si="2"/>
        <v>2</v>
      </c>
    </row>
    <row r="2895">
      <c r="A2895" s="325">
        <v>2893.0</v>
      </c>
      <c r="B2895" s="326" t="s">
        <v>911</v>
      </c>
      <c r="C2895" s="326" t="s">
        <v>530</v>
      </c>
      <c r="D2895" s="326" t="s">
        <v>766</v>
      </c>
      <c r="E2895" s="326" t="s">
        <v>767</v>
      </c>
      <c r="F2895" s="326">
        <v>44.0</v>
      </c>
      <c r="G2895" s="326">
        <v>457.0</v>
      </c>
      <c r="H2895" s="326">
        <v>8477.472353</v>
      </c>
      <c r="I2895" s="60">
        <f t="shared" si="1"/>
        <v>2020</v>
      </c>
      <c r="J2895" s="60">
        <f t="shared" si="2"/>
        <v>2</v>
      </c>
    </row>
    <row r="2896">
      <c r="A2896" s="325">
        <v>2894.0</v>
      </c>
      <c r="B2896" s="326" t="s">
        <v>911</v>
      </c>
      <c r="C2896" s="326" t="s">
        <v>530</v>
      </c>
      <c r="D2896" s="326" t="s">
        <v>768</v>
      </c>
      <c r="E2896" s="326" t="s">
        <v>913</v>
      </c>
      <c r="F2896" s="326">
        <v>29.0</v>
      </c>
      <c r="G2896" s="326">
        <v>3.0</v>
      </c>
      <c r="H2896" s="326">
        <v>7377.129327</v>
      </c>
      <c r="I2896" s="60">
        <f t="shared" si="1"/>
        <v>2020</v>
      </c>
      <c r="J2896" s="60">
        <f t="shared" si="2"/>
        <v>2</v>
      </c>
    </row>
    <row r="2897">
      <c r="A2897" s="325">
        <v>2895.0</v>
      </c>
      <c r="B2897" s="326" t="s">
        <v>911</v>
      </c>
      <c r="C2897" s="326" t="s">
        <v>530</v>
      </c>
      <c r="D2897" s="326" t="s">
        <v>768</v>
      </c>
      <c r="E2897" s="326" t="s">
        <v>914</v>
      </c>
      <c r="F2897" s="326" t="s">
        <v>771</v>
      </c>
      <c r="G2897" s="326">
        <v>2.0</v>
      </c>
      <c r="H2897" s="326">
        <v>1128.032518</v>
      </c>
      <c r="I2897" s="60">
        <f t="shared" si="1"/>
        <v>2020</v>
      </c>
      <c r="J2897" s="60">
        <f t="shared" si="2"/>
        <v>2</v>
      </c>
    </row>
    <row r="2898">
      <c r="A2898" s="325">
        <v>2896.0</v>
      </c>
      <c r="B2898" s="326" t="s">
        <v>911</v>
      </c>
      <c r="C2898" s="326" t="s">
        <v>530</v>
      </c>
      <c r="D2898" s="326" t="s">
        <v>768</v>
      </c>
      <c r="E2898" s="326" t="s">
        <v>915</v>
      </c>
      <c r="F2898" s="326" t="s">
        <v>775</v>
      </c>
      <c r="G2898" s="326">
        <v>28.0</v>
      </c>
      <c r="H2898" s="326">
        <v>15792.45525</v>
      </c>
      <c r="I2898" s="60">
        <f t="shared" si="1"/>
        <v>2020</v>
      </c>
      <c r="J2898" s="60">
        <f t="shared" si="2"/>
        <v>2</v>
      </c>
    </row>
    <row r="2899">
      <c r="A2899" s="325">
        <v>2897.0</v>
      </c>
      <c r="B2899" s="326" t="s">
        <v>911</v>
      </c>
      <c r="C2899" s="326" t="s">
        <v>530</v>
      </c>
      <c r="D2899" s="326" t="s">
        <v>768</v>
      </c>
      <c r="E2899" s="326" t="s">
        <v>916</v>
      </c>
      <c r="F2899" s="326" t="s">
        <v>777</v>
      </c>
      <c r="G2899" s="326">
        <v>1.0</v>
      </c>
      <c r="H2899" s="326">
        <v>564.0162591</v>
      </c>
      <c r="I2899" s="60">
        <f t="shared" si="1"/>
        <v>2020</v>
      </c>
      <c r="J2899" s="60">
        <f t="shared" si="2"/>
        <v>2</v>
      </c>
    </row>
    <row r="2900">
      <c r="A2900" s="325">
        <v>2898.0</v>
      </c>
      <c r="B2900" s="326" t="s">
        <v>911</v>
      </c>
      <c r="C2900" s="326" t="s">
        <v>530</v>
      </c>
      <c r="D2900" s="326" t="s">
        <v>778</v>
      </c>
      <c r="E2900" s="326" t="s">
        <v>917</v>
      </c>
      <c r="F2900" s="326" t="s">
        <v>781</v>
      </c>
      <c r="G2900" s="326">
        <v>1.0</v>
      </c>
      <c r="H2900" s="326">
        <v>150.4731325</v>
      </c>
      <c r="I2900" s="60">
        <f t="shared" si="1"/>
        <v>2020</v>
      </c>
      <c r="J2900" s="60">
        <f t="shared" si="2"/>
        <v>2</v>
      </c>
    </row>
    <row r="2901">
      <c r="A2901" s="325">
        <v>2899.0</v>
      </c>
      <c r="B2901" s="326" t="s">
        <v>911</v>
      </c>
      <c r="C2901" s="326" t="s">
        <v>530</v>
      </c>
      <c r="D2901" s="326" t="s">
        <v>778</v>
      </c>
      <c r="E2901" s="326" t="s">
        <v>918</v>
      </c>
      <c r="F2901" s="326" t="s">
        <v>783</v>
      </c>
      <c r="G2901" s="326">
        <v>34.0</v>
      </c>
      <c r="H2901" s="326">
        <v>5116.086505</v>
      </c>
      <c r="I2901" s="60">
        <f t="shared" si="1"/>
        <v>2020</v>
      </c>
      <c r="J2901" s="60">
        <f t="shared" si="2"/>
        <v>2</v>
      </c>
    </row>
    <row r="2902">
      <c r="A2902" s="325">
        <v>2900.0</v>
      </c>
      <c r="B2902" s="326" t="s">
        <v>911</v>
      </c>
      <c r="C2902" s="326" t="s">
        <v>530</v>
      </c>
      <c r="D2902" s="326" t="s">
        <v>919</v>
      </c>
      <c r="E2902" s="326" t="s">
        <v>888</v>
      </c>
      <c r="F2902" s="326" t="s">
        <v>889</v>
      </c>
      <c r="G2902" s="326">
        <v>19.0</v>
      </c>
      <c r="H2902" s="326">
        <v>35273.0759</v>
      </c>
      <c r="I2902" s="60">
        <f t="shared" si="1"/>
        <v>2020</v>
      </c>
      <c r="J2902" s="60">
        <f t="shared" si="2"/>
        <v>2</v>
      </c>
    </row>
    <row r="2903">
      <c r="A2903" s="325">
        <v>2901.0</v>
      </c>
      <c r="B2903" s="326" t="s">
        <v>911</v>
      </c>
      <c r="C2903" s="326" t="s">
        <v>530</v>
      </c>
      <c r="D2903" s="326" t="s">
        <v>919</v>
      </c>
      <c r="E2903" s="326" t="s">
        <v>890</v>
      </c>
      <c r="F2903" s="326" t="s">
        <v>891</v>
      </c>
      <c r="G2903" s="326">
        <v>199.0</v>
      </c>
      <c r="H2903" s="326">
        <v>29944.15337</v>
      </c>
      <c r="I2903" s="60">
        <f t="shared" si="1"/>
        <v>2020</v>
      </c>
      <c r="J2903" s="60">
        <f t="shared" si="2"/>
        <v>2</v>
      </c>
    </row>
    <row r="2904">
      <c r="A2904" s="325">
        <v>2902.0</v>
      </c>
      <c r="B2904" s="326" t="s">
        <v>911</v>
      </c>
      <c r="C2904" s="326" t="s">
        <v>530</v>
      </c>
      <c r="D2904" s="326" t="s">
        <v>919</v>
      </c>
      <c r="E2904" s="326" t="s">
        <v>892</v>
      </c>
      <c r="F2904" s="326" t="s">
        <v>893</v>
      </c>
      <c r="G2904" s="326">
        <v>2025.0</v>
      </c>
      <c r="H2904" s="326">
        <v>304708.0933</v>
      </c>
      <c r="I2904" s="60">
        <f t="shared" si="1"/>
        <v>2020</v>
      </c>
      <c r="J2904" s="60">
        <f t="shared" si="2"/>
        <v>2</v>
      </c>
    </row>
    <row r="2905">
      <c r="A2905" s="325">
        <v>2903.0</v>
      </c>
      <c r="B2905" s="326" t="s">
        <v>911</v>
      </c>
      <c r="C2905" s="326" t="s">
        <v>530</v>
      </c>
      <c r="D2905" s="326" t="s">
        <v>784</v>
      </c>
      <c r="E2905" s="326" t="s">
        <v>785</v>
      </c>
      <c r="F2905" s="326">
        <v>35.0</v>
      </c>
      <c r="G2905" s="326">
        <v>95.0</v>
      </c>
      <c r="H2905" s="326">
        <v>73556.52642</v>
      </c>
      <c r="I2905" s="60">
        <f t="shared" si="1"/>
        <v>2020</v>
      </c>
      <c r="J2905" s="60">
        <f t="shared" si="2"/>
        <v>2</v>
      </c>
    </row>
    <row r="2906">
      <c r="A2906" s="325">
        <v>2904.0</v>
      </c>
      <c r="B2906" s="326" t="s">
        <v>911</v>
      </c>
      <c r="C2906" s="326" t="s">
        <v>530</v>
      </c>
      <c r="D2906" s="326" t="s">
        <v>784</v>
      </c>
      <c r="E2906" s="326" t="s">
        <v>786</v>
      </c>
      <c r="F2906" s="326">
        <v>43.0</v>
      </c>
      <c r="G2906" s="326">
        <v>75.0</v>
      </c>
      <c r="H2906" s="326">
        <v>494.0257505</v>
      </c>
      <c r="I2906" s="60">
        <f t="shared" si="1"/>
        <v>2020</v>
      </c>
      <c r="J2906" s="60">
        <f t="shared" si="2"/>
        <v>2</v>
      </c>
    </row>
    <row r="2907">
      <c r="A2907" s="325">
        <v>2905.0</v>
      </c>
      <c r="B2907" s="326" t="s">
        <v>911</v>
      </c>
      <c r="C2907" s="326" t="s">
        <v>530</v>
      </c>
      <c r="D2907" s="326" t="s">
        <v>784</v>
      </c>
      <c r="E2907" s="326" t="s">
        <v>787</v>
      </c>
      <c r="F2907" s="326" t="s">
        <v>788</v>
      </c>
      <c r="G2907" s="326">
        <v>340.0</v>
      </c>
      <c r="H2907" s="326">
        <v>2537.188925</v>
      </c>
      <c r="I2907" s="60">
        <f t="shared" si="1"/>
        <v>2020</v>
      </c>
      <c r="J2907" s="60">
        <f t="shared" si="2"/>
        <v>2</v>
      </c>
    </row>
    <row r="2908">
      <c r="A2908" s="325">
        <v>2906.0</v>
      </c>
      <c r="B2908" s="326" t="s">
        <v>911</v>
      </c>
      <c r="C2908" s="326" t="s">
        <v>530</v>
      </c>
      <c r="D2908" s="326" t="s">
        <v>784</v>
      </c>
      <c r="E2908" s="326" t="s">
        <v>789</v>
      </c>
      <c r="F2908" s="326">
        <v>49.0</v>
      </c>
      <c r="G2908" s="326">
        <v>1477.0</v>
      </c>
      <c r="H2908" s="326">
        <v>62883.52135</v>
      </c>
      <c r="I2908" s="60">
        <f t="shared" si="1"/>
        <v>2020</v>
      </c>
      <c r="J2908" s="60">
        <f t="shared" si="2"/>
        <v>2</v>
      </c>
    </row>
    <row r="2909">
      <c r="A2909" s="325">
        <v>2907.0</v>
      </c>
      <c r="B2909" s="326" t="s">
        <v>911</v>
      </c>
      <c r="C2909" s="326" t="s">
        <v>530</v>
      </c>
      <c r="D2909" s="326" t="s">
        <v>784</v>
      </c>
      <c r="E2909" s="326" t="s">
        <v>790</v>
      </c>
      <c r="F2909" s="326">
        <v>41.0</v>
      </c>
      <c r="G2909" s="326">
        <v>288.0</v>
      </c>
      <c r="H2909" s="326">
        <v>13513.06007</v>
      </c>
      <c r="I2909" s="60">
        <f t="shared" si="1"/>
        <v>2020</v>
      </c>
      <c r="J2909" s="60">
        <f t="shared" si="2"/>
        <v>2</v>
      </c>
    </row>
    <row r="2910">
      <c r="A2910" s="325">
        <v>2908.0</v>
      </c>
      <c r="B2910" s="326" t="s">
        <v>911</v>
      </c>
      <c r="C2910" s="326" t="s">
        <v>530</v>
      </c>
      <c r="D2910" s="326" t="s">
        <v>784</v>
      </c>
      <c r="E2910" s="326" t="s">
        <v>791</v>
      </c>
      <c r="F2910" s="326">
        <v>47.0</v>
      </c>
      <c r="G2910" s="326">
        <v>29.0</v>
      </c>
      <c r="H2910" s="326">
        <v>2773.400996</v>
      </c>
      <c r="I2910" s="60">
        <f t="shared" si="1"/>
        <v>2020</v>
      </c>
      <c r="J2910" s="60">
        <f t="shared" si="2"/>
        <v>2</v>
      </c>
    </row>
    <row r="2911">
      <c r="A2911" s="325">
        <v>2909.0</v>
      </c>
      <c r="B2911" s="326" t="s">
        <v>911</v>
      </c>
      <c r="C2911" s="326" t="s">
        <v>530</v>
      </c>
      <c r="D2911" s="326" t="s">
        <v>784</v>
      </c>
      <c r="E2911" s="326" t="s">
        <v>792</v>
      </c>
      <c r="F2911" s="326">
        <v>40.0</v>
      </c>
      <c r="G2911" s="326">
        <v>342.0</v>
      </c>
      <c r="H2911" s="326">
        <v>17796.46983</v>
      </c>
      <c r="I2911" s="60">
        <f t="shared" si="1"/>
        <v>2020</v>
      </c>
      <c r="J2911" s="60">
        <f t="shared" si="2"/>
        <v>2</v>
      </c>
    </row>
    <row r="2912">
      <c r="A2912" s="325">
        <v>2910.0</v>
      </c>
      <c r="B2912" s="326" t="s">
        <v>911</v>
      </c>
      <c r="C2912" s="326" t="s">
        <v>530</v>
      </c>
      <c r="D2912" s="326" t="s">
        <v>784</v>
      </c>
      <c r="E2912" s="326" t="s">
        <v>793</v>
      </c>
      <c r="F2912" s="326">
        <v>42.0</v>
      </c>
      <c r="G2912" s="326">
        <v>18.0</v>
      </c>
      <c r="H2912" s="326">
        <v>1415.080442</v>
      </c>
      <c r="I2912" s="60">
        <f t="shared" si="1"/>
        <v>2020</v>
      </c>
      <c r="J2912" s="60">
        <f t="shared" si="2"/>
        <v>2</v>
      </c>
    </row>
    <row r="2913">
      <c r="A2913" s="325">
        <v>2911.0</v>
      </c>
      <c r="B2913" s="326" t="s">
        <v>911</v>
      </c>
      <c r="C2913" s="326" t="s">
        <v>530</v>
      </c>
      <c r="D2913" s="326" t="s">
        <v>920</v>
      </c>
      <c r="E2913" s="326" t="s">
        <v>878</v>
      </c>
      <c r="F2913" s="326" t="s">
        <v>879</v>
      </c>
      <c r="G2913" s="326">
        <v>149.0</v>
      </c>
      <c r="H2913" s="326">
        <v>366397.4232</v>
      </c>
      <c r="I2913" s="60">
        <f t="shared" si="1"/>
        <v>2020</v>
      </c>
      <c r="J2913" s="60">
        <f t="shared" si="2"/>
        <v>2</v>
      </c>
    </row>
    <row r="2914">
      <c r="A2914" s="325">
        <v>2912.0</v>
      </c>
      <c r="B2914" s="326" t="s">
        <v>911</v>
      </c>
      <c r="C2914" s="326" t="s">
        <v>530</v>
      </c>
      <c r="D2914" s="326" t="s">
        <v>920</v>
      </c>
      <c r="E2914" s="326" t="s">
        <v>880</v>
      </c>
      <c r="F2914" s="326" t="s">
        <v>881</v>
      </c>
      <c r="G2914" s="326">
        <v>327.0</v>
      </c>
      <c r="H2914" s="326">
        <v>184433.3167</v>
      </c>
      <c r="I2914" s="60">
        <f t="shared" si="1"/>
        <v>2020</v>
      </c>
      <c r="J2914" s="60">
        <f t="shared" si="2"/>
        <v>2</v>
      </c>
    </row>
    <row r="2915">
      <c r="A2915" s="325">
        <v>2913.0</v>
      </c>
      <c r="B2915" s="326" t="s">
        <v>911</v>
      </c>
      <c r="C2915" s="326" t="s">
        <v>530</v>
      </c>
      <c r="D2915" s="326" t="s">
        <v>920</v>
      </c>
      <c r="E2915" s="326" t="s">
        <v>882</v>
      </c>
      <c r="F2915" s="326" t="s">
        <v>883</v>
      </c>
      <c r="G2915" s="326">
        <v>5.0</v>
      </c>
      <c r="H2915" s="326">
        <v>2820.081295</v>
      </c>
      <c r="I2915" s="60">
        <f t="shared" si="1"/>
        <v>2020</v>
      </c>
      <c r="J2915" s="60">
        <f t="shared" si="2"/>
        <v>2</v>
      </c>
    </row>
    <row r="2916">
      <c r="A2916" s="325">
        <v>2914.0</v>
      </c>
      <c r="B2916" s="326" t="s">
        <v>911</v>
      </c>
      <c r="C2916" s="326" t="s">
        <v>530</v>
      </c>
      <c r="D2916" s="326" t="s">
        <v>920</v>
      </c>
      <c r="E2916" s="326" t="s">
        <v>884</v>
      </c>
      <c r="F2916" s="326" t="s">
        <v>885</v>
      </c>
      <c r="G2916" s="326">
        <v>2618.0</v>
      </c>
      <c r="H2916" s="326">
        <v>1476594.566</v>
      </c>
      <c r="I2916" s="60">
        <f t="shared" si="1"/>
        <v>2020</v>
      </c>
      <c r="J2916" s="60">
        <f t="shared" si="2"/>
        <v>2</v>
      </c>
    </row>
    <row r="2917">
      <c r="A2917" s="325">
        <v>2915.0</v>
      </c>
      <c r="B2917" s="326" t="s">
        <v>911</v>
      </c>
      <c r="C2917" s="326" t="s">
        <v>530</v>
      </c>
      <c r="D2917" s="326" t="s">
        <v>920</v>
      </c>
      <c r="E2917" s="326" t="s">
        <v>886</v>
      </c>
      <c r="F2917" s="326" t="s">
        <v>887</v>
      </c>
      <c r="G2917" s="326">
        <v>68.0</v>
      </c>
      <c r="H2917" s="326">
        <v>38353.10562</v>
      </c>
      <c r="I2917" s="60">
        <f t="shared" si="1"/>
        <v>2020</v>
      </c>
      <c r="J2917" s="60">
        <f t="shared" si="2"/>
        <v>2</v>
      </c>
    </row>
    <row r="2918">
      <c r="A2918" s="325">
        <v>2916.0</v>
      </c>
      <c r="B2918" s="326" t="s">
        <v>911</v>
      </c>
      <c r="C2918" s="326" t="s">
        <v>530</v>
      </c>
      <c r="D2918" s="326" t="s">
        <v>794</v>
      </c>
      <c r="E2918" s="326" t="s">
        <v>794</v>
      </c>
      <c r="F2918" s="326">
        <v>46.0</v>
      </c>
      <c r="G2918" s="326">
        <v>12012.0</v>
      </c>
      <c r="H2918" s="326">
        <v>157189.5007</v>
      </c>
      <c r="I2918" s="60">
        <f t="shared" si="1"/>
        <v>2020</v>
      </c>
      <c r="J2918" s="60">
        <f t="shared" si="2"/>
        <v>2</v>
      </c>
    </row>
    <row r="2919">
      <c r="A2919" s="325">
        <v>2917.0</v>
      </c>
      <c r="B2919" s="326" t="s">
        <v>911</v>
      </c>
      <c r="C2919" s="326" t="s">
        <v>530</v>
      </c>
      <c r="D2919" s="326" t="s">
        <v>797</v>
      </c>
      <c r="E2919" s="326" t="s">
        <v>797</v>
      </c>
      <c r="F2919" s="326">
        <v>39.0</v>
      </c>
      <c r="G2919" s="326">
        <v>326.0</v>
      </c>
      <c r="H2919" s="326">
        <v>28365.6195</v>
      </c>
      <c r="I2919" s="60">
        <f t="shared" si="1"/>
        <v>2020</v>
      </c>
      <c r="J2919" s="60">
        <f t="shared" si="2"/>
        <v>2</v>
      </c>
    </row>
    <row r="2920">
      <c r="A2920" s="325">
        <v>2918.0</v>
      </c>
      <c r="B2920" s="326" t="s">
        <v>911</v>
      </c>
      <c r="C2920" s="326" t="s">
        <v>530</v>
      </c>
      <c r="D2920" s="326" t="s">
        <v>921</v>
      </c>
      <c r="E2920" s="326" t="s">
        <v>799</v>
      </c>
      <c r="F2920" s="326">
        <v>37.2</v>
      </c>
      <c r="G2920" s="326">
        <v>442.0</v>
      </c>
      <c r="H2920" s="326">
        <v>24344.79158</v>
      </c>
      <c r="I2920" s="60">
        <f t="shared" si="1"/>
        <v>2020</v>
      </c>
      <c r="J2920" s="60">
        <f t="shared" si="2"/>
        <v>2</v>
      </c>
    </row>
    <row r="2921">
      <c r="A2921" s="325">
        <v>2919.0</v>
      </c>
      <c r="B2921" s="326" t="s">
        <v>911</v>
      </c>
      <c r="C2921" s="326" t="s">
        <v>530</v>
      </c>
      <c r="D2921" s="326" t="s">
        <v>921</v>
      </c>
      <c r="E2921" s="326" t="s">
        <v>802</v>
      </c>
      <c r="F2921" s="326">
        <v>126.0</v>
      </c>
      <c r="G2921" s="326">
        <v>691.0</v>
      </c>
      <c r="H2921" s="326">
        <v>6347.467434</v>
      </c>
      <c r="I2921" s="60">
        <f t="shared" si="1"/>
        <v>2020</v>
      </c>
      <c r="J2921" s="60">
        <f t="shared" si="2"/>
        <v>2</v>
      </c>
    </row>
    <row r="2922">
      <c r="A2922" s="325">
        <v>2920.0</v>
      </c>
      <c r="B2922" s="326" t="s">
        <v>911</v>
      </c>
      <c r="C2922" s="326" t="s">
        <v>530</v>
      </c>
      <c r="D2922" s="326" t="s">
        <v>921</v>
      </c>
      <c r="E2922" s="326" t="s">
        <v>796</v>
      </c>
      <c r="F2922" s="326">
        <v>45.0</v>
      </c>
      <c r="G2922" s="326">
        <v>1094.0</v>
      </c>
      <c r="H2922" s="326">
        <v>37855.87007</v>
      </c>
      <c r="I2922" s="60">
        <f t="shared" si="1"/>
        <v>2020</v>
      </c>
      <c r="J2922" s="60">
        <f t="shared" si="2"/>
        <v>2</v>
      </c>
    </row>
    <row r="2923">
      <c r="A2923" s="325">
        <v>2921.0</v>
      </c>
      <c r="B2923" s="326" t="s">
        <v>911</v>
      </c>
      <c r="C2923" s="326" t="s">
        <v>530</v>
      </c>
      <c r="D2923" s="326" t="s">
        <v>921</v>
      </c>
      <c r="E2923" s="326" t="s">
        <v>800</v>
      </c>
      <c r="F2923" s="326">
        <v>48.0</v>
      </c>
      <c r="G2923" s="326">
        <v>1114.0</v>
      </c>
      <c r="H2923" s="326">
        <v>158887.9748</v>
      </c>
      <c r="I2923" s="60">
        <f t="shared" si="1"/>
        <v>2020</v>
      </c>
      <c r="J2923" s="60">
        <f t="shared" si="2"/>
        <v>2</v>
      </c>
    </row>
    <row r="2924">
      <c r="A2924" s="325">
        <v>2922.0</v>
      </c>
      <c r="B2924" s="326" t="s">
        <v>911</v>
      </c>
      <c r="C2924" s="326" t="s">
        <v>518</v>
      </c>
      <c r="D2924" s="326" t="s">
        <v>864</v>
      </c>
      <c r="E2924" s="326" t="s">
        <v>813</v>
      </c>
      <c r="F2924" s="326">
        <v>4.6</v>
      </c>
      <c r="G2924" s="326">
        <v>5.0</v>
      </c>
      <c r="H2924" s="326">
        <v>7950.298915</v>
      </c>
      <c r="I2924" s="60">
        <f t="shared" si="1"/>
        <v>2020</v>
      </c>
      <c r="J2924" s="60">
        <f t="shared" si="2"/>
        <v>2</v>
      </c>
    </row>
    <row r="2925">
      <c r="A2925" s="325">
        <v>2923.0</v>
      </c>
      <c r="B2925" s="326" t="s">
        <v>911</v>
      </c>
      <c r="C2925" s="326" t="s">
        <v>518</v>
      </c>
      <c r="D2925" s="326" t="s">
        <v>864</v>
      </c>
      <c r="E2925" s="326" t="s">
        <v>922</v>
      </c>
      <c r="F2925" s="326">
        <v>4.9</v>
      </c>
      <c r="G2925" s="326">
        <v>4.0</v>
      </c>
      <c r="H2925" s="326">
        <v>1789.789682</v>
      </c>
      <c r="I2925" s="60">
        <f t="shared" si="1"/>
        <v>2020</v>
      </c>
      <c r="J2925" s="60">
        <f t="shared" si="2"/>
        <v>2</v>
      </c>
    </row>
    <row r="2926">
      <c r="A2926" s="325">
        <v>2924.0</v>
      </c>
      <c r="B2926" s="326" t="s">
        <v>911</v>
      </c>
      <c r="C2926" s="326" t="s">
        <v>518</v>
      </c>
      <c r="D2926" s="326" t="s">
        <v>864</v>
      </c>
      <c r="E2926" s="326" t="s">
        <v>923</v>
      </c>
      <c r="F2926" s="326">
        <v>4.8</v>
      </c>
      <c r="G2926" s="326">
        <v>43.0</v>
      </c>
      <c r="H2926" s="326">
        <v>4934.936607</v>
      </c>
      <c r="I2926" s="60">
        <f t="shared" si="1"/>
        <v>2020</v>
      </c>
      <c r="J2926" s="60">
        <f t="shared" si="2"/>
        <v>2</v>
      </c>
    </row>
    <row r="2927">
      <c r="A2927" s="325">
        <v>2925.0</v>
      </c>
      <c r="B2927" s="326" t="s">
        <v>911</v>
      </c>
      <c r="C2927" s="326" t="s">
        <v>518</v>
      </c>
      <c r="D2927" s="326" t="s">
        <v>864</v>
      </c>
      <c r="E2927" s="326" t="s">
        <v>924</v>
      </c>
      <c r="F2927" s="326">
        <v>4.4</v>
      </c>
      <c r="G2927" s="326">
        <v>172.0</v>
      </c>
      <c r="H2927" s="326">
        <v>163568.9372</v>
      </c>
      <c r="I2927" s="60">
        <f t="shared" si="1"/>
        <v>2020</v>
      </c>
      <c r="J2927" s="60">
        <f t="shared" si="2"/>
        <v>2</v>
      </c>
    </row>
    <row r="2928">
      <c r="A2928" s="325">
        <v>2926.0</v>
      </c>
      <c r="B2928" s="326" t="s">
        <v>911</v>
      </c>
      <c r="C2928" s="326" t="s">
        <v>518</v>
      </c>
      <c r="D2928" s="326" t="s">
        <v>803</v>
      </c>
      <c r="E2928" s="326" t="s">
        <v>803</v>
      </c>
      <c r="F2928" s="326" t="s">
        <v>804</v>
      </c>
      <c r="G2928" s="326">
        <v>119.0</v>
      </c>
      <c r="H2928" s="326">
        <v>931982.2436</v>
      </c>
      <c r="I2928" s="60">
        <f t="shared" si="1"/>
        <v>2020</v>
      </c>
      <c r="J2928" s="60">
        <f t="shared" si="2"/>
        <v>2</v>
      </c>
    </row>
    <row r="2929">
      <c r="A2929" s="325">
        <v>2927.0</v>
      </c>
      <c r="B2929" s="326" t="s">
        <v>911</v>
      </c>
      <c r="C2929" s="326" t="s">
        <v>518</v>
      </c>
      <c r="D2929" s="326" t="s">
        <v>865</v>
      </c>
      <c r="E2929" s="326" t="s">
        <v>925</v>
      </c>
      <c r="F2929" s="326" t="s">
        <v>926</v>
      </c>
      <c r="G2929" s="326">
        <v>190.0</v>
      </c>
      <c r="H2929" s="326">
        <v>74385.07383</v>
      </c>
      <c r="I2929" s="60">
        <f t="shared" si="1"/>
        <v>2020</v>
      </c>
      <c r="J2929" s="60">
        <f t="shared" si="2"/>
        <v>2</v>
      </c>
    </row>
    <row r="2930">
      <c r="A2930" s="325">
        <v>2928.0</v>
      </c>
      <c r="B2930" s="326" t="s">
        <v>911</v>
      </c>
      <c r="C2930" s="326" t="s">
        <v>518</v>
      </c>
      <c r="D2930" s="326" t="s">
        <v>865</v>
      </c>
      <c r="E2930" s="326" t="s">
        <v>837</v>
      </c>
      <c r="F2930" s="326" t="s">
        <v>838</v>
      </c>
      <c r="G2930" s="326">
        <v>4545.0</v>
      </c>
      <c r="H2930" s="326">
        <v>180142.7907</v>
      </c>
      <c r="I2930" s="60">
        <f t="shared" si="1"/>
        <v>2020</v>
      </c>
      <c r="J2930" s="60">
        <f t="shared" si="2"/>
        <v>2</v>
      </c>
    </row>
    <row r="2931">
      <c r="A2931" s="325">
        <v>2929.0</v>
      </c>
      <c r="B2931" s="326" t="s">
        <v>911</v>
      </c>
      <c r="C2931" s="326" t="s">
        <v>518</v>
      </c>
      <c r="D2931" s="326" t="s">
        <v>865</v>
      </c>
      <c r="E2931" s="326" t="s">
        <v>894</v>
      </c>
      <c r="F2931" s="326" t="s">
        <v>895</v>
      </c>
      <c r="G2931" s="326">
        <v>1683.0</v>
      </c>
      <c r="H2931" s="326">
        <v>31969.53805</v>
      </c>
      <c r="I2931" s="60">
        <f t="shared" si="1"/>
        <v>2020</v>
      </c>
      <c r="J2931" s="60">
        <f t="shared" si="2"/>
        <v>2</v>
      </c>
    </row>
    <row r="2932">
      <c r="A2932" s="325">
        <v>2930.0</v>
      </c>
      <c r="B2932" s="326" t="s">
        <v>911</v>
      </c>
      <c r="C2932" s="326" t="s">
        <v>518</v>
      </c>
      <c r="D2932" s="326" t="s">
        <v>865</v>
      </c>
      <c r="E2932" s="326" t="s">
        <v>842</v>
      </c>
      <c r="F2932" s="326" t="s">
        <v>843</v>
      </c>
      <c r="G2932" s="326">
        <v>84.0</v>
      </c>
      <c r="H2932" s="326">
        <v>2956.894353</v>
      </c>
      <c r="I2932" s="60">
        <f t="shared" si="1"/>
        <v>2020</v>
      </c>
      <c r="J2932" s="60">
        <f t="shared" si="2"/>
        <v>2</v>
      </c>
    </row>
    <row r="2933">
      <c r="A2933" s="325">
        <v>2931.0</v>
      </c>
      <c r="B2933" s="326" t="s">
        <v>911</v>
      </c>
      <c r="C2933" s="326" t="s">
        <v>518</v>
      </c>
      <c r="D2933" s="326" t="s">
        <v>865</v>
      </c>
      <c r="E2933" s="326" t="s">
        <v>844</v>
      </c>
      <c r="F2933" s="326" t="s">
        <v>845</v>
      </c>
      <c r="G2933" s="326">
        <v>1302.0</v>
      </c>
      <c r="H2933" s="326">
        <v>128595.3534</v>
      </c>
      <c r="I2933" s="60">
        <f t="shared" si="1"/>
        <v>2020</v>
      </c>
      <c r="J2933" s="60">
        <f t="shared" si="2"/>
        <v>2</v>
      </c>
    </row>
    <row r="2934">
      <c r="A2934" s="325">
        <v>2932.0</v>
      </c>
      <c r="B2934" s="326" t="s">
        <v>911</v>
      </c>
      <c r="C2934" s="326" t="s">
        <v>518</v>
      </c>
      <c r="D2934" s="326" t="s">
        <v>805</v>
      </c>
      <c r="E2934" s="326" t="s">
        <v>808</v>
      </c>
      <c r="F2934" s="326" t="s">
        <v>809</v>
      </c>
      <c r="G2934" s="326">
        <v>12784.0</v>
      </c>
      <c r="H2934" s="326">
        <v>2596024.164</v>
      </c>
      <c r="I2934" s="60">
        <f t="shared" si="1"/>
        <v>2020</v>
      </c>
      <c r="J2934" s="60">
        <f t="shared" si="2"/>
        <v>2</v>
      </c>
    </row>
    <row r="2935">
      <c r="A2935" s="325">
        <v>2933.0</v>
      </c>
      <c r="B2935" s="326" t="s">
        <v>911</v>
      </c>
      <c r="C2935" s="326" t="s">
        <v>518</v>
      </c>
      <c r="D2935" s="326" t="s">
        <v>805</v>
      </c>
      <c r="E2935" s="326" t="s">
        <v>896</v>
      </c>
      <c r="F2935" s="326" t="s">
        <v>897</v>
      </c>
      <c r="G2935" s="326">
        <v>2175.0</v>
      </c>
      <c r="H2935" s="326">
        <v>963985.8566</v>
      </c>
      <c r="I2935" s="60">
        <f t="shared" si="1"/>
        <v>2020</v>
      </c>
      <c r="J2935" s="60">
        <f t="shared" si="2"/>
        <v>2</v>
      </c>
    </row>
    <row r="2936">
      <c r="A2936" s="325">
        <v>2934.0</v>
      </c>
      <c r="B2936" s="326" t="s">
        <v>911</v>
      </c>
      <c r="C2936" s="326" t="s">
        <v>518</v>
      </c>
      <c r="D2936" s="326" t="s">
        <v>805</v>
      </c>
      <c r="E2936" s="326" t="s">
        <v>810</v>
      </c>
      <c r="F2936" s="326" t="s">
        <v>811</v>
      </c>
      <c r="G2936" s="326">
        <v>2125.0</v>
      </c>
      <c r="H2936" s="326">
        <v>4436689.136</v>
      </c>
      <c r="I2936" s="60">
        <f t="shared" si="1"/>
        <v>2020</v>
      </c>
      <c r="J2936" s="60">
        <f t="shared" si="2"/>
        <v>2</v>
      </c>
    </row>
    <row r="2937">
      <c r="A2937" s="325">
        <v>2935.0</v>
      </c>
      <c r="B2937" s="326" t="s">
        <v>911</v>
      </c>
      <c r="C2937" s="326" t="s">
        <v>518</v>
      </c>
      <c r="D2937" s="326" t="s">
        <v>805</v>
      </c>
      <c r="E2937" s="326" t="s">
        <v>927</v>
      </c>
      <c r="F2937" s="326" t="s">
        <v>928</v>
      </c>
      <c r="G2937" s="326">
        <v>98.0</v>
      </c>
      <c r="H2937" s="326">
        <v>37602.18829</v>
      </c>
      <c r="I2937" s="60">
        <f t="shared" si="1"/>
        <v>2020</v>
      </c>
      <c r="J2937" s="60">
        <f t="shared" si="2"/>
        <v>2</v>
      </c>
    </row>
    <row r="2938">
      <c r="A2938" s="325">
        <v>2936.0</v>
      </c>
      <c r="B2938" s="326" t="s">
        <v>911</v>
      </c>
      <c r="C2938" s="326" t="s">
        <v>518</v>
      </c>
      <c r="D2938" s="326" t="s">
        <v>805</v>
      </c>
      <c r="E2938" s="326" t="s">
        <v>812</v>
      </c>
      <c r="F2938" s="326">
        <v>2.0</v>
      </c>
      <c r="G2938" s="326">
        <v>143.0</v>
      </c>
      <c r="H2938" s="326">
        <v>673157.0958</v>
      </c>
      <c r="I2938" s="60">
        <f t="shared" si="1"/>
        <v>2020</v>
      </c>
      <c r="J2938" s="60">
        <f t="shared" si="2"/>
        <v>2</v>
      </c>
    </row>
    <row r="2939">
      <c r="A2939" s="325">
        <v>2937.0</v>
      </c>
      <c r="B2939" s="326" t="s">
        <v>911</v>
      </c>
      <c r="C2939" s="326" t="s">
        <v>518</v>
      </c>
      <c r="D2939" s="326" t="s">
        <v>805</v>
      </c>
      <c r="E2939" s="326" t="s">
        <v>816</v>
      </c>
      <c r="F2939" s="326">
        <v>4.7</v>
      </c>
      <c r="G2939" s="326">
        <v>2.0</v>
      </c>
      <c r="H2939" s="326">
        <v>2392.661564</v>
      </c>
      <c r="I2939" s="60">
        <f t="shared" si="1"/>
        <v>2020</v>
      </c>
      <c r="J2939" s="60">
        <f t="shared" si="2"/>
        <v>2</v>
      </c>
    </row>
    <row r="2940">
      <c r="A2940" s="325">
        <v>2938.0</v>
      </c>
      <c r="B2940" s="326" t="s">
        <v>911</v>
      </c>
      <c r="C2940" s="326" t="s">
        <v>518</v>
      </c>
      <c r="D2940" s="326" t="s">
        <v>805</v>
      </c>
      <c r="E2940" s="326" t="s">
        <v>817</v>
      </c>
      <c r="F2940" s="326" t="s">
        <v>818</v>
      </c>
      <c r="G2940" s="326">
        <v>73.0</v>
      </c>
      <c r="H2940" s="326">
        <v>140399.2587</v>
      </c>
      <c r="I2940" s="60">
        <f t="shared" si="1"/>
        <v>2020</v>
      </c>
      <c r="J2940" s="60">
        <f t="shared" si="2"/>
        <v>2</v>
      </c>
    </row>
    <row r="2941">
      <c r="A2941" s="325">
        <v>2939.0</v>
      </c>
      <c r="B2941" s="326" t="s">
        <v>911</v>
      </c>
      <c r="C2941" s="326" t="s">
        <v>518</v>
      </c>
      <c r="D2941" s="326" t="s">
        <v>805</v>
      </c>
      <c r="E2941" s="326" t="s">
        <v>822</v>
      </c>
      <c r="F2941" s="326" t="s">
        <v>823</v>
      </c>
      <c r="G2941" s="326">
        <v>178.0</v>
      </c>
      <c r="H2941" s="326">
        <v>52874.17871</v>
      </c>
      <c r="I2941" s="60">
        <f t="shared" si="1"/>
        <v>2020</v>
      </c>
      <c r="J2941" s="60">
        <f t="shared" si="2"/>
        <v>2</v>
      </c>
    </row>
    <row r="2942">
      <c r="A2942" s="325">
        <v>2940.0</v>
      </c>
      <c r="B2942" s="326" t="s">
        <v>911</v>
      </c>
      <c r="C2942" s="326" t="s">
        <v>518</v>
      </c>
      <c r="D2942" s="326" t="s">
        <v>828</v>
      </c>
      <c r="E2942" s="326" t="s">
        <v>829</v>
      </c>
      <c r="F2942" s="326" t="s">
        <v>830</v>
      </c>
      <c r="G2942" s="326">
        <v>9319.0</v>
      </c>
      <c r="H2942" s="326">
        <v>121098.2441</v>
      </c>
      <c r="I2942" s="60">
        <f t="shared" si="1"/>
        <v>2020</v>
      </c>
      <c r="J2942" s="60">
        <f t="shared" si="2"/>
        <v>2</v>
      </c>
    </row>
    <row r="2943">
      <c r="A2943" s="325">
        <v>2941.0</v>
      </c>
      <c r="B2943" s="326" t="s">
        <v>911</v>
      </c>
      <c r="C2943" s="326" t="s">
        <v>518</v>
      </c>
      <c r="D2943" s="326" t="s">
        <v>828</v>
      </c>
      <c r="E2943" s="326" t="s">
        <v>831</v>
      </c>
      <c r="F2943" s="326">
        <v>104.0</v>
      </c>
      <c r="G2943" s="326">
        <v>5257.0</v>
      </c>
      <c r="H2943" s="326">
        <v>35398.97686</v>
      </c>
      <c r="I2943" s="60">
        <f t="shared" si="1"/>
        <v>2020</v>
      </c>
      <c r="J2943" s="60">
        <f t="shared" si="2"/>
        <v>2</v>
      </c>
    </row>
    <row r="2944">
      <c r="A2944" s="325">
        <v>2942.0</v>
      </c>
      <c r="B2944" s="326" t="s">
        <v>911</v>
      </c>
      <c r="C2944" s="326" t="s">
        <v>518</v>
      </c>
      <c r="D2944" s="326" t="s">
        <v>828</v>
      </c>
      <c r="E2944" s="326" t="s">
        <v>832</v>
      </c>
      <c r="F2944" s="326">
        <v>13.0</v>
      </c>
      <c r="G2944" s="326">
        <v>56.0</v>
      </c>
      <c r="H2944" s="326">
        <v>14740.3726</v>
      </c>
      <c r="I2944" s="60">
        <f t="shared" si="1"/>
        <v>2020</v>
      </c>
      <c r="J2944" s="60">
        <f t="shared" si="2"/>
        <v>2</v>
      </c>
    </row>
    <row r="2945">
      <c r="A2945" s="325">
        <v>2943.0</v>
      </c>
      <c r="B2945" s="326" t="s">
        <v>911</v>
      </c>
      <c r="C2945" s="326" t="s">
        <v>518</v>
      </c>
      <c r="D2945" s="326" t="s">
        <v>828</v>
      </c>
      <c r="E2945" s="326" t="s">
        <v>833</v>
      </c>
      <c r="F2945" s="326" t="s">
        <v>834</v>
      </c>
      <c r="G2945" s="326">
        <v>6.0</v>
      </c>
      <c r="H2945" s="326">
        <v>12566.55699</v>
      </c>
      <c r="I2945" s="60">
        <f t="shared" si="1"/>
        <v>2020</v>
      </c>
      <c r="J2945" s="60">
        <f t="shared" si="2"/>
        <v>2</v>
      </c>
    </row>
    <row r="2946">
      <c r="A2946" s="325">
        <v>2944.0</v>
      </c>
      <c r="B2946" s="326" t="s">
        <v>911</v>
      </c>
      <c r="C2946" s="326" t="s">
        <v>518</v>
      </c>
      <c r="D2946" s="326" t="s">
        <v>828</v>
      </c>
      <c r="E2946" s="326" t="s">
        <v>835</v>
      </c>
      <c r="F2946" s="326" t="s">
        <v>836</v>
      </c>
      <c r="G2946" s="326">
        <v>273.0</v>
      </c>
      <c r="H2946" s="326">
        <v>43177.02445</v>
      </c>
      <c r="I2946" s="60">
        <f t="shared" si="1"/>
        <v>2020</v>
      </c>
      <c r="J2946" s="60">
        <f t="shared" si="2"/>
        <v>2</v>
      </c>
    </row>
    <row r="2947">
      <c r="A2947" s="325">
        <v>2945.0</v>
      </c>
      <c r="B2947" s="326" t="s">
        <v>911</v>
      </c>
      <c r="C2947" s="326" t="s">
        <v>518</v>
      </c>
      <c r="D2947" s="326" t="s">
        <v>828</v>
      </c>
      <c r="E2947" s="326" t="s">
        <v>929</v>
      </c>
      <c r="F2947" s="326">
        <v>36.0</v>
      </c>
      <c r="G2947" s="326">
        <v>177.0</v>
      </c>
      <c r="H2947" s="326">
        <v>266416.771</v>
      </c>
      <c r="I2947" s="60">
        <f t="shared" si="1"/>
        <v>2020</v>
      </c>
      <c r="J2947" s="60">
        <f t="shared" si="2"/>
        <v>2</v>
      </c>
    </row>
    <row r="2948">
      <c r="A2948" s="325">
        <v>2946.0</v>
      </c>
      <c r="B2948" s="326" t="s">
        <v>911</v>
      </c>
      <c r="C2948" s="326" t="s">
        <v>518</v>
      </c>
      <c r="D2948" s="326" t="s">
        <v>828</v>
      </c>
      <c r="E2948" s="326" t="s">
        <v>866</v>
      </c>
      <c r="F2948" s="326">
        <v>106.0</v>
      </c>
      <c r="G2948" s="326">
        <v>38.0</v>
      </c>
      <c r="H2948" s="326">
        <v>58890.15287</v>
      </c>
      <c r="I2948" s="60">
        <f t="shared" si="1"/>
        <v>2020</v>
      </c>
      <c r="J2948" s="60">
        <f t="shared" si="2"/>
        <v>2</v>
      </c>
    </row>
    <row r="2949">
      <c r="A2949" s="325">
        <v>2947.0</v>
      </c>
      <c r="B2949" s="326" t="s">
        <v>911</v>
      </c>
      <c r="C2949" s="326" t="s">
        <v>518</v>
      </c>
      <c r="D2949" s="326" t="s">
        <v>828</v>
      </c>
      <c r="E2949" s="326" t="s">
        <v>840</v>
      </c>
      <c r="F2949" s="326" t="s">
        <v>841</v>
      </c>
      <c r="G2949" s="326">
        <v>344.0</v>
      </c>
      <c r="H2949" s="326">
        <v>10020.3798</v>
      </c>
      <c r="I2949" s="60">
        <f t="shared" si="1"/>
        <v>2020</v>
      </c>
      <c r="J2949" s="60">
        <f t="shared" si="2"/>
        <v>2</v>
      </c>
    </row>
    <row r="2950">
      <c r="A2950" s="325">
        <v>2948.0</v>
      </c>
      <c r="B2950" s="326" t="s">
        <v>911</v>
      </c>
      <c r="C2950" s="326" t="s">
        <v>518</v>
      </c>
      <c r="D2950" s="326" t="s">
        <v>828</v>
      </c>
      <c r="E2950" s="326" t="s">
        <v>846</v>
      </c>
      <c r="F2950" s="326" t="s">
        <v>847</v>
      </c>
      <c r="G2950" s="326">
        <v>1294.0</v>
      </c>
      <c r="H2950" s="326">
        <v>402083.5487</v>
      </c>
      <c r="I2950" s="60">
        <f t="shared" si="1"/>
        <v>2020</v>
      </c>
      <c r="J2950" s="60">
        <f t="shared" si="2"/>
        <v>2</v>
      </c>
    </row>
    <row r="2951">
      <c r="A2951" s="325">
        <v>2949.0</v>
      </c>
      <c r="B2951" s="326" t="s">
        <v>930</v>
      </c>
      <c r="C2951" s="326" t="s">
        <v>545</v>
      </c>
      <c r="D2951" s="326" t="s">
        <v>642</v>
      </c>
      <c r="E2951" s="326" t="s">
        <v>643</v>
      </c>
      <c r="F2951" s="326" t="s">
        <v>644</v>
      </c>
      <c r="G2951" s="326">
        <v>185.0</v>
      </c>
      <c r="H2951" s="326">
        <v>166932.2457</v>
      </c>
      <c r="I2951" s="60">
        <f t="shared" si="1"/>
        <v>2020</v>
      </c>
      <c r="J2951" s="60">
        <f t="shared" si="2"/>
        <v>3</v>
      </c>
    </row>
    <row r="2952">
      <c r="A2952" s="325">
        <v>2950.0</v>
      </c>
      <c r="B2952" s="326" t="s">
        <v>930</v>
      </c>
      <c r="C2952" s="326" t="s">
        <v>545</v>
      </c>
      <c r="D2952" s="326" t="s">
        <v>642</v>
      </c>
      <c r="E2952" s="326" t="s">
        <v>645</v>
      </c>
      <c r="F2952" s="326" t="s">
        <v>646</v>
      </c>
      <c r="G2952" s="326">
        <v>134.0</v>
      </c>
      <c r="H2952" s="326">
        <v>26771.95895</v>
      </c>
      <c r="I2952" s="60">
        <f t="shared" si="1"/>
        <v>2020</v>
      </c>
      <c r="J2952" s="60">
        <f t="shared" si="2"/>
        <v>3</v>
      </c>
    </row>
    <row r="2953">
      <c r="A2953" s="325">
        <v>2951.0</v>
      </c>
      <c r="B2953" s="326" t="s">
        <v>930</v>
      </c>
      <c r="C2953" s="326" t="s">
        <v>545</v>
      </c>
      <c r="D2953" s="326" t="s">
        <v>647</v>
      </c>
      <c r="E2953" s="326" t="s">
        <v>648</v>
      </c>
      <c r="F2953" s="326" t="s">
        <v>649</v>
      </c>
      <c r="G2953" s="326">
        <v>986.0</v>
      </c>
      <c r="H2953" s="326">
        <v>9034.849099</v>
      </c>
      <c r="I2953" s="60">
        <f t="shared" si="1"/>
        <v>2020</v>
      </c>
      <c r="J2953" s="60">
        <f t="shared" si="2"/>
        <v>3</v>
      </c>
    </row>
    <row r="2954">
      <c r="A2954" s="325">
        <v>2952.0</v>
      </c>
      <c r="B2954" s="326" t="s">
        <v>930</v>
      </c>
      <c r="C2954" s="326" t="s">
        <v>545</v>
      </c>
      <c r="D2954" s="326" t="s">
        <v>647</v>
      </c>
      <c r="E2954" s="326" t="s">
        <v>650</v>
      </c>
      <c r="F2954" s="326" t="s">
        <v>651</v>
      </c>
      <c r="G2954" s="326">
        <v>1844.0</v>
      </c>
      <c r="H2954" s="326">
        <v>16896.81718</v>
      </c>
      <c r="I2954" s="60">
        <f t="shared" si="1"/>
        <v>2020</v>
      </c>
      <c r="J2954" s="60">
        <f t="shared" si="2"/>
        <v>3</v>
      </c>
    </row>
    <row r="2955">
      <c r="A2955" s="325">
        <v>2953.0</v>
      </c>
      <c r="B2955" s="326" t="s">
        <v>930</v>
      </c>
      <c r="C2955" s="326" t="s">
        <v>545</v>
      </c>
      <c r="D2955" s="326" t="s">
        <v>647</v>
      </c>
      <c r="E2955" s="326" t="s">
        <v>652</v>
      </c>
      <c r="F2955" s="326" t="s">
        <v>653</v>
      </c>
      <c r="G2955" s="326">
        <v>2227.0</v>
      </c>
      <c r="H2955" s="326">
        <v>20406.2971</v>
      </c>
      <c r="I2955" s="60">
        <f t="shared" si="1"/>
        <v>2020</v>
      </c>
      <c r="J2955" s="60">
        <f t="shared" si="2"/>
        <v>3</v>
      </c>
    </row>
    <row r="2956">
      <c r="A2956" s="325">
        <v>2954.0</v>
      </c>
      <c r="B2956" s="326" t="s">
        <v>930</v>
      </c>
      <c r="C2956" s="326" t="s">
        <v>545</v>
      </c>
      <c r="D2956" s="326" t="s">
        <v>647</v>
      </c>
      <c r="E2956" s="326" t="s">
        <v>654</v>
      </c>
      <c r="F2956" s="326" t="s">
        <v>655</v>
      </c>
      <c r="G2956" s="326">
        <v>1961.0</v>
      </c>
      <c r="H2956" s="326">
        <v>17968.90373</v>
      </c>
      <c r="I2956" s="60">
        <f t="shared" si="1"/>
        <v>2020</v>
      </c>
      <c r="J2956" s="60">
        <f t="shared" si="2"/>
        <v>3</v>
      </c>
    </row>
    <row r="2957">
      <c r="A2957" s="325">
        <v>2955.0</v>
      </c>
      <c r="B2957" s="326" t="s">
        <v>930</v>
      </c>
      <c r="C2957" s="326" t="s">
        <v>545</v>
      </c>
      <c r="D2957" s="326" t="s">
        <v>647</v>
      </c>
      <c r="E2957" s="326" t="s">
        <v>656</v>
      </c>
      <c r="F2957" s="326" t="s">
        <v>657</v>
      </c>
      <c r="G2957" s="326">
        <v>41.0</v>
      </c>
      <c r="H2957" s="326">
        <v>536.9625475</v>
      </c>
      <c r="I2957" s="60">
        <f t="shared" si="1"/>
        <v>2020</v>
      </c>
      <c r="J2957" s="60">
        <f t="shared" si="2"/>
        <v>3</v>
      </c>
    </row>
    <row r="2958">
      <c r="A2958" s="325">
        <v>2956.0</v>
      </c>
      <c r="B2958" s="326" t="s">
        <v>930</v>
      </c>
      <c r="C2958" s="326" t="s">
        <v>547</v>
      </c>
      <c r="D2958" s="326" t="s">
        <v>658</v>
      </c>
      <c r="E2958" s="326" t="s">
        <v>659</v>
      </c>
      <c r="F2958" s="326" t="s">
        <v>660</v>
      </c>
      <c r="G2958" s="326">
        <v>99.0</v>
      </c>
      <c r="H2958" s="326">
        <v>1141.786324</v>
      </c>
      <c r="I2958" s="60">
        <f t="shared" si="1"/>
        <v>2020</v>
      </c>
      <c r="J2958" s="60">
        <f t="shared" si="2"/>
        <v>3</v>
      </c>
    </row>
    <row r="2959">
      <c r="A2959" s="325">
        <v>2957.0</v>
      </c>
      <c r="B2959" s="326" t="s">
        <v>930</v>
      </c>
      <c r="C2959" s="326" t="s">
        <v>547</v>
      </c>
      <c r="D2959" s="326" t="s">
        <v>658</v>
      </c>
      <c r="E2959" s="326" t="s">
        <v>661</v>
      </c>
      <c r="F2959" s="326" t="s">
        <v>662</v>
      </c>
      <c r="G2959" s="326">
        <v>5263.0</v>
      </c>
      <c r="H2959" s="326">
        <v>7981.344468</v>
      </c>
      <c r="I2959" s="60">
        <f t="shared" si="1"/>
        <v>2020</v>
      </c>
      <c r="J2959" s="60">
        <f t="shared" si="2"/>
        <v>3</v>
      </c>
    </row>
    <row r="2960">
      <c r="A2960" s="325">
        <v>2958.0</v>
      </c>
      <c r="B2960" s="326" t="s">
        <v>930</v>
      </c>
      <c r="C2960" s="326" t="s">
        <v>547</v>
      </c>
      <c r="D2960" s="326" t="s">
        <v>658</v>
      </c>
      <c r="E2960" s="326" t="s">
        <v>663</v>
      </c>
      <c r="F2960" s="326" t="s">
        <v>664</v>
      </c>
      <c r="G2960" s="326">
        <v>3491.0</v>
      </c>
      <c r="H2960" s="326">
        <v>31414.27028</v>
      </c>
      <c r="I2960" s="60">
        <f t="shared" si="1"/>
        <v>2020</v>
      </c>
      <c r="J2960" s="60">
        <f t="shared" si="2"/>
        <v>3</v>
      </c>
    </row>
    <row r="2961">
      <c r="A2961" s="325">
        <v>2959.0</v>
      </c>
      <c r="B2961" s="326" t="s">
        <v>930</v>
      </c>
      <c r="C2961" s="326" t="s">
        <v>547</v>
      </c>
      <c r="D2961" s="326" t="s">
        <v>665</v>
      </c>
      <c r="E2961" s="326" t="s">
        <v>666</v>
      </c>
      <c r="F2961" s="326" t="s">
        <v>667</v>
      </c>
      <c r="G2961" s="326">
        <v>4653.0</v>
      </c>
      <c r="H2961" s="326">
        <v>3102052.71</v>
      </c>
      <c r="I2961" s="60">
        <f t="shared" si="1"/>
        <v>2020</v>
      </c>
      <c r="J2961" s="60">
        <f t="shared" si="2"/>
        <v>3</v>
      </c>
    </row>
    <row r="2962">
      <c r="A2962" s="325">
        <v>2960.0</v>
      </c>
      <c r="B2962" s="326" t="s">
        <v>930</v>
      </c>
      <c r="C2962" s="326" t="s">
        <v>678</v>
      </c>
      <c r="D2962" s="326" t="s">
        <v>678</v>
      </c>
      <c r="E2962" s="326" t="s">
        <v>680</v>
      </c>
      <c r="F2962" s="326">
        <v>80.0</v>
      </c>
      <c r="G2962" s="326">
        <v>98.0</v>
      </c>
      <c r="H2962" s="326">
        <v>15384.83205</v>
      </c>
      <c r="I2962" s="60">
        <f t="shared" si="1"/>
        <v>2020</v>
      </c>
      <c r="J2962" s="60">
        <f t="shared" si="2"/>
        <v>3</v>
      </c>
    </row>
    <row r="2963">
      <c r="A2963" s="325">
        <v>2961.0</v>
      </c>
      <c r="B2963" s="326" t="s">
        <v>930</v>
      </c>
      <c r="C2963" s="326" t="s">
        <v>678</v>
      </c>
      <c r="D2963" s="326" t="s">
        <v>678</v>
      </c>
      <c r="E2963" s="326" t="s">
        <v>681</v>
      </c>
      <c r="F2963" s="326">
        <v>83.0</v>
      </c>
      <c r="G2963" s="326">
        <v>5.0</v>
      </c>
      <c r="H2963" s="326">
        <v>21.26483402</v>
      </c>
      <c r="I2963" s="60">
        <f t="shared" si="1"/>
        <v>2020</v>
      </c>
      <c r="J2963" s="60">
        <f t="shared" si="2"/>
        <v>3</v>
      </c>
    </row>
    <row r="2964">
      <c r="A2964" s="325">
        <v>2962.0</v>
      </c>
      <c r="B2964" s="326" t="s">
        <v>930</v>
      </c>
      <c r="C2964" s="326" t="s">
        <v>678</v>
      </c>
      <c r="D2964" s="326" t="s">
        <v>678</v>
      </c>
      <c r="E2964" s="326" t="s">
        <v>682</v>
      </c>
      <c r="F2964" s="326">
        <v>26.0</v>
      </c>
      <c r="G2964" s="326">
        <v>1.0</v>
      </c>
      <c r="H2964" s="326">
        <v>270.9073033</v>
      </c>
      <c r="I2964" s="60">
        <f t="shared" si="1"/>
        <v>2020</v>
      </c>
      <c r="J2964" s="60">
        <f t="shared" si="2"/>
        <v>3</v>
      </c>
    </row>
    <row r="2965">
      <c r="A2965" s="325">
        <v>2963.0</v>
      </c>
      <c r="B2965" s="326" t="s">
        <v>930</v>
      </c>
      <c r="C2965" s="326" t="s">
        <v>678</v>
      </c>
      <c r="D2965" s="326" t="s">
        <v>678</v>
      </c>
      <c r="E2965" s="326" t="s">
        <v>683</v>
      </c>
      <c r="F2965" s="326">
        <v>802.0</v>
      </c>
      <c r="G2965" s="326">
        <v>864.0</v>
      </c>
      <c r="H2965" s="326">
        <v>116755.2985</v>
      </c>
      <c r="I2965" s="60">
        <f t="shared" si="1"/>
        <v>2020</v>
      </c>
      <c r="J2965" s="60">
        <f t="shared" si="2"/>
        <v>3</v>
      </c>
    </row>
    <row r="2966">
      <c r="A2966" s="325">
        <v>2964.0</v>
      </c>
      <c r="B2966" s="326" t="s">
        <v>930</v>
      </c>
      <c r="C2966" s="326" t="s">
        <v>678</v>
      </c>
      <c r="D2966" s="326" t="s">
        <v>678</v>
      </c>
      <c r="E2966" s="326" t="s">
        <v>684</v>
      </c>
      <c r="F2966" s="326">
        <v>95.0</v>
      </c>
      <c r="G2966" s="326">
        <v>21.0</v>
      </c>
      <c r="H2966" s="326">
        <v>339.6824508</v>
      </c>
      <c r="I2966" s="60">
        <f t="shared" si="1"/>
        <v>2020</v>
      </c>
      <c r="J2966" s="60">
        <f t="shared" si="2"/>
        <v>3</v>
      </c>
    </row>
    <row r="2967">
      <c r="A2967" s="325">
        <v>2965.0</v>
      </c>
      <c r="B2967" s="326" t="s">
        <v>930</v>
      </c>
      <c r="C2967" s="326" t="s">
        <v>678</v>
      </c>
      <c r="D2967" s="326" t="s">
        <v>678</v>
      </c>
      <c r="E2967" s="326" t="s">
        <v>685</v>
      </c>
      <c r="F2967" s="326">
        <v>24.0</v>
      </c>
      <c r="G2967" s="326">
        <v>11.0</v>
      </c>
      <c r="H2967" s="326">
        <v>3817.146704</v>
      </c>
      <c r="I2967" s="60">
        <f t="shared" si="1"/>
        <v>2020</v>
      </c>
      <c r="J2967" s="60">
        <f t="shared" si="2"/>
        <v>3</v>
      </c>
    </row>
    <row r="2968">
      <c r="A2968" s="325">
        <v>2966.0</v>
      </c>
      <c r="B2968" s="326" t="s">
        <v>930</v>
      </c>
      <c r="C2968" s="326" t="s">
        <v>678</v>
      </c>
      <c r="D2968" s="326" t="s">
        <v>678</v>
      </c>
      <c r="E2968" s="326" t="s">
        <v>686</v>
      </c>
      <c r="F2968" s="326">
        <v>60.0</v>
      </c>
      <c r="G2968" s="326">
        <v>3.0</v>
      </c>
      <c r="H2968" s="326">
        <v>55.26862836</v>
      </c>
      <c r="I2968" s="60">
        <f t="shared" si="1"/>
        <v>2020</v>
      </c>
      <c r="J2968" s="60">
        <f t="shared" si="2"/>
        <v>3</v>
      </c>
    </row>
    <row r="2969">
      <c r="A2969" s="325">
        <v>2967.0</v>
      </c>
      <c r="B2969" s="326" t="s">
        <v>930</v>
      </c>
      <c r="C2969" s="326" t="s">
        <v>678</v>
      </c>
      <c r="D2969" s="326" t="s">
        <v>678</v>
      </c>
      <c r="E2969" s="326" t="s">
        <v>687</v>
      </c>
      <c r="F2969" s="326">
        <v>814.0</v>
      </c>
      <c r="G2969" s="326">
        <v>49.0</v>
      </c>
      <c r="H2969" s="326">
        <v>345.0808169</v>
      </c>
      <c r="I2969" s="60">
        <f t="shared" si="1"/>
        <v>2020</v>
      </c>
      <c r="J2969" s="60">
        <f t="shared" si="2"/>
        <v>3</v>
      </c>
    </row>
    <row r="2970">
      <c r="A2970" s="325">
        <v>2968.0</v>
      </c>
      <c r="B2970" s="326" t="s">
        <v>930</v>
      </c>
      <c r="C2970" s="326" t="s">
        <v>678</v>
      </c>
      <c r="D2970" s="326" t="s">
        <v>678</v>
      </c>
      <c r="E2970" s="326" t="s">
        <v>688</v>
      </c>
      <c r="F2970" s="326">
        <v>33.0</v>
      </c>
      <c r="G2970" s="326">
        <v>240.0</v>
      </c>
      <c r="H2970" s="326">
        <v>8870.869802</v>
      </c>
      <c r="I2970" s="60">
        <f t="shared" si="1"/>
        <v>2020</v>
      </c>
      <c r="J2970" s="60">
        <f t="shared" si="2"/>
        <v>3</v>
      </c>
    </row>
    <row r="2971">
      <c r="A2971" s="325">
        <v>2969.0</v>
      </c>
      <c r="B2971" s="326" t="s">
        <v>930</v>
      </c>
      <c r="C2971" s="326" t="s">
        <v>678</v>
      </c>
      <c r="D2971" s="326" t="s">
        <v>678</v>
      </c>
      <c r="E2971" s="326" t="s">
        <v>689</v>
      </c>
      <c r="F2971" s="326">
        <v>54.0</v>
      </c>
      <c r="G2971" s="326">
        <v>399.0</v>
      </c>
      <c r="H2971" s="326">
        <v>27872.05862</v>
      </c>
      <c r="I2971" s="60">
        <f t="shared" si="1"/>
        <v>2020</v>
      </c>
      <c r="J2971" s="60">
        <f t="shared" si="2"/>
        <v>3</v>
      </c>
    </row>
    <row r="2972">
      <c r="A2972" s="325">
        <v>2970.0</v>
      </c>
      <c r="B2972" s="326" t="s">
        <v>930</v>
      </c>
      <c r="C2972" s="326" t="s">
        <v>678</v>
      </c>
      <c r="D2972" s="326" t="s">
        <v>678</v>
      </c>
      <c r="E2972" s="326" t="s">
        <v>692</v>
      </c>
      <c r="F2972" s="326" t="s">
        <v>693</v>
      </c>
      <c r="G2972" s="326">
        <v>68.0</v>
      </c>
      <c r="H2972" s="326">
        <v>9807.001167</v>
      </c>
      <c r="I2972" s="60">
        <f t="shared" si="1"/>
        <v>2020</v>
      </c>
      <c r="J2972" s="60">
        <f t="shared" si="2"/>
        <v>3</v>
      </c>
    </row>
    <row r="2973">
      <c r="A2973" s="325">
        <v>2971.0</v>
      </c>
      <c r="B2973" s="326" t="s">
        <v>930</v>
      </c>
      <c r="C2973" s="326" t="s">
        <v>678</v>
      </c>
      <c r="D2973" s="326" t="s">
        <v>678</v>
      </c>
      <c r="E2973" s="326" t="s">
        <v>694</v>
      </c>
      <c r="F2973" s="326">
        <v>86.0</v>
      </c>
      <c r="G2973" s="326">
        <v>936.0</v>
      </c>
      <c r="H2973" s="326">
        <v>114522.8351</v>
      </c>
      <c r="I2973" s="60">
        <f t="shared" si="1"/>
        <v>2020</v>
      </c>
      <c r="J2973" s="60">
        <f t="shared" si="2"/>
        <v>3</v>
      </c>
    </row>
    <row r="2974">
      <c r="A2974" s="325">
        <v>2972.0</v>
      </c>
      <c r="B2974" s="326" t="s">
        <v>930</v>
      </c>
      <c r="C2974" s="326" t="s">
        <v>678</v>
      </c>
      <c r="D2974" s="326" t="s">
        <v>678</v>
      </c>
      <c r="E2974" s="326" t="s">
        <v>695</v>
      </c>
      <c r="F2974" s="326">
        <v>69.0</v>
      </c>
      <c r="G2974" s="326">
        <v>208.0</v>
      </c>
      <c r="H2974" s="326">
        <v>56435.73189</v>
      </c>
      <c r="I2974" s="60">
        <f t="shared" si="1"/>
        <v>2020</v>
      </c>
      <c r="J2974" s="60">
        <f t="shared" si="2"/>
        <v>3</v>
      </c>
    </row>
    <row r="2975">
      <c r="A2975" s="325">
        <v>2973.0</v>
      </c>
      <c r="B2975" s="326" t="s">
        <v>930</v>
      </c>
      <c r="C2975" s="326" t="s">
        <v>678</v>
      </c>
      <c r="D2975" s="326" t="s">
        <v>678</v>
      </c>
      <c r="E2975" s="326" t="s">
        <v>696</v>
      </c>
      <c r="F2975" s="326">
        <v>61.0</v>
      </c>
      <c r="G2975" s="326">
        <v>68.0</v>
      </c>
      <c r="H2975" s="326">
        <v>10049.4506</v>
      </c>
      <c r="I2975" s="60">
        <f t="shared" si="1"/>
        <v>2020</v>
      </c>
      <c r="J2975" s="60">
        <f t="shared" si="2"/>
        <v>3</v>
      </c>
    </row>
    <row r="2976">
      <c r="A2976" s="325">
        <v>2974.0</v>
      </c>
      <c r="B2976" s="326" t="s">
        <v>930</v>
      </c>
      <c r="C2976" s="326" t="s">
        <v>678</v>
      </c>
      <c r="D2976" s="326" t="s">
        <v>678</v>
      </c>
      <c r="E2976" s="326" t="s">
        <v>697</v>
      </c>
      <c r="F2976" s="326">
        <v>99.0</v>
      </c>
      <c r="G2976" s="326">
        <v>110.0</v>
      </c>
      <c r="H2976" s="326">
        <v>20438.86903</v>
      </c>
      <c r="I2976" s="60">
        <f t="shared" si="1"/>
        <v>2020</v>
      </c>
      <c r="J2976" s="60">
        <f t="shared" si="2"/>
        <v>3</v>
      </c>
    </row>
    <row r="2977">
      <c r="A2977" s="325">
        <v>2975.0</v>
      </c>
      <c r="B2977" s="326" t="s">
        <v>930</v>
      </c>
      <c r="C2977" s="326" t="s">
        <v>678</v>
      </c>
      <c r="D2977" s="326" t="s">
        <v>678</v>
      </c>
      <c r="E2977" s="326" t="s">
        <v>698</v>
      </c>
      <c r="F2977" s="326">
        <v>67.0</v>
      </c>
      <c r="G2977" s="326">
        <v>5.0</v>
      </c>
      <c r="H2977" s="326">
        <v>581.567422</v>
      </c>
      <c r="I2977" s="60">
        <f t="shared" si="1"/>
        <v>2020</v>
      </c>
      <c r="J2977" s="60">
        <f t="shared" si="2"/>
        <v>3</v>
      </c>
    </row>
    <row r="2978">
      <c r="A2978" s="325">
        <v>2976.0</v>
      </c>
      <c r="B2978" s="326" t="s">
        <v>930</v>
      </c>
      <c r="C2978" s="326" t="s">
        <v>678</v>
      </c>
      <c r="D2978" s="326" t="s">
        <v>678</v>
      </c>
      <c r="E2978" s="326" t="s">
        <v>699</v>
      </c>
      <c r="F2978" s="326">
        <v>79.0</v>
      </c>
      <c r="G2978" s="326">
        <v>367.0</v>
      </c>
      <c r="H2978" s="326">
        <v>67624.52221</v>
      </c>
      <c r="I2978" s="60">
        <f t="shared" si="1"/>
        <v>2020</v>
      </c>
      <c r="J2978" s="60">
        <f t="shared" si="2"/>
        <v>3</v>
      </c>
    </row>
    <row r="2979">
      <c r="A2979" s="325">
        <v>2977.0</v>
      </c>
      <c r="B2979" s="326" t="s">
        <v>930</v>
      </c>
      <c r="C2979" s="326" t="s">
        <v>678</v>
      </c>
      <c r="D2979" s="326" t="s">
        <v>678</v>
      </c>
      <c r="E2979" s="326" t="s">
        <v>702</v>
      </c>
      <c r="F2979" s="326" t="s">
        <v>703</v>
      </c>
      <c r="G2979" s="326">
        <v>80.0</v>
      </c>
      <c r="H2979" s="326">
        <v>14787.54378</v>
      </c>
      <c r="I2979" s="60">
        <f t="shared" si="1"/>
        <v>2020</v>
      </c>
      <c r="J2979" s="60">
        <f t="shared" si="2"/>
        <v>3</v>
      </c>
    </row>
    <row r="2980">
      <c r="A2980" s="325">
        <v>2978.0</v>
      </c>
      <c r="B2980" s="326" t="s">
        <v>930</v>
      </c>
      <c r="C2980" s="326" t="s">
        <v>678</v>
      </c>
      <c r="D2980" s="326" t="s">
        <v>678</v>
      </c>
      <c r="E2980" s="326" t="s">
        <v>704</v>
      </c>
      <c r="F2980" s="326">
        <v>38.0</v>
      </c>
      <c r="G2980" s="326">
        <v>419.0</v>
      </c>
      <c r="H2980" s="326">
        <v>116574.0496</v>
      </c>
      <c r="I2980" s="60">
        <f t="shared" si="1"/>
        <v>2020</v>
      </c>
      <c r="J2980" s="60">
        <f t="shared" si="2"/>
        <v>3</v>
      </c>
    </row>
    <row r="2981">
      <c r="A2981" s="325">
        <v>2979.0</v>
      </c>
      <c r="B2981" s="326" t="s">
        <v>930</v>
      </c>
      <c r="C2981" s="326" t="s">
        <v>678</v>
      </c>
      <c r="D2981" s="326" t="s">
        <v>678</v>
      </c>
      <c r="E2981" s="326" t="s">
        <v>705</v>
      </c>
      <c r="F2981" s="326">
        <v>27.0</v>
      </c>
      <c r="G2981" s="326">
        <v>15.0</v>
      </c>
      <c r="H2981" s="326">
        <v>41.78128088</v>
      </c>
      <c r="I2981" s="60">
        <f t="shared" si="1"/>
        <v>2020</v>
      </c>
      <c r="J2981" s="60">
        <f t="shared" si="2"/>
        <v>3</v>
      </c>
    </row>
    <row r="2982">
      <c r="A2982" s="325">
        <v>2980.0</v>
      </c>
      <c r="B2982" s="326" t="s">
        <v>930</v>
      </c>
      <c r="C2982" s="326" t="s">
        <v>678</v>
      </c>
      <c r="D2982" s="326" t="s">
        <v>678</v>
      </c>
      <c r="E2982" s="326" t="s">
        <v>706</v>
      </c>
      <c r="F2982" s="326">
        <v>59.0</v>
      </c>
      <c r="G2982" s="326">
        <v>516.0</v>
      </c>
      <c r="H2982" s="326">
        <v>30451.15818</v>
      </c>
      <c r="I2982" s="60">
        <f t="shared" si="1"/>
        <v>2020</v>
      </c>
      <c r="J2982" s="60">
        <f t="shared" si="2"/>
        <v>3</v>
      </c>
    </row>
    <row r="2983">
      <c r="A2983" s="325">
        <v>2981.0</v>
      </c>
      <c r="B2983" s="326" t="s">
        <v>930</v>
      </c>
      <c r="C2983" s="326" t="s">
        <v>678</v>
      </c>
      <c r="D2983" s="326" t="s">
        <v>678</v>
      </c>
      <c r="E2983" s="326" t="s">
        <v>856</v>
      </c>
      <c r="F2983" s="326">
        <v>96.0</v>
      </c>
      <c r="G2983" s="326">
        <v>2.0</v>
      </c>
      <c r="H2983" s="326">
        <v>547.724445</v>
      </c>
      <c r="I2983" s="60">
        <f t="shared" si="1"/>
        <v>2020</v>
      </c>
      <c r="J2983" s="60">
        <f t="shared" si="2"/>
        <v>3</v>
      </c>
    </row>
    <row r="2984">
      <c r="A2984" s="325">
        <v>2982.0</v>
      </c>
      <c r="B2984" s="326" t="s">
        <v>930</v>
      </c>
      <c r="C2984" s="326" t="s">
        <v>550</v>
      </c>
      <c r="D2984" s="326" t="s">
        <v>550</v>
      </c>
      <c r="E2984" s="326" t="s">
        <v>912</v>
      </c>
      <c r="F2984" s="326">
        <v>81.0</v>
      </c>
      <c r="G2984" s="326">
        <v>26.0</v>
      </c>
      <c r="H2984" s="326">
        <v>44478.81425</v>
      </c>
      <c r="I2984" s="60">
        <f t="shared" si="1"/>
        <v>2020</v>
      </c>
      <c r="J2984" s="60">
        <f t="shared" si="2"/>
        <v>3</v>
      </c>
    </row>
    <row r="2985">
      <c r="A2985" s="325">
        <v>2983.0</v>
      </c>
      <c r="B2985" s="326" t="s">
        <v>930</v>
      </c>
      <c r="C2985" s="326" t="s">
        <v>550</v>
      </c>
      <c r="D2985" s="326" t="s">
        <v>550</v>
      </c>
      <c r="E2985" s="326" t="s">
        <v>708</v>
      </c>
      <c r="F2985" s="326" t="s">
        <v>709</v>
      </c>
      <c r="G2985" s="326">
        <v>2342.0</v>
      </c>
      <c r="H2985" s="326">
        <v>166528.6968</v>
      </c>
      <c r="I2985" s="60">
        <f t="shared" si="1"/>
        <v>2020</v>
      </c>
      <c r="J2985" s="60">
        <f t="shared" si="2"/>
        <v>3</v>
      </c>
    </row>
    <row r="2986">
      <c r="A2986" s="325">
        <v>2984.0</v>
      </c>
      <c r="B2986" s="326" t="s">
        <v>930</v>
      </c>
      <c r="C2986" s="326" t="s">
        <v>550</v>
      </c>
      <c r="D2986" s="326" t="s">
        <v>550</v>
      </c>
      <c r="E2986" s="326" t="s">
        <v>710</v>
      </c>
      <c r="F2986" s="326" t="s">
        <v>711</v>
      </c>
      <c r="G2986" s="326">
        <v>404.0</v>
      </c>
      <c r="H2986" s="326">
        <v>224033.263</v>
      </c>
      <c r="I2986" s="60">
        <f t="shared" si="1"/>
        <v>2020</v>
      </c>
      <c r="J2986" s="60">
        <f t="shared" si="2"/>
        <v>3</v>
      </c>
    </row>
    <row r="2987">
      <c r="A2987" s="325">
        <v>2985.0</v>
      </c>
      <c r="B2987" s="326" t="s">
        <v>930</v>
      </c>
      <c r="C2987" s="326" t="s">
        <v>550</v>
      </c>
      <c r="D2987" s="326" t="s">
        <v>550</v>
      </c>
      <c r="E2987" s="326" t="s">
        <v>712</v>
      </c>
      <c r="F2987" s="326" t="s">
        <v>713</v>
      </c>
      <c r="G2987" s="326">
        <v>137.0</v>
      </c>
      <c r="H2987" s="326">
        <v>96311.1671</v>
      </c>
      <c r="I2987" s="60">
        <f t="shared" si="1"/>
        <v>2020</v>
      </c>
      <c r="J2987" s="60">
        <f t="shared" si="2"/>
        <v>3</v>
      </c>
    </row>
    <row r="2988">
      <c r="A2988" s="325">
        <v>2986.0</v>
      </c>
      <c r="B2988" s="326" t="s">
        <v>930</v>
      </c>
      <c r="C2988" s="326" t="s">
        <v>550</v>
      </c>
      <c r="D2988" s="326" t="s">
        <v>550</v>
      </c>
      <c r="E2988" s="326" t="s">
        <v>714</v>
      </c>
      <c r="F2988" s="326" t="s">
        <v>715</v>
      </c>
      <c r="G2988" s="326">
        <v>1597.0</v>
      </c>
      <c r="H2988" s="326">
        <v>98065.11222</v>
      </c>
      <c r="I2988" s="60">
        <f t="shared" si="1"/>
        <v>2020</v>
      </c>
      <c r="J2988" s="60">
        <f t="shared" si="2"/>
        <v>3</v>
      </c>
    </row>
    <row r="2989">
      <c r="A2989" s="325">
        <v>2987.0</v>
      </c>
      <c r="B2989" s="326" t="s">
        <v>930</v>
      </c>
      <c r="C2989" s="326" t="s">
        <v>551</v>
      </c>
      <c r="D2989" s="326" t="s">
        <v>551</v>
      </c>
      <c r="E2989" s="326" t="s">
        <v>716</v>
      </c>
      <c r="F2989" s="326">
        <v>66.0</v>
      </c>
      <c r="G2989" s="326">
        <v>4571.0</v>
      </c>
      <c r="H2989" s="326">
        <v>316728.7033</v>
      </c>
      <c r="I2989" s="60">
        <f t="shared" si="1"/>
        <v>2020</v>
      </c>
      <c r="J2989" s="60">
        <f t="shared" si="2"/>
        <v>3</v>
      </c>
    </row>
    <row r="2990">
      <c r="A2990" s="325">
        <v>2988.0</v>
      </c>
      <c r="B2990" s="326" t="s">
        <v>930</v>
      </c>
      <c r="C2990" s="326" t="s">
        <v>551</v>
      </c>
      <c r="D2990" s="326" t="s">
        <v>551</v>
      </c>
      <c r="E2990" s="326" t="s">
        <v>717</v>
      </c>
      <c r="F2990" s="326" t="s">
        <v>718</v>
      </c>
      <c r="G2990" s="326">
        <v>5351.0</v>
      </c>
      <c r="H2990" s="326">
        <v>40540.02895</v>
      </c>
      <c r="I2990" s="60">
        <f t="shared" si="1"/>
        <v>2020</v>
      </c>
      <c r="J2990" s="60">
        <f t="shared" si="2"/>
        <v>3</v>
      </c>
    </row>
    <row r="2991">
      <c r="A2991" s="325">
        <v>2989.0</v>
      </c>
      <c r="B2991" s="326" t="s">
        <v>930</v>
      </c>
      <c r="C2991" s="326" t="s">
        <v>551</v>
      </c>
      <c r="D2991" s="326" t="s">
        <v>551</v>
      </c>
      <c r="E2991" s="326" t="s">
        <v>719</v>
      </c>
      <c r="F2991" s="326" t="s">
        <v>720</v>
      </c>
      <c r="G2991" s="326">
        <v>1846.0</v>
      </c>
      <c r="H2991" s="326">
        <v>25337.50728</v>
      </c>
      <c r="I2991" s="60">
        <f t="shared" si="1"/>
        <v>2020</v>
      </c>
      <c r="J2991" s="60">
        <f t="shared" si="2"/>
        <v>3</v>
      </c>
    </row>
    <row r="2992">
      <c r="A2992" s="325">
        <v>2990.0</v>
      </c>
      <c r="B2992" s="326" t="s">
        <v>930</v>
      </c>
      <c r="C2992" s="326" t="s">
        <v>551</v>
      </c>
      <c r="D2992" s="326" t="s">
        <v>551</v>
      </c>
      <c r="E2992" s="326" t="s">
        <v>721</v>
      </c>
      <c r="F2992" s="326" t="s">
        <v>722</v>
      </c>
      <c r="G2992" s="326">
        <v>75.0</v>
      </c>
      <c r="H2992" s="326">
        <v>28005.99113</v>
      </c>
      <c r="I2992" s="60">
        <f t="shared" si="1"/>
        <v>2020</v>
      </c>
      <c r="J2992" s="60">
        <f t="shared" si="2"/>
        <v>3</v>
      </c>
    </row>
    <row r="2993">
      <c r="A2993" s="325">
        <v>2991.0</v>
      </c>
      <c r="B2993" s="326" t="s">
        <v>930</v>
      </c>
      <c r="C2993" s="326" t="s">
        <v>723</v>
      </c>
      <c r="D2993" s="326" t="s">
        <v>723</v>
      </c>
      <c r="E2993" s="326" t="s">
        <v>724</v>
      </c>
      <c r="F2993" s="326" t="s">
        <v>725</v>
      </c>
      <c r="G2993" s="326">
        <v>313.0</v>
      </c>
      <c r="H2993" s="326">
        <v>310981.6417</v>
      </c>
      <c r="I2993" s="60">
        <f t="shared" si="1"/>
        <v>2020</v>
      </c>
      <c r="J2993" s="60">
        <f t="shared" si="2"/>
        <v>3</v>
      </c>
    </row>
    <row r="2994">
      <c r="A2994" s="325">
        <v>2992.0</v>
      </c>
      <c r="B2994" s="326" t="s">
        <v>930</v>
      </c>
      <c r="C2994" s="326" t="s">
        <v>723</v>
      </c>
      <c r="D2994" s="326" t="s">
        <v>723</v>
      </c>
      <c r="E2994" s="326" t="s">
        <v>726</v>
      </c>
      <c r="F2994" s="326" t="s">
        <v>727</v>
      </c>
      <c r="G2994" s="326">
        <v>1410.0</v>
      </c>
      <c r="H2994" s="326">
        <v>1400907.715</v>
      </c>
      <c r="I2994" s="60">
        <f t="shared" si="1"/>
        <v>2020</v>
      </c>
      <c r="J2994" s="60">
        <f t="shared" si="2"/>
        <v>3</v>
      </c>
    </row>
    <row r="2995">
      <c r="A2995" s="325">
        <v>2993.0</v>
      </c>
      <c r="B2995" s="326" t="s">
        <v>930</v>
      </c>
      <c r="C2995" s="326" t="s">
        <v>524</v>
      </c>
      <c r="D2995" s="326" t="s">
        <v>728</v>
      </c>
      <c r="E2995" s="326" t="s">
        <v>729</v>
      </c>
      <c r="F2995" s="326">
        <v>71.0</v>
      </c>
      <c r="G2995" s="326">
        <v>68.0</v>
      </c>
      <c r="H2995" s="326">
        <v>65237.17967</v>
      </c>
      <c r="I2995" s="60">
        <f t="shared" si="1"/>
        <v>2020</v>
      </c>
      <c r="J2995" s="60">
        <f t="shared" si="2"/>
        <v>3</v>
      </c>
    </row>
    <row r="2996">
      <c r="A2996" s="325">
        <v>2994.0</v>
      </c>
      <c r="B2996" s="326" t="s">
        <v>930</v>
      </c>
      <c r="C2996" s="326" t="s">
        <v>524</v>
      </c>
      <c r="D2996" s="326" t="s">
        <v>728</v>
      </c>
      <c r="E2996" s="326" t="s">
        <v>730</v>
      </c>
      <c r="F2996" s="326">
        <v>73.0</v>
      </c>
      <c r="G2996" s="326">
        <v>11.0</v>
      </c>
      <c r="H2996" s="326">
        <v>2708.689425</v>
      </c>
      <c r="I2996" s="60">
        <f t="shared" si="1"/>
        <v>2020</v>
      </c>
      <c r="J2996" s="60">
        <f t="shared" si="2"/>
        <v>3</v>
      </c>
    </row>
    <row r="2997">
      <c r="A2997" s="325">
        <v>2995.0</v>
      </c>
      <c r="B2997" s="326" t="s">
        <v>930</v>
      </c>
      <c r="C2997" s="326" t="s">
        <v>524</v>
      </c>
      <c r="D2997" s="326" t="s">
        <v>728</v>
      </c>
      <c r="E2997" s="326" t="s">
        <v>731</v>
      </c>
      <c r="F2997" s="326" t="s">
        <v>732</v>
      </c>
      <c r="G2997" s="326">
        <v>10.0</v>
      </c>
      <c r="H2997" s="326">
        <v>9083.018229</v>
      </c>
      <c r="I2997" s="60">
        <f t="shared" si="1"/>
        <v>2020</v>
      </c>
      <c r="J2997" s="60">
        <f t="shared" si="2"/>
        <v>3</v>
      </c>
    </row>
    <row r="2998">
      <c r="A2998" s="325">
        <v>2996.0</v>
      </c>
      <c r="B2998" s="326" t="s">
        <v>930</v>
      </c>
      <c r="C2998" s="326" t="s">
        <v>524</v>
      </c>
      <c r="D2998" s="326" t="s">
        <v>728</v>
      </c>
      <c r="E2998" s="326" t="s">
        <v>733</v>
      </c>
      <c r="F2998" s="326" t="s">
        <v>734</v>
      </c>
      <c r="G2998" s="326">
        <v>366.0</v>
      </c>
      <c r="H2998" s="326">
        <v>17031.70877</v>
      </c>
      <c r="I2998" s="60">
        <f t="shared" si="1"/>
        <v>2020</v>
      </c>
      <c r="J2998" s="60">
        <f t="shared" si="2"/>
        <v>3</v>
      </c>
    </row>
    <row r="2999">
      <c r="A2999" s="325">
        <v>2997.0</v>
      </c>
      <c r="B2999" s="326" t="s">
        <v>930</v>
      </c>
      <c r="C2999" s="326" t="s">
        <v>524</v>
      </c>
      <c r="D2999" s="326" t="s">
        <v>728</v>
      </c>
      <c r="E2999" s="326" t="s">
        <v>735</v>
      </c>
      <c r="F2999" s="326">
        <v>23.0</v>
      </c>
      <c r="G2999" s="326">
        <v>25.0</v>
      </c>
      <c r="H2999" s="326">
        <v>32704.51215</v>
      </c>
      <c r="I2999" s="60">
        <f t="shared" si="1"/>
        <v>2020</v>
      </c>
      <c r="J2999" s="60">
        <f t="shared" si="2"/>
        <v>3</v>
      </c>
    </row>
    <row r="3000">
      <c r="A3000" s="325">
        <v>2998.0</v>
      </c>
      <c r="B3000" s="326" t="s">
        <v>930</v>
      </c>
      <c r="C3000" s="326" t="s">
        <v>524</v>
      </c>
      <c r="D3000" s="326" t="s">
        <v>728</v>
      </c>
      <c r="E3000" s="326" t="s">
        <v>736</v>
      </c>
      <c r="F3000" s="326" t="s">
        <v>737</v>
      </c>
      <c r="G3000" s="326">
        <v>9.0</v>
      </c>
      <c r="H3000" s="326">
        <v>12248.8366</v>
      </c>
      <c r="I3000" s="60">
        <f t="shared" si="1"/>
        <v>2020</v>
      </c>
      <c r="J3000" s="60">
        <f t="shared" si="2"/>
        <v>3</v>
      </c>
    </row>
    <row r="3001">
      <c r="A3001" s="325">
        <v>2999.0</v>
      </c>
      <c r="B3001" s="326" t="s">
        <v>930</v>
      </c>
      <c r="C3001" s="326" t="s">
        <v>524</v>
      </c>
      <c r="D3001" s="326" t="s">
        <v>728</v>
      </c>
      <c r="E3001" s="326" t="s">
        <v>738</v>
      </c>
      <c r="F3001" s="326">
        <v>70.0</v>
      </c>
      <c r="G3001" s="326">
        <v>4.0</v>
      </c>
      <c r="H3001" s="326">
        <v>5213.775964</v>
      </c>
      <c r="I3001" s="60">
        <f t="shared" si="1"/>
        <v>2020</v>
      </c>
      <c r="J3001" s="60">
        <f t="shared" si="2"/>
        <v>3</v>
      </c>
    </row>
    <row r="3002">
      <c r="A3002" s="325">
        <v>3000.0</v>
      </c>
      <c r="B3002" s="326" t="s">
        <v>930</v>
      </c>
      <c r="C3002" s="326" t="s">
        <v>524</v>
      </c>
      <c r="D3002" s="326" t="s">
        <v>728</v>
      </c>
      <c r="E3002" s="326" t="s">
        <v>739</v>
      </c>
      <c r="F3002" s="326">
        <v>21.0</v>
      </c>
      <c r="G3002" s="326">
        <v>308.0</v>
      </c>
      <c r="H3002" s="326">
        <v>326035.2043</v>
      </c>
      <c r="I3002" s="60">
        <f t="shared" si="1"/>
        <v>2020</v>
      </c>
      <c r="J3002" s="60">
        <f t="shared" si="2"/>
        <v>3</v>
      </c>
    </row>
    <row r="3003">
      <c r="A3003" s="325">
        <v>3001.0</v>
      </c>
      <c r="B3003" s="326" t="s">
        <v>930</v>
      </c>
      <c r="C3003" s="326" t="s">
        <v>524</v>
      </c>
      <c r="D3003" s="326" t="s">
        <v>728</v>
      </c>
      <c r="E3003" s="326" t="s">
        <v>740</v>
      </c>
      <c r="F3003" s="326" t="s">
        <v>741</v>
      </c>
      <c r="G3003" s="326">
        <v>272.0</v>
      </c>
      <c r="H3003" s="326">
        <v>209300.3706</v>
      </c>
      <c r="I3003" s="60">
        <f t="shared" si="1"/>
        <v>2020</v>
      </c>
      <c r="J3003" s="60">
        <f t="shared" si="2"/>
        <v>3</v>
      </c>
    </row>
    <row r="3004">
      <c r="A3004" s="325">
        <v>3002.0</v>
      </c>
      <c r="B3004" s="326" t="s">
        <v>930</v>
      </c>
      <c r="C3004" s="326" t="s">
        <v>524</v>
      </c>
      <c r="D3004" s="326" t="s">
        <v>728</v>
      </c>
      <c r="E3004" s="326" t="s">
        <v>742</v>
      </c>
      <c r="F3004" s="326" t="s">
        <v>743</v>
      </c>
      <c r="G3004" s="326">
        <v>723.0</v>
      </c>
      <c r="H3004" s="326">
        <v>359927.4067</v>
      </c>
      <c r="I3004" s="60">
        <f t="shared" si="1"/>
        <v>2020</v>
      </c>
      <c r="J3004" s="60">
        <f t="shared" si="2"/>
        <v>3</v>
      </c>
    </row>
    <row r="3005">
      <c r="A3005" s="325">
        <v>3003.0</v>
      </c>
      <c r="B3005" s="326" t="s">
        <v>930</v>
      </c>
      <c r="C3005" s="326" t="s">
        <v>524</v>
      </c>
      <c r="D3005" s="326" t="s">
        <v>728</v>
      </c>
      <c r="E3005" s="326" t="s">
        <v>744</v>
      </c>
      <c r="F3005" s="326" t="s">
        <v>745</v>
      </c>
      <c r="G3005" s="326">
        <v>274.0</v>
      </c>
      <c r="H3005" s="326">
        <v>354775.0646</v>
      </c>
      <c r="I3005" s="60">
        <f t="shared" si="1"/>
        <v>2020</v>
      </c>
      <c r="J3005" s="60">
        <f t="shared" si="2"/>
        <v>3</v>
      </c>
    </row>
    <row r="3006">
      <c r="A3006" s="325">
        <v>3004.0</v>
      </c>
      <c r="B3006" s="326" t="s">
        <v>930</v>
      </c>
      <c r="C3006" s="326" t="s">
        <v>524</v>
      </c>
      <c r="D3006" s="326" t="s">
        <v>728</v>
      </c>
      <c r="E3006" s="326" t="s">
        <v>746</v>
      </c>
      <c r="F3006" s="326" t="s">
        <v>747</v>
      </c>
      <c r="G3006" s="326">
        <v>81.0</v>
      </c>
      <c r="H3006" s="326">
        <v>73600.91375</v>
      </c>
      <c r="I3006" s="60">
        <f t="shared" si="1"/>
        <v>2020</v>
      </c>
      <c r="J3006" s="60">
        <f t="shared" si="2"/>
        <v>3</v>
      </c>
    </row>
    <row r="3007">
      <c r="A3007" s="325">
        <v>3005.0</v>
      </c>
      <c r="B3007" s="326" t="s">
        <v>930</v>
      </c>
      <c r="C3007" s="326" t="s">
        <v>524</v>
      </c>
      <c r="D3007" s="326" t="s">
        <v>728</v>
      </c>
      <c r="E3007" s="326" t="s">
        <v>748</v>
      </c>
      <c r="F3007" s="326" t="s">
        <v>749</v>
      </c>
      <c r="G3007" s="326">
        <v>77.0</v>
      </c>
      <c r="H3007" s="326">
        <v>75301.79762</v>
      </c>
      <c r="I3007" s="60">
        <f t="shared" si="1"/>
        <v>2020</v>
      </c>
      <c r="J3007" s="60">
        <f t="shared" si="2"/>
        <v>3</v>
      </c>
    </row>
    <row r="3008">
      <c r="A3008" s="325">
        <v>3006.0</v>
      </c>
      <c r="B3008" s="326" t="s">
        <v>930</v>
      </c>
      <c r="C3008" s="326" t="s">
        <v>524</v>
      </c>
      <c r="D3008" s="326" t="s">
        <v>728</v>
      </c>
      <c r="E3008" s="326" t="s">
        <v>750</v>
      </c>
      <c r="F3008" s="326" t="s">
        <v>751</v>
      </c>
      <c r="G3008" s="326">
        <v>270.0</v>
      </c>
      <c r="H3008" s="326">
        <v>85364.80936</v>
      </c>
      <c r="I3008" s="60">
        <f t="shared" si="1"/>
        <v>2020</v>
      </c>
      <c r="J3008" s="60">
        <f t="shared" si="2"/>
        <v>3</v>
      </c>
    </row>
    <row r="3009">
      <c r="A3009" s="325">
        <v>3007.0</v>
      </c>
      <c r="B3009" s="326" t="s">
        <v>930</v>
      </c>
      <c r="C3009" s="326" t="s">
        <v>524</v>
      </c>
      <c r="D3009" s="326" t="s">
        <v>728</v>
      </c>
      <c r="E3009" s="326" t="s">
        <v>850</v>
      </c>
      <c r="F3009" s="326" t="s">
        <v>851</v>
      </c>
      <c r="G3009" s="326">
        <v>2.0</v>
      </c>
      <c r="H3009" s="326">
        <v>327.1333334</v>
      </c>
      <c r="I3009" s="60">
        <f t="shared" si="1"/>
        <v>2020</v>
      </c>
      <c r="J3009" s="60">
        <f t="shared" si="2"/>
        <v>3</v>
      </c>
    </row>
    <row r="3010">
      <c r="A3010" s="325">
        <v>3008.0</v>
      </c>
      <c r="B3010" s="326" t="s">
        <v>930</v>
      </c>
      <c r="C3010" s="326" t="s">
        <v>524</v>
      </c>
      <c r="D3010" s="326" t="s">
        <v>872</v>
      </c>
      <c r="E3010" s="326" t="s">
        <v>909</v>
      </c>
      <c r="F3010" s="326" t="s">
        <v>910</v>
      </c>
      <c r="G3010" s="326">
        <v>2.0</v>
      </c>
      <c r="H3010" s="326">
        <v>6657.25823</v>
      </c>
      <c r="I3010" s="60">
        <f t="shared" si="1"/>
        <v>2020</v>
      </c>
      <c r="J3010" s="60">
        <f t="shared" si="2"/>
        <v>3</v>
      </c>
    </row>
    <row r="3011">
      <c r="A3011" s="325">
        <v>3009.0</v>
      </c>
      <c r="B3011" s="326" t="s">
        <v>930</v>
      </c>
      <c r="C3011" s="326" t="s">
        <v>524</v>
      </c>
      <c r="D3011" s="326" t="s">
        <v>872</v>
      </c>
      <c r="E3011" s="326" t="s">
        <v>754</v>
      </c>
      <c r="F3011" s="326" t="s">
        <v>755</v>
      </c>
      <c r="G3011" s="326">
        <v>350.0</v>
      </c>
      <c r="H3011" s="326">
        <v>1107205.983</v>
      </c>
      <c r="I3011" s="60">
        <f t="shared" si="1"/>
        <v>2020</v>
      </c>
      <c r="J3011" s="60">
        <f t="shared" si="2"/>
        <v>3</v>
      </c>
    </row>
    <row r="3012">
      <c r="A3012" s="325">
        <v>3010.0</v>
      </c>
      <c r="B3012" s="326" t="s">
        <v>930</v>
      </c>
      <c r="C3012" s="326" t="s">
        <v>524</v>
      </c>
      <c r="D3012" s="326" t="s">
        <v>872</v>
      </c>
      <c r="E3012" s="326" t="s">
        <v>756</v>
      </c>
      <c r="F3012" s="326" t="s">
        <v>757</v>
      </c>
      <c r="G3012" s="326">
        <v>178.0</v>
      </c>
      <c r="H3012" s="326">
        <v>541722.3967</v>
      </c>
      <c r="I3012" s="60">
        <f t="shared" si="1"/>
        <v>2020</v>
      </c>
      <c r="J3012" s="60">
        <f t="shared" si="2"/>
        <v>3</v>
      </c>
    </row>
    <row r="3013">
      <c r="A3013" s="325">
        <v>3011.0</v>
      </c>
      <c r="B3013" s="326" t="s">
        <v>930</v>
      </c>
      <c r="C3013" s="326" t="s">
        <v>524</v>
      </c>
      <c r="D3013" s="326" t="s">
        <v>872</v>
      </c>
      <c r="E3013" s="326" t="s">
        <v>758</v>
      </c>
      <c r="F3013" s="326" t="s">
        <v>759</v>
      </c>
      <c r="G3013" s="326">
        <v>143.0</v>
      </c>
      <c r="H3013" s="326">
        <v>547095.0281</v>
      </c>
      <c r="I3013" s="60">
        <f t="shared" si="1"/>
        <v>2020</v>
      </c>
      <c r="J3013" s="60">
        <f t="shared" si="2"/>
        <v>3</v>
      </c>
    </row>
    <row r="3014">
      <c r="A3014" s="325">
        <v>3012.0</v>
      </c>
      <c r="B3014" s="326" t="s">
        <v>930</v>
      </c>
      <c r="C3014" s="326" t="s">
        <v>524</v>
      </c>
      <c r="D3014" s="326" t="s">
        <v>872</v>
      </c>
      <c r="E3014" s="326" t="s">
        <v>760</v>
      </c>
      <c r="F3014" s="326" t="s">
        <v>761</v>
      </c>
      <c r="G3014" s="326">
        <v>10.0</v>
      </c>
      <c r="H3014" s="326">
        <v>33947.31632</v>
      </c>
      <c r="I3014" s="60">
        <f t="shared" si="1"/>
        <v>2020</v>
      </c>
      <c r="J3014" s="60">
        <f t="shared" si="2"/>
        <v>3</v>
      </c>
    </row>
    <row r="3015">
      <c r="A3015" s="325">
        <v>3013.0</v>
      </c>
      <c r="B3015" s="326" t="s">
        <v>930</v>
      </c>
      <c r="C3015" s="326" t="s">
        <v>524</v>
      </c>
      <c r="D3015" s="326" t="s">
        <v>872</v>
      </c>
      <c r="E3015" s="326" t="s">
        <v>762</v>
      </c>
      <c r="F3015" s="326" t="s">
        <v>763</v>
      </c>
      <c r="G3015" s="326">
        <v>64.0</v>
      </c>
      <c r="H3015" s="326">
        <v>138594.4877</v>
      </c>
      <c r="I3015" s="60">
        <f t="shared" si="1"/>
        <v>2020</v>
      </c>
      <c r="J3015" s="60">
        <f t="shared" si="2"/>
        <v>3</v>
      </c>
    </row>
    <row r="3016">
      <c r="A3016" s="325">
        <v>3014.0</v>
      </c>
      <c r="B3016" s="326" t="s">
        <v>930</v>
      </c>
      <c r="C3016" s="326" t="s">
        <v>524</v>
      </c>
      <c r="D3016" s="326" t="s">
        <v>872</v>
      </c>
      <c r="E3016" s="326" t="s">
        <v>764</v>
      </c>
      <c r="F3016" s="326" t="s">
        <v>765</v>
      </c>
      <c r="G3016" s="326">
        <v>21.0</v>
      </c>
      <c r="H3016" s="326">
        <v>81113.99888</v>
      </c>
      <c r="I3016" s="60">
        <f t="shared" si="1"/>
        <v>2020</v>
      </c>
      <c r="J3016" s="60">
        <f t="shared" si="2"/>
        <v>3</v>
      </c>
    </row>
    <row r="3017">
      <c r="A3017" s="325">
        <v>3015.0</v>
      </c>
      <c r="B3017" s="326" t="s">
        <v>930</v>
      </c>
      <c r="C3017" s="326" t="s">
        <v>530</v>
      </c>
      <c r="D3017" s="326" t="s">
        <v>766</v>
      </c>
      <c r="E3017" s="326" t="s">
        <v>767</v>
      </c>
      <c r="F3017" s="326">
        <v>44.0</v>
      </c>
      <c r="G3017" s="326">
        <v>449.0</v>
      </c>
      <c r="H3017" s="326">
        <v>8329.070211</v>
      </c>
      <c r="I3017" s="60">
        <f t="shared" si="1"/>
        <v>2020</v>
      </c>
      <c r="J3017" s="60">
        <f t="shared" si="2"/>
        <v>3</v>
      </c>
    </row>
    <row r="3018">
      <c r="A3018" s="325">
        <v>3016.0</v>
      </c>
      <c r="B3018" s="326" t="s">
        <v>930</v>
      </c>
      <c r="C3018" s="326" t="s">
        <v>530</v>
      </c>
      <c r="D3018" s="326" t="s">
        <v>768</v>
      </c>
      <c r="E3018" s="326" t="s">
        <v>914</v>
      </c>
      <c r="F3018" s="326" t="s">
        <v>771</v>
      </c>
      <c r="G3018" s="326">
        <v>2.0</v>
      </c>
      <c r="H3018" s="326">
        <v>1128.032518</v>
      </c>
      <c r="I3018" s="60">
        <f t="shared" si="1"/>
        <v>2020</v>
      </c>
      <c r="J3018" s="60">
        <f t="shared" si="2"/>
        <v>3</v>
      </c>
    </row>
    <row r="3019">
      <c r="A3019" s="325">
        <v>3017.0</v>
      </c>
      <c r="B3019" s="326" t="s">
        <v>930</v>
      </c>
      <c r="C3019" s="326" t="s">
        <v>530</v>
      </c>
      <c r="D3019" s="326" t="s">
        <v>768</v>
      </c>
      <c r="E3019" s="326" t="s">
        <v>915</v>
      </c>
      <c r="F3019" s="326" t="s">
        <v>775</v>
      </c>
      <c r="G3019" s="326">
        <v>88.0</v>
      </c>
      <c r="H3019" s="326">
        <v>49633.4308</v>
      </c>
      <c r="I3019" s="60">
        <f t="shared" si="1"/>
        <v>2020</v>
      </c>
      <c r="J3019" s="60">
        <f t="shared" si="2"/>
        <v>3</v>
      </c>
    </row>
    <row r="3020">
      <c r="A3020" s="325">
        <v>3018.0</v>
      </c>
      <c r="B3020" s="326" t="s">
        <v>930</v>
      </c>
      <c r="C3020" s="326" t="s">
        <v>530</v>
      </c>
      <c r="D3020" s="326" t="s">
        <v>778</v>
      </c>
      <c r="E3020" s="326" t="s">
        <v>918</v>
      </c>
      <c r="F3020" s="326" t="s">
        <v>783</v>
      </c>
      <c r="G3020" s="326">
        <v>58.0</v>
      </c>
      <c r="H3020" s="326">
        <v>8727.441685</v>
      </c>
      <c r="I3020" s="60">
        <f t="shared" si="1"/>
        <v>2020</v>
      </c>
      <c r="J3020" s="60">
        <f t="shared" si="2"/>
        <v>3</v>
      </c>
    </row>
    <row r="3021">
      <c r="A3021" s="325">
        <v>3019.0</v>
      </c>
      <c r="B3021" s="326" t="s">
        <v>930</v>
      </c>
      <c r="C3021" s="326" t="s">
        <v>530</v>
      </c>
      <c r="D3021" s="326" t="s">
        <v>919</v>
      </c>
      <c r="E3021" s="326" t="s">
        <v>888</v>
      </c>
      <c r="F3021" s="326" t="s">
        <v>889</v>
      </c>
      <c r="G3021" s="326">
        <v>11.0</v>
      </c>
      <c r="H3021" s="326">
        <v>20421.25447</v>
      </c>
      <c r="I3021" s="60">
        <f t="shared" si="1"/>
        <v>2020</v>
      </c>
      <c r="J3021" s="60">
        <f t="shared" si="2"/>
        <v>3</v>
      </c>
    </row>
    <row r="3022">
      <c r="A3022" s="325">
        <v>3020.0</v>
      </c>
      <c r="B3022" s="326" t="s">
        <v>930</v>
      </c>
      <c r="C3022" s="326" t="s">
        <v>530</v>
      </c>
      <c r="D3022" s="326" t="s">
        <v>919</v>
      </c>
      <c r="E3022" s="326" t="s">
        <v>890</v>
      </c>
      <c r="F3022" s="326" t="s">
        <v>891</v>
      </c>
      <c r="G3022" s="326">
        <v>102.0</v>
      </c>
      <c r="H3022" s="326">
        <v>15348.25951</v>
      </c>
      <c r="I3022" s="60">
        <f t="shared" si="1"/>
        <v>2020</v>
      </c>
      <c r="J3022" s="60">
        <f t="shared" si="2"/>
        <v>3</v>
      </c>
    </row>
    <row r="3023">
      <c r="A3023" s="325">
        <v>3021.0</v>
      </c>
      <c r="B3023" s="326" t="s">
        <v>930</v>
      </c>
      <c r="C3023" s="326" t="s">
        <v>530</v>
      </c>
      <c r="D3023" s="326" t="s">
        <v>919</v>
      </c>
      <c r="E3023" s="326" t="s">
        <v>892</v>
      </c>
      <c r="F3023" s="326" t="s">
        <v>893</v>
      </c>
      <c r="G3023" s="326">
        <v>1472.0</v>
      </c>
      <c r="H3023" s="326">
        <v>221496.451</v>
      </c>
      <c r="I3023" s="60">
        <f t="shared" si="1"/>
        <v>2020</v>
      </c>
      <c r="J3023" s="60">
        <f t="shared" si="2"/>
        <v>3</v>
      </c>
    </row>
    <row r="3024">
      <c r="A3024" s="325">
        <v>3022.0</v>
      </c>
      <c r="B3024" s="326" t="s">
        <v>930</v>
      </c>
      <c r="C3024" s="326" t="s">
        <v>530</v>
      </c>
      <c r="D3024" s="326" t="s">
        <v>784</v>
      </c>
      <c r="E3024" s="326" t="s">
        <v>785</v>
      </c>
      <c r="F3024" s="326">
        <v>35.0</v>
      </c>
      <c r="G3024" s="326">
        <v>64.0</v>
      </c>
      <c r="H3024" s="326">
        <v>49553.87043</v>
      </c>
      <c r="I3024" s="60">
        <f t="shared" si="1"/>
        <v>2020</v>
      </c>
      <c r="J3024" s="60">
        <f t="shared" si="2"/>
        <v>3</v>
      </c>
    </row>
    <row r="3025">
      <c r="A3025" s="325">
        <v>3023.0</v>
      </c>
      <c r="B3025" s="326" t="s">
        <v>930</v>
      </c>
      <c r="C3025" s="326" t="s">
        <v>530</v>
      </c>
      <c r="D3025" s="326" t="s">
        <v>784</v>
      </c>
      <c r="E3025" s="326" t="s">
        <v>786</v>
      </c>
      <c r="F3025" s="326">
        <v>43.0</v>
      </c>
      <c r="G3025" s="326">
        <v>52.0</v>
      </c>
      <c r="H3025" s="326">
        <v>342.5245204</v>
      </c>
      <c r="I3025" s="60">
        <f t="shared" si="1"/>
        <v>2020</v>
      </c>
      <c r="J3025" s="60">
        <f t="shared" si="2"/>
        <v>3</v>
      </c>
    </row>
    <row r="3026">
      <c r="A3026" s="325">
        <v>3024.0</v>
      </c>
      <c r="B3026" s="326" t="s">
        <v>930</v>
      </c>
      <c r="C3026" s="326" t="s">
        <v>530</v>
      </c>
      <c r="D3026" s="326" t="s">
        <v>784</v>
      </c>
      <c r="E3026" s="326" t="s">
        <v>787</v>
      </c>
      <c r="F3026" s="326" t="s">
        <v>788</v>
      </c>
      <c r="G3026" s="326">
        <v>205.0</v>
      </c>
      <c r="H3026" s="326">
        <v>1529.775675</v>
      </c>
      <c r="I3026" s="60">
        <f t="shared" si="1"/>
        <v>2020</v>
      </c>
      <c r="J3026" s="60">
        <f t="shared" si="2"/>
        <v>3</v>
      </c>
    </row>
    <row r="3027">
      <c r="A3027" s="325">
        <v>3025.0</v>
      </c>
      <c r="B3027" s="326" t="s">
        <v>930</v>
      </c>
      <c r="C3027" s="326" t="s">
        <v>530</v>
      </c>
      <c r="D3027" s="326" t="s">
        <v>784</v>
      </c>
      <c r="E3027" s="326" t="s">
        <v>789</v>
      </c>
      <c r="F3027" s="326">
        <v>49.0</v>
      </c>
      <c r="G3027" s="326">
        <v>1108.0</v>
      </c>
      <c r="H3027" s="326">
        <v>47173.2848</v>
      </c>
      <c r="I3027" s="60">
        <f t="shared" si="1"/>
        <v>2020</v>
      </c>
      <c r="J3027" s="60">
        <f t="shared" si="2"/>
        <v>3</v>
      </c>
    </row>
    <row r="3028">
      <c r="A3028" s="325">
        <v>3026.0</v>
      </c>
      <c r="B3028" s="326" t="s">
        <v>930</v>
      </c>
      <c r="C3028" s="326" t="s">
        <v>530</v>
      </c>
      <c r="D3028" s="326" t="s">
        <v>784</v>
      </c>
      <c r="E3028" s="326" t="s">
        <v>790</v>
      </c>
      <c r="F3028" s="326">
        <v>41.0</v>
      </c>
      <c r="G3028" s="326">
        <v>181.0</v>
      </c>
      <c r="H3028" s="326">
        <v>8492.58289</v>
      </c>
      <c r="I3028" s="60">
        <f t="shared" si="1"/>
        <v>2020</v>
      </c>
      <c r="J3028" s="60">
        <f t="shared" si="2"/>
        <v>3</v>
      </c>
    </row>
    <row r="3029">
      <c r="A3029" s="325">
        <v>3027.0</v>
      </c>
      <c r="B3029" s="326" t="s">
        <v>930</v>
      </c>
      <c r="C3029" s="326" t="s">
        <v>530</v>
      </c>
      <c r="D3029" s="326" t="s">
        <v>784</v>
      </c>
      <c r="E3029" s="326" t="s">
        <v>791</v>
      </c>
      <c r="F3029" s="326">
        <v>47.0</v>
      </c>
      <c r="G3029" s="326">
        <v>18.0</v>
      </c>
      <c r="H3029" s="326">
        <v>1721.421308</v>
      </c>
      <c r="I3029" s="60">
        <f t="shared" si="1"/>
        <v>2020</v>
      </c>
      <c r="J3029" s="60">
        <f t="shared" si="2"/>
        <v>3</v>
      </c>
    </row>
    <row r="3030">
      <c r="A3030" s="325">
        <v>3028.0</v>
      </c>
      <c r="B3030" s="326" t="s">
        <v>930</v>
      </c>
      <c r="C3030" s="326" t="s">
        <v>530</v>
      </c>
      <c r="D3030" s="326" t="s">
        <v>784</v>
      </c>
      <c r="E3030" s="326" t="s">
        <v>792</v>
      </c>
      <c r="F3030" s="326">
        <v>40.0</v>
      </c>
      <c r="G3030" s="326">
        <v>224.0</v>
      </c>
      <c r="H3030" s="326">
        <v>11656.16737</v>
      </c>
      <c r="I3030" s="60">
        <f t="shared" si="1"/>
        <v>2020</v>
      </c>
      <c r="J3030" s="60">
        <f t="shared" si="2"/>
        <v>3</v>
      </c>
    </row>
    <row r="3031">
      <c r="A3031" s="325">
        <v>3029.0</v>
      </c>
      <c r="B3031" s="326" t="s">
        <v>930</v>
      </c>
      <c r="C3031" s="326" t="s">
        <v>530</v>
      </c>
      <c r="D3031" s="326" t="s">
        <v>784</v>
      </c>
      <c r="E3031" s="326" t="s">
        <v>793</v>
      </c>
      <c r="F3031" s="326">
        <v>42.0</v>
      </c>
      <c r="G3031" s="326">
        <v>7.0</v>
      </c>
      <c r="H3031" s="326">
        <v>550.3090608</v>
      </c>
      <c r="I3031" s="60">
        <f t="shared" si="1"/>
        <v>2020</v>
      </c>
      <c r="J3031" s="60">
        <f t="shared" si="2"/>
        <v>3</v>
      </c>
    </row>
    <row r="3032">
      <c r="A3032" s="325">
        <v>3030.0</v>
      </c>
      <c r="B3032" s="326" t="s">
        <v>930</v>
      </c>
      <c r="C3032" s="326" t="s">
        <v>530</v>
      </c>
      <c r="D3032" s="326" t="s">
        <v>920</v>
      </c>
      <c r="E3032" s="326" t="s">
        <v>878</v>
      </c>
      <c r="F3032" s="326" t="s">
        <v>879</v>
      </c>
      <c r="G3032" s="326">
        <v>125.0</v>
      </c>
      <c r="H3032" s="326">
        <v>307380.3886</v>
      </c>
      <c r="I3032" s="60">
        <f t="shared" si="1"/>
        <v>2020</v>
      </c>
      <c r="J3032" s="60">
        <f t="shared" si="2"/>
        <v>3</v>
      </c>
    </row>
    <row r="3033">
      <c r="A3033" s="325">
        <v>3031.0</v>
      </c>
      <c r="B3033" s="326" t="s">
        <v>930</v>
      </c>
      <c r="C3033" s="326" t="s">
        <v>530</v>
      </c>
      <c r="D3033" s="326" t="s">
        <v>920</v>
      </c>
      <c r="E3033" s="326" t="s">
        <v>880</v>
      </c>
      <c r="F3033" s="326" t="s">
        <v>881</v>
      </c>
      <c r="G3033" s="326">
        <v>245.0</v>
      </c>
      <c r="H3033" s="326">
        <v>138183.9835</v>
      </c>
      <c r="I3033" s="60">
        <f t="shared" si="1"/>
        <v>2020</v>
      </c>
      <c r="J3033" s="60">
        <f t="shared" si="2"/>
        <v>3</v>
      </c>
    </row>
    <row r="3034">
      <c r="A3034" s="325">
        <v>3032.0</v>
      </c>
      <c r="B3034" s="326" t="s">
        <v>930</v>
      </c>
      <c r="C3034" s="326" t="s">
        <v>530</v>
      </c>
      <c r="D3034" s="326" t="s">
        <v>920</v>
      </c>
      <c r="E3034" s="326" t="s">
        <v>882</v>
      </c>
      <c r="F3034" s="326" t="s">
        <v>883</v>
      </c>
      <c r="G3034" s="326">
        <v>2.0</v>
      </c>
      <c r="H3034" s="326">
        <v>1128.032518</v>
      </c>
      <c r="I3034" s="60">
        <f t="shared" si="1"/>
        <v>2020</v>
      </c>
      <c r="J3034" s="60">
        <f t="shared" si="2"/>
        <v>3</v>
      </c>
    </row>
    <row r="3035">
      <c r="A3035" s="325">
        <v>3033.0</v>
      </c>
      <c r="B3035" s="326" t="s">
        <v>930</v>
      </c>
      <c r="C3035" s="326" t="s">
        <v>530</v>
      </c>
      <c r="D3035" s="326" t="s">
        <v>920</v>
      </c>
      <c r="E3035" s="326" t="s">
        <v>884</v>
      </c>
      <c r="F3035" s="326" t="s">
        <v>885</v>
      </c>
      <c r="G3035" s="326">
        <v>2197.0</v>
      </c>
      <c r="H3035" s="326">
        <v>1239143.721</v>
      </c>
      <c r="I3035" s="60">
        <f t="shared" si="1"/>
        <v>2020</v>
      </c>
      <c r="J3035" s="60">
        <f t="shared" si="2"/>
        <v>3</v>
      </c>
    </row>
    <row r="3036">
      <c r="A3036" s="325">
        <v>3034.0</v>
      </c>
      <c r="B3036" s="326" t="s">
        <v>930</v>
      </c>
      <c r="C3036" s="326" t="s">
        <v>530</v>
      </c>
      <c r="D3036" s="326" t="s">
        <v>920</v>
      </c>
      <c r="E3036" s="326" t="s">
        <v>886</v>
      </c>
      <c r="F3036" s="326" t="s">
        <v>887</v>
      </c>
      <c r="G3036" s="326">
        <v>59.0</v>
      </c>
      <c r="H3036" s="326">
        <v>33276.95929</v>
      </c>
      <c r="I3036" s="60">
        <f t="shared" si="1"/>
        <v>2020</v>
      </c>
      <c r="J3036" s="60">
        <f t="shared" si="2"/>
        <v>3</v>
      </c>
    </row>
    <row r="3037">
      <c r="A3037" s="325">
        <v>3035.0</v>
      </c>
      <c r="B3037" s="326" t="s">
        <v>930</v>
      </c>
      <c r="C3037" s="326" t="s">
        <v>530</v>
      </c>
      <c r="D3037" s="326" t="s">
        <v>794</v>
      </c>
      <c r="E3037" s="326" t="s">
        <v>794</v>
      </c>
      <c r="F3037" s="326">
        <v>46.0</v>
      </c>
      <c r="G3037" s="326">
        <v>10571.0</v>
      </c>
      <c r="H3037" s="326">
        <v>138332.5185</v>
      </c>
      <c r="I3037" s="60">
        <f t="shared" si="1"/>
        <v>2020</v>
      </c>
      <c r="J3037" s="60">
        <f t="shared" si="2"/>
        <v>3</v>
      </c>
    </row>
    <row r="3038">
      <c r="A3038" s="325">
        <v>3036.0</v>
      </c>
      <c r="B3038" s="326" t="s">
        <v>930</v>
      </c>
      <c r="C3038" s="326" t="s">
        <v>530</v>
      </c>
      <c r="D3038" s="326" t="s">
        <v>797</v>
      </c>
      <c r="E3038" s="326" t="s">
        <v>797</v>
      </c>
      <c r="F3038" s="326">
        <v>39.0</v>
      </c>
      <c r="G3038" s="326">
        <v>296.0</v>
      </c>
      <c r="H3038" s="326">
        <v>25755.28641</v>
      </c>
      <c r="I3038" s="60">
        <f t="shared" si="1"/>
        <v>2020</v>
      </c>
      <c r="J3038" s="60">
        <f t="shared" si="2"/>
        <v>3</v>
      </c>
    </row>
    <row r="3039">
      <c r="A3039" s="325">
        <v>3037.0</v>
      </c>
      <c r="B3039" s="326" t="s">
        <v>930</v>
      </c>
      <c r="C3039" s="326" t="s">
        <v>530</v>
      </c>
      <c r="D3039" s="326" t="s">
        <v>921</v>
      </c>
      <c r="E3039" s="326" t="s">
        <v>799</v>
      </c>
      <c r="F3039" s="326">
        <v>37.2</v>
      </c>
      <c r="G3039" s="326">
        <v>318.0</v>
      </c>
      <c r="H3039" s="326">
        <v>17515.03105</v>
      </c>
      <c r="I3039" s="60">
        <f t="shared" si="1"/>
        <v>2020</v>
      </c>
      <c r="J3039" s="60">
        <f t="shared" si="2"/>
        <v>3</v>
      </c>
    </row>
    <row r="3040">
      <c r="A3040" s="325">
        <v>3038.0</v>
      </c>
      <c r="B3040" s="326" t="s">
        <v>930</v>
      </c>
      <c r="C3040" s="326" t="s">
        <v>530</v>
      </c>
      <c r="D3040" s="326" t="s">
        <v>921</v>
      </c>
      <c r="E3040" s="326" t="s">
        <v>802</v>
      </c>
      <c r="F3040" s="326">
        <v>126.0</v>
      </c>
      <c r="G3040" s="326">
        <v>449.0</v>
      </c>
      <c r="H3040" s="326">
        <v>4124.475945</v>
      </c>
      <c r="I3040" s="60">
        <f t="shared" si="1"/>
        <v>2020</v>
      </c>
      <c r="J3040" s="60">
        <f t="shared" si="2"/>
        <v>3</v>
      </c>
    </row>
    <row r="3041">
      <c r="A3041" s="325">
        <v>3039.0</v>
      </c>
      <c r="B3041" s="326" t="s">
        <v>930</v>
      </c>
      <c r="C3041" s="326" t="s">
        <v>530</v>
      </c>
      <c r="D3041" s="326" t="s">
        <v>921</v>
      </c>
      <c r="E3041" s="326" t="s">
        <v>796</v>
      </c>
      <c r="F3041" s="326">
        <v>45.0</v>
      </c>
      <c r="G3041" s="326">
        <v>798.0</v>
      </c>
      <c r="H3041" s="326">
        <v>27613.33118</v>
      </c>
      <c r="I3041" s="60">
        <f t="shared" si="1"/>
        <v>2020</v>
      </c>
      <c r="J3041" s="60">
        <f t="shared" si="2"/>
        <v>3</v>
      </c>
    </row>
    <row r="3042">
      <c r="A3042" s="325">
        <v>3040.0</v>
      </c>
      <c r="B3042" s="326" t="s">
        <v>930</v>
      </c>
      <c r="C3042" s="326" t="s">
        <v>530</v>
      </c>
      <c r="D3042" s="326" t="s">
        <v>921</v>
      </c>
      <c r="E3042" s="326" t="s">
        <v>800</v>
      </c>
      <c r="F3042" s="326">
        <v>48.0</v>
      </c>
      <c r="G3042" s="326">
        <v>789.0</v>
      </c>
      <c r="H3042" s="326">
        <v>112533.7631</v>
      </c>
      <c r="I3042" s="60">
        <f t="shared" si="1"/>
        <v>2020</v>
      </c>
      <c r="J3042" s="60">
        <f t="shared" si="2"/>
        <v>3</v>
      </c>
    </row>
    <row r="3043">
      <c r="A3043" s="325">
        <v>3041.0</v>
      </c>
      <c r="B3043" s="326" t="s">
        <v>930</v>
      </c>
      <c r="C3043" s="326" t="s">
        <v>518</v>
      </c>
      <c r="D3043" s="326" t="s">
        <v>864</v>
      </c>
      <c r="E3043" s="326" t="s">
        <v>813</v>
      </c>
      <c r="F3043" s="326">
        <v>4.6</v>
      </c>
      <c r="G3043" s="326">
        <v>2.0</v>
      </c>
      <c r="H3043" s="326">
        <v>3180.119566</v>
      </c>
      <c r="I3043" s="60">
        <f t="shared" si="1"/>
        <v>2020</v>
      </c>
      <c r="J3043" s="60">
        <f t="shared" si="2"/>
        <v>3</v>
      </c>
    </row>
    <row r="3044">
      <c r="A3044" s="325">
        <v>3042.0</v>
      </c>
      <c r="B3044" s="326" t="s">
        <v>930</v>
      </c>
      <c r="C3044" s="326" t="s">
        <v>518</v>
      </c>
      <c r="D3044" s="326" t="s">
        <v>864</v>
      </c>
      <c r="E3044" s="326" t="s">
        <v>922</v>
      </c>
      <c r="F3044" s="326">
        <v>4.9</v>
      </c>
      <c r="G3044" s="326">
        <v>5.0</v>
      </c>
      <c r="H3044" s="326">
        <v>2237.237103</v>
      </c>
      <c r="I3044" s="60">
        <f t="shared" si="1"/>
        <v>2020</v>
      </c>
      <c r="J3044" s="60">
        <f t="shared" si="2"/>
        <v>3</v>
      </c>
    </row>
    <row r="3045">
      <c r="A3045" s="325">
        <v>3043.0</v>
      </c>
      <c r="B3045" s="326" t="s">
        <v>930</v>
      </c>
      <c r="C3045" s="326" t="s">
        <v>518</v>
      </c>
      <c r="D3045" s="326" t="s">
        <v>864</v>
      </c>
      <c r="E3045" s="326" t="s">
        <v>923</v>
      </c>
      <c r="F3045" s="326">
        <v>4.8</v>
      </c>
      <c r="G3045" s="326">
        <v>34.0</v>
      </c>
      <c r="H3045" s="326">
        <v>3902.042898</v>
      </c>
      <c r="I3045" s="60">
        <f t="shared" si="1"/>
        <v>2020</v>
      </c>
      <c r="J3045" s="60">
        <f t="shared" si="2"/>
        <v>3</v>
      </c>
    </row>
    <row r="3046">
      <c r="A3046" s="325">
        <v>3044.0</v>
      </c>
      <c r="B3046" s="326" t="s">
        <v>930</v>
      </c>
      <c r="C3046" s="326" t="s">
        <v>518</v>
      </c>
      <c r="D3046" s="326" t="s">
        <v>864</v>
      </c>
      <c r="E3046" s="326" t="s">
        <v>924</v>
      </c>
      <c r="F3046" s="326">
        <v>4.4</v>
      </c>
      <c r="G3046" s="326">
        <v>143.0</v>
      </c>
      <c r="H3046" s="326">
        <v>135990.4536</v>
      </c>
      <c r="I3046" s="60">
        <f t="shared" si="1"/>
        <v>2020</v>
      </c>
      <c r="J3046" s="60">
        <f t="shared" si="2"/>
        <v>3</v>
      </c>
    </row>
    <row r="3047">
      <c r="A3047" s="325">
        <v>3045.0</v>
      </c>
      <c r="B3047" s="326" t="s">
        <v>930</v>
      </c>
      <c r="C3047" s="326" t="s">
        <v>518</v>
      </c>
      <c r="D3047" s="326" t="s">
        <v>803</v>
      </c>
      <c r="E3047" s="326" t="s">
        <v>803</v>
      </c>
      <c r="F3047" s="326" t="s">
        <v>804</v>
      </c>
      <c r="G3047" s="326">
        <v>110.0</v>
      </c>
      <c r="H3047" s="326">
        <v>861496.1916</v>
      </c>
      <c r="I3047" s="60">
        <f t="shared" si="1"/>
        <v>2020</v>
      </c>
      <c r="J3047" s="60">
        <f t="shared" si="2"/>
        <v>3</v>
      </c>
    </row>
    <row r="3048">
      <c r="A3048" s="325">
        <v>3046.0</v>
      </c>
      <c r="B3048" s="326" t="s">
        <v>930</v>
      </c>
      <c r="C3048" s="326" t="s">
        <v>518</v>
      </c>
      <c r="D3048" s="326" t="s">
        <v>865</v>
      </c>
      <c r="E3048" s="326" t="s">
        <v>925</v>
      </c>
      <c r="F3048" s="326" t="s">
        <v>926</v>
      </c>
      <c r="G3048" s="326">
        <v>257.0</v>
      </c>
      <c r="H3048" s="326">
        <v>100615.5999</v>
      </c>
      <c r="I3048" s="60">
        <f t="shared" si="1"/>
        <v>2020</v>
      </c>
      <c r="J3048" s="60">
        <f t="shared" si="2"/>
        <v>3</v>
      </c>
    </row>
    <row r="3049">
      <c r="A3049" s="325">
        <v>3047.0</v>
      </c>
      <c r="B3049" s="326" t="s">
        <v>930</v>
      </c>
      <c r="C3049" s="326" t="s">
        <v>518</v>
      </c>
      <c r="D3049" s="326" t="s">
        <v>865</v>
      </c>
      <c r="E3049" s="326" t="s">
        <v>837</v>
      </c>
      <c r="F3049" s="326" t="s">
        <v>838</v>
      </c>
      <c r="G3049" s="326">
        <v>3621.0</v>
      </c>
      <c r="H3049" s="326">
        <v>143519.7019</v>
      </c>
      <c r="I3049" s="60">
        <f t="shared" si="1"/>
        <v>2020</v>
      </c>
      <c r="J3049" s="60">
        <f t="shared" si="2"/>
        <v>3</v>
      </c>
    </row>
    <row r="3050">
      <c r="A3050" s="325">
        <v>3048.0</v>
      </c>
      <c r="B3050" s="326" t="s">
        <v>930</v>
      </c>
      <c r="C3050" s="326" t="s">
        <v>518</v>
      </c>
      <c r="D3050" s="326" t="s">
        <v>865</v>
      </c>
      <c r="E3050" s="326" t="s">
        <v>894</v>
      </c>
      <c r="F3050" s="326" t="s">
        <v>895</v>
      </c>
      <c r="G3050" s="326">
        <v>1444.0</v>
      </c>
      <c r="H3050" s="326">
        <v>27429.59771</v>
      </c>
      <c r="I3050" s="60">
        <f t="shared" si="1"/>
        <v>2020</v>
      </c>
      <c r="J3050" s="60">
        <f t="shared" si="2"/>
        <v>3</v>
      </c>
    </row>
    <row r="3051">
      <c r="A3051" s="325">
        <v>3049.0</v>
      </c>
      <c r="B3051" s="326" t="s">
        <v>930</v>
      </c>
      <c r="C3051" s="326" t="s">
        <v>518</v>
      </c>
      <c r="D3051" s="326" t="s">
        <v>865</v>
      </c>
      <c r="E3051" s="326" t="s">
        <v>842</v>
      </c>
      <c r="F3051" s="326" t="s">
        <v>843</v>
      </c>
      <c r="G3051" s="326">
        <v>73.0</v>
      </c>
      <c r="H3051" s="326">
        <v>2569.681997</v>
      </c>
      <c r="I3051" s="60">
        <f t="shared" si="1"/>
        <v>2020</v>
      </c>
      <c r="J3051" s="60">
        <f t="shared" si="2"/>
        <v>3</v>
      </c>
    </row>
    <row r="3052">
      <c r="A3052" s="325">
        <v>3050.0</v>
      </c>
      <c r="B3052" s="326" t="s">
        <v>930</v>
      </c>
      <c r="C3052" s="326" t="s">
        <v>518</v>
      </c>
      <c r="D3052" s="326" t="s">
        <v>865</v>
      </c>
      <c r="E3052" s="326" t="s">
        <v>844</v>
      </c>
      <c r="F3052" s="326" t="s">
        <v>845</v>
      </c>
      <c r="G3052" s="326">
        <v>1525.0</v>
      </c>
      <c r="H3052" s="326">
        <v>150620.5176</v>
      </c>
      <c r="I3052" s="60">
        <f t="shared" si="1"/>
        <v>2020</v>
      </c>
      <c r="J3052" s="60">
        <f t="shared" si="2"/>
        <v>3</v>
      </c>
    </row>
    <row r="3053">
      <c r="A3053" s="325">
        <v>3051.0</v>
      </c>
      <c r="B3053" s="326" t="s">
        <v>930</v>
      </c>
      <c r="C3053" s="326" t="s">
        <v>518</v>
      </c>
      <c r="D3053" s="326" t="s">
        <v>805</v>
      </c>
      <c r="E3053" s="326" t="s">
        <v>808</v>
      </c>
      <c r="F3053" s="326" t="s">
        <v>809</v>
      </c>
      <c r="G3053" s="326">
        <v>10336.0</v>
      </c>
      <c r="H3053" s="326">
        <v>2098913.154</v>
      </c>
      <c r="I3053" s="60">
        <f t="shared" si="1"/>
        <v>2020</v>
      </c>
      <c r="J3053" s="60">
        <f t="shared" si="2"/>
        <v>3</v>
      </c>
    </row>
    <row r="3054">
      <c r="A3054" s="325">
        <v>3052.0</v>
      </c>
      <c r="B3054" s="326" t="s">
        <v>930</v>
      </c>
      <c r="C3054" s="326" t="s">
        <v>518</v>
      </c>
      <c r="D3054" s="326" t="s">
        <v>805</v>
      </c>
      <c r="E3054" s="326" t="s">
        <v>896</v>
      </c>
      <c r="F3054" s="326" t="s">
        <v>897</v>
      </c>
      <c r="G3054" s="326">
        <v>2023.0</v>
      </c>
      <c r="H3054" s="326">
        <v>896617.6496</v>
      </c>
      <c r="I3054" s="60">
        <f t="shared" si="1"/>
        <v>2020</v>
      </c>
      <c r="J3054" s="60">
        <f t="shared" si="2"/>
        <v>3</v>
      </c>
    </row>
    <row r="3055">
      <c r="A3055" s="325">
        <v>3053.0</v>
      </c>
      <c r="B3055" s="326" t="s">
        <v>930</v>
      </c>
      <c r="C3055" s="326" t="s">
        <v>518</v>
      </c>
      <c r="D3055" s="326" t="s">
        <v>805</v>
      </c>
      <c r="E3055" s="326" t="s">
        <v>810</v>
      </c>
      <c r="F3055" s="326" t="s">
        <v>811</v>
      </c>
      <c r="G3055" s="326">
        <v>1908.0</v>
      </c>
      <c r="H3055" s="326">
        <v>3983624.881</v>
      </c>
      <c r="I3055" s="60">
        <f t="shared" si="1"/>
        <v>2020</v>
      </c>
      <c r="J3055" s="60">
        <f t="shared" si="2"/>
        <v>3</v>
      </c>
    </row>
    <row r="3056">
      <c r="A3056" s="325">
        <v>3054.0</v>
      </c>
      <c r="B3056" s="326" t="s">
        <v>930</v>
      </c>
      <c r="C3056" s="326" t="s">
        <v>518</v>
      </c>
      <c r="D3056" s="326" t="s">
        <v>805</v>
      </c>
      <c r="E3056" s="326" t="s">
        <v>927</v>
      </c>
      <c r="F3056" s="326" t="s">
        <v>928</v>
      </c>
      <c r="G3056" s="326">
        <v>154.0</v>
      </c>
      <c r="H3056" s="326">
        <v>59089.15303</v>
      </c>
      <c r="I3056" s="60">
        <f t="shared" si="1"/>
        <v>2020</v>
      </c>
      <c r="J3056" s="60">
        <f t="shared" si="2"/>
        <v>3</v>
      </c>
    </row>
    <row r="3057">
      <c r="A3057" s="325">
        <v>3055.0</v>
      </c>
      <c r="B3057" s="326" t="s">
        <v>930</v>
      </c>
      <c r="C3057" s="326" t="s">
        <v>518</v>
      </c>
      <c r="D3057" s="326" t="s">
        <v>805</v>
      </c>
      <c r="E3057" s="326" t="s">
        <v>812</v>
      </c>
      <c r="F3057" s="326">
        <v>2.0</v>
      </c>
      <c r="G3057" s="326">
        <v>156.0</v>
      </c>
      <c r="H3057" s="326">
        <v>734353.1954</v>
      </c>
      <c r="I3057" s="60">
        <f t="shared" si="1"/>
        <v>2020</v>
      </c>
      <c r="J3057" s="60">
        <f t="shared" si="2"/>
        <v>3</v>
      </c>
    </row>
    <row r="3058">
      <c r="A3058" s="325">
        <v>3056.0</v>
      </c>
      <c r="B3058" s="326" t="s">
        <v>930</v>
      </c>
      <c r="C3058" s="326" t="s">
        <v>518</v>
      </c>
      <c r="D3058" s="326" t="s">
        <v>805</v>
      </c>
      <c r="E3058" s="326" t="s">
        <v>816</v>
      </c>
      <c r="F3058" s="326">
        <v>4.7</v>
      </c>
      <c r="G3058" s="326">
        <v>1.0</v>
      </c>
      <c r="H3058" s="326">
        <v>1196.330782</v>
      </c>
      <c r="I3058" s="60">
        <f t="shared" si="1"/>
        <v>2020</v>
      </c>
      <c r="J3058" s="60">
        <f t="shared" si="2"/>
        <v>3</v>
      </c>
    </row>
    <row r="3059">
      <c r="A3059" s="325">
        <v>3057.0</v>
      </c>
      <c r="B3059" s="326" t="s">
        <v>930</v>
      </c>
      <c r="C3059" s="326" t="s">
        <v>518</v>
      </c>
      <c r="D3059" s="326" t="s">
        <v>805</v>
      </c>
      <c r="E3059" s="326" t="s">
        <v>817</v>
      </c>
      <c r="F3059" s="326" t="s">
        <v>818</v>
      </c>
      <c r="G3059" s="326">
        <v>47.0</v>
      </c>
      <c r="H3059" s="326">
        <v>90394.0433</v>
      </c>
      <c r="I3059" s="60">
        <f t="shared" si="1"/>
        <v>2020</v>
      </c>
      <c r="J3059" s="60">
        <f t="shared" si="2"/>
        <v>3</v>
      </c>
    </row>
    <row r="3060">
      <c r="A3060" s="325">
        <v>3058.0</v>
      </c>
      <c r="B3060" s="326" t="s">
        <v>930</v>
      </c>
      <c r="C3060" s="326" t="s">
        <v>518</v>
      </c>
      <c r="D3060" s="326" t="s">
        <v>805</v>
      </c>
      <c r="E3060" s="326" t="s">
        <v>822</v>
      </c>
      <c r="F3060" s="326" t="s">
        <v>823</v>
      </c>
      <c r="G3060" s="326">
        <v>135.0</v>
      </c>
      <c r="H3060" s="326">
        <v>40101.20295</v>
      </c>
      <c r="I3060" s="60">
        <f t="shared" si="1"/>
        <v>2020</v>
      </c>
      <c r="J3060" s="60">
        <f t="shared" si="2"/>
        <v>3</v>
      </c>
    </row>
    <row r="3061">
      <c r="A3061" s="325">
        <v>3059.0</v>
      </c>
      <c r="B3061" s="326" t="s">
        <v>930</v>
      </c>
      <c r="C3061" s="326" t="s">
        <v>518</v>
      </c>
      <c r="D3061" s="326" t="s">
        <v>828</v>
      </c>
      <c r="E3061" s="326" t="s">
        <v>829</v>
      </c>
      <c r="F3061" s="326" t="s">
        <v>830</v>
      </c>
      <c r="G3061" s="326">
        <v>7607.0</v>
      </c>
      <c r="H3061" s="326">
        <v>98851.20109</v>
      </c>
      <c r="I3061" s="60">
        <f t="shared" si="1"/>
        <v>2020</v>
      </c>
      <c r="J3061" s="60">
        <f t="shared" si="2"/>
        <v>3</v>
      </c>
    </row>
    <row r="3062">
      <c r="A3062" s="325">
        <v>3060.0</v>
      </c>
      <c r="B3062" s="326" t="s">
        <v>930</v>
      </c>
      <c r="C3062" s="326" t="s">
        <v>518</v>
      </c>
      <c r="D3062" s="326" t="s">
        <v>828</v>
      </c>
      <c r="E3062" s="326" t="s">
        <v>831</v>
      </c>
      <c r="F3062" s="326">
        <v>104.0</v>
      </c>
      <c r="G3062" s="326">
        <v>4590.0</v>
      </c>
      <c r="H3062" s="326">
        <v>30907.60962</v>
      </c>
      <c r="I3062" s="60">
        <f t="shared" si="1"/>
        <v>2020</v>
      </c>
      <c r="J3062" s="60">
        <f t="shared" si="2"/>
        <v>3</v>
      </c>
    </row>
    <row r="3063">
      <c r="A3063" s="325">
        <v>3061.0</v>
      </c>
      <c r="B3063" s="326" t="s">
        <v>930</v>
      </c>
      <c r="C3063" s="326" t="s">
        <v>518</v>
      </c>
      <c r="D3063" s="326" t="s">
        <v>828</v>
      </c>
      <c r="E3063" s="326" t="s">
        <v>832</v>
      </c>
      <c r="F3063" s="326">
        <v>13.0</v>
      </c>
      <c r="G3063" s="326">
        <v>39.0</v>
      </c>
      <c r="H3063" s="326">
        <v>10265.61663</v>
      </c>
      <c r="I3063" s="60">
        <f t="shared" si="1"/>
        <v>2020</v>
      </c>
      <c r="J3063" s="60">
        <f t="shared" si="2"/>
        <v>3</v>
      </c>
    </row>
    <row r="3064">
      <c r="A3064" s="325">
        <v>3062.0</v>
      </c>
      <c r="B3064" s="326" t="s">
        <v>930</v>
      </c>
      <c r="C3064" s="326" t="s">
        <v>518</v>
      </c>
      <c r="D3064" s="326" t="s">
        <v>828</v>
      </c>
      <c r="E3064" s="326" t="s">
        <v>833</v>
      </c>
      <c r="F3064" s="326" t="s">
        <v>834</v>
      </c>
      <c r="G3064" s="326">
        <v>10.0</v>
      </c>
      <c r="H3064" s="326">
        <v>20944.26165</v>
      </c>
      <c r="I3064" s="60">
        <f t="shared" si="1"/>
        <v>2020</v>
      </c>
      <c r="J3064" s="60">
        <f t="shared" si="2"/>
        <v>3</v>
      </c>
    </row>
    <row r="3065">
      <c r="A3065" s="325">
        <v>3063.0</v>
      </c>
      <c r="B3065" s="326" t="s">
        <v>930</v>
      </c>
      <c r="C3065" s="326" t="s">
        <v>518</v>
      </c>
      <c r="D3065" s="326" t="s">
        <v>828</v>
      </c>
      <c r="E3065" s="326" t="s">
        <v>835</v>
      </c>
      <c r="F3065" s="326" t="s">
        <v>836</v>
      </c>
      <c r="G3065" s="326">
        <v>252.0</v>
      </c>
      <c r="H3065" s="326">
        <v>39855.71487</v>
      </c>
      <c r="I3065" s="60">
        <f t="shared" si="1"/>
        <v>2020</v>
      </c>
      <c r="J3065" s="60">
        <f t="shared" si="2"/>
        <v>3</v>
      </c>
    </row>
    <row r="3066">
      <c r="A3066" s="325">
        <v>3064.0</v>
      </c>
      <c r="B3066" s="326" t="s">
        <v>930</v>
      </c>
      <c r="C3066" s="326" t="s">
        <v>518</v>
      </c>
      <c r="D3066" s="326" t="s">
        <v>828</v>
      </c>
      <c r="E3066" s="326" t="s">
        <v>929</v>
      </c>
      <c r="F3066" s="326">
        <v>36.0</v>
      </c>
      <c r="G3066" s="326">
        <v>155.0</v>
      </c>
      <c r="H3066" s="326">
        <v>233302.822</v>
      </c>
      <c r="I3066" s="60">
        <f t="shared" si="1"/>
        <v>2020</v>
      </c>
      <c r="J3066" s="60">
        <f t="shared" si="2"/>
        <v>3</v>
      </c>
    </row>
    <row r="3067">
      <c r="A3067" s="325">
        <v>3065.0</v>
      </c>
      <c r="B3067" s="326" t="s">
        <v>930</v>
      </c>
      <c r="C3067" s="326" t="s">
        <v>518</v>
      </c>
      <c r="D3067" s="326" t="s">
        <v>828</v>
      </c>
      <c r="E3067" s="326" t="s">
        <v>866</v>
      </c>
      <c r="F3067" s="326">
        <v>106.0</v>
      </c>
      <c r="G3067" s="326">
        <v>40.0</v>
      </c>
      <c r="H3067" s="326">
        <v>61989.6346</v>
      </c>
      <c r="I3067" s="60">
        <f t="shared" si="1"/>
        <v>2020</v>
      </c>
      <c r="J3067" s="60">
        <f t="shared" si="2"/>
        <v>3</v>
      </c>
    </row>
    <row r="3068">
      <c r="A3068" s="325">
        <v>3066.0</v>
      </c>
      <c r="B3068" s="326" t="s">
        <v>930</v>
      </c>
      <c r="C3068" s="326" t="s">
        <v>518</v>
      </c>
      <c r="D3068" s="326" t="s">
        <v>828</v>
      </c>
      <c r="E3068" s="326" t="s">
        <v>840</v>
      </c>
      <c r="F3068" s="326" t="s">
        <v>841</v>
      </c>
      <c r="G3068" s="326">
        <v>292.0</v>
      </c>
      <c r="H3068" s="326">
        <v>8505.671227</v>
      </c>
      <c r="I3068" s="60">
        <f t="shared" si="1"/>
        <v>2020</v>
      </c>
      <c r="J3068" s="60">
        <f t="shared" si="2"/>
        <v>3</v>
      </c>
    </row>
    <row r="3069">
      <c r="A3069" s="325">
        <v>3067.0</v>
      </c>
      <c r="B3069" s="326" t="s">
        <v>930</v>
      </c>
      <c r="C3069" s="326" t="s">
        <v>518</v>
      </c>
      <c r="D3069" s="326" t="s">
        <v>828</v>
      </c>
      <c r="E3069" s="326" t="s">
        <v>846</v>
      </c>
      <c r="F3069" s="326" t="s">
        <v>847</v>
      </c>
      <c r="G3069" s="326">
        <v>1062.0</v>
      </c>
      <c r="H3069" s="326">
        <v>329994.3808</v>
      </c>
      <c r="I3069" s="60">
        <f t="shared" si="1"/>
        <v>2020</v>
      </c>
      <c r="J3069" s="60">
        <f t="shared" si="2"/>
        <v>3</v>
      </c>
    </row>
    <row r="3070">
      <c r="A3070" s="325">
        <v>3068.0</v>
      </c>
      <c r="B3070" s="326" t="s">
        <v>931</v>
      </c>
      <c r="C3070" s="326" t="s">
        <v>545</v>
      </c>
      <c r="D3070" s="326" t="s">
        <v>642</v>
      </c>
      <c r="E3070" s="326" t="s">
        <v>643</v>
      </c>
      <c r="F3070" s="326" t="s">
        <v>644</v>
      </c>
      <c r="G3070" s="326">
        <v>172.0</v>
      </c>
      <c r="H3070" s="326">
        <v>155201.8717</v>
      </c>
      <c r="I3070" s="60">
        <f t="shared" si="1"/>
        <v>2020</v>
      </c>
      <c r="J3070" s="60">
        <f t="shared" si="2"/>
        <v>4</v>
      </c>
    </row>
    <row r="3071">
      <c r="A3071" s="325">
        <v>3069.0</v>
      </c>
      <c r="B3071" s="326" t="s">
        <v>931</v>
      </c>
      <c r="C3071" s="326" t="s">
        <v>545</v>
      </c>
      <c r="D3071" s="326" t="s">
        <v>642</v>
      </c>
      <c r="E3071" s="326" t="s">
        <v>645</v>
      </c>
      <c r="F3071" s="326" t="s">
        <v>646</v>
      </c>
      <c r="G3071" s="326">
        <v>120.0</v>
      </c>
      <c r="H3071" s="326">
        <v>23974.88861</v>
      </c>
      <c r="I3071" s="60">
        <f t="shared" si="1"/>
        <v>2020</v>
      </c>
      <c r="J3071" s="60">
        <f t="shared" si="2"/>
        <v>4</v>
      </c>
    </row>
    <row r="3072">
      <c r="A3072" s="325">
        <v>3070.0</v>
      </c>
      <c r="B3072" s="326" t="s">
        <v>931</v>
      </c>
      <c r="C3072" s="326" t="s">
        <v>545</v>
      </c>
      <c r="D3072" s="326" t="s">
        <v>647</v>
      </c>
      <c r="E3072" s="326" t="s">
        <v>648</v>
      </c>
      <c r="F3072" s="326" t="s">
        <v>649</v>
      </c>
      <c r="G3072" s="326">
        <v>962.0</v>
      </c>
      <c r="H3072" s="326">
        <v>8814.933908</v>
      </c>
      <c r="I3072" s="60">
        <f t="shared" si="1"/>
        <v>2020</v>
      </c>
      <c r="J3072" s="60">
        <f t="shared" si="2"/>
        <v>4</v>
      </c>
    </row>
    <row r="3073">
      <c r="A3073" s="325">
        <v>3071.0</v>
      </c>
      <c r="B3073" s="326" t="s">
        <v>931</v>
      </c>
      <c r="C3073" s="326" t="s">
        <v>545</v>
      </c>
      <c r="D3073" s="326" t="s">
        <v>647</v>
      </c>
      <c r="E3073" s="326" t="s">
        <v>650</v>
      </c>
      <c r="F3073" s="326" t="s">
        <v>651</v>
      </c>
      <c r="G3073" s="326">
        <v>1709.0</v>
      </c>
      <c r="H3073" s="326">
        <v>15659.79423</v>
      </c>
      <c r="I3073" s="60">
        <f t="shared" si="1"/>
        <v>2020</v>
      </c>
      <c r="J3073" s="60">
        <f t="shared" si="2"/>
        <v>4</v>
      </c>
    </row>
    <row r="3074">
      <c r="A3074" s="325">
        <v>3072.0</v>
      </c>
      <c r="B3074" s="326" t="s">
        <v>931</v>
      </c>
      <c r="C3074" s="326" t="s">
        <v>545</v>
      </c>
      <c r="D3074" s="326" t="s">
        <v>647</v>
      </c>
      <c r="E3074" s="326" t="s">
        <v>652</v>
      </c>
      <c r="F3074" s="326" t="s">
        <v>653</v>
      </c>
      <c r="G3074" s="326">
        <v>2153.0</v>
      </c>
      <c r="H3074" s="326">
        <v>19728.22526</v>
      </c>
      <c r="I3074" s="60">
        <f t="shared" si="1"/>
        <v>2020</v>
      </c>
      <c r="J3074" s="60">
        <f t="shared" si="2"/>
        <v>4</v>
      </c>
    </row>
    <row r="3075">
      <c r="A3075" s="325">
        <v>3073.0</v>
      </c>
      <c r="B3075" s="326" t="s">
        <v>931</v>
      </c>
      <c r="C3075" s="326" t="s">
        <v>545</v>
      </c>
      <c r="D3075" s="326" t="s">
        <v>647</v>
      </c>
      <c r="E3075" s="326" t="s">
        <v>654</v>
      </c>
      <c r="F3075" s="326" t="s">
        <v>655</v>
      </c>
      <c r="G3075" s="326">
        <v>1886.0</v>
      </c>
      <c r="H3075" s="326">
        <v>17281.66876</v>
      </c>
      <c r="I3075" s="60">
        <f t="shared" si="1"/>
        <v>2020</v>
      </c>
      <c r="J3075" s="60">
        <f t="shared" si="2"/>
        <v>4</v>
      </c>
    </row>
    <row r="3076">
      <c r="A3076" s="325">
        <v>3074.0</v>
      </c>
      <c r="B3076" s="326" t="s">
        <v>931</v>
      </c>
      <c r="C3076" s="326" t="s">
        <v>545</v>
      </c>
      <c r="D3076" s="326" t="s">
        <v>647</v>
      </c>
      <c r="E3076" s="326" t="s">
        <v>656</v>
      </c>
      <c r="F3076" s="326" t="s">
        <v>657</v>
      </c>
      <c r="G3076" s="326">
        <v>47.0</v>
      </c>
      <c r="H3076" s="326">
        <v>615.5424325</v>
      </c>
      <c r="I3076" s="60">
        <f t="shared" si="1"/>
        <v>2020</v>
      </c>
      <c r="J3076" s="60">
        <f t="shared" si="2"/>
        <v>4</v>
      </c>
    </row>
    <row r="3077">
      <c r="A3077" s="325">
        <v>3075.0</v>
      </c>
      <c r="B3077" s="326" t="s">
        <v>931</v>
      </c>
      <c r="C3077" s="326" t="s">
        <v>547</v>
      </c>
      <c r="D3077" s="326" t="s">
        <v>658</v>
      </c>
      <c r="E3077" s="326" t="s">
        <v>659</v>
      </c>
      <c r="F3077" s="326" t="s">
        <v>660</v>
      </c>
      <c r="G3077" s="326">
        <v>89.0</v>
      </c>
      <c r="H3077" s="326">
        <v>1026.454372</v>
      </c>
      <c r="I3077" s="60">
        <f t="shared" si="1"/>
        <v>2020</v>
      </c>
      <c r="J3077" s="60">
        <f t="shared" si="2"/>
        <v>4</v>
      </c>
    </row>
    <row r="3078">
      <c r="A3078" s="325">
        <v>3076.0</v>
      </c>
      <c r="B3078" s="326" t="s">
        <v>931</v>
      </c>
      <c r="C3078" s="326" t="s">
        <v>547</v>
      </c>
      <c r="D3078" s="326" t="s">
        <v>658</v>
      </c>
      <c r="E3078" s="326" t="s">
        <v>661</v>
      </c>
      <c r="F3078" s="326" t="s">
        <v>662</v>
      </c>
      <c r="G3078" s="326">
        <v>5271.0</v>
      </c>
      <c r="H3078" s="326">
        <v>7993.476476</v>
      </c>
      <c r="I3078" s="60">
        <f t="shared" si="1"/>
        <v>2020</v>
      </c>
      <c r="J3078" s="60">
        <f t="shared" si="2"/>
        <v>4</v>
      </c>
    </row>
    <row r="3079">
      <c r="A3079" s="325">
        <v>3077.0</v>
      </c>
      <c r="B3079" s="326" t="s">
        <v>931</v>
      </c>
      <c r="C3079" s="326" t="s">
        <v>547</v>
      </c>
      <c r="D3079" s="326" t="s">
        <v>658</v>
      </c>
      <c r="E3079" s="326" t="s">
        <v>663</v>
      </c>
      <c r="F3079" s="326" t="s">
        <v>664</v>
      </c>
      <c r="G3079" s="326">
        <v>3353.0</v>
      </c>
      <c r="H3079" s="326">
        <v>30172.45725</v>
      </c>
      <c r="I3079" s="60">
        <f t="shared" si="1"/>
        <v>2020</v>
      </c>
      <c r="J3079" s="60">
        <f t="shared" si="2"/>
        <v>4</v>
      </c>
    </row>
    <row r="3080">
      <c r="A3080" s="325">
        <v>3078.0</v>
      </c>
      <c r="B3080" s="326" t="s">
        <v>931</v>
      </c>
      <c r="C3080" s="326" t="s">
        <v>547</v>
      </c>
      <c r="D3080" s="326" t="s">
        <v>665</v>
      </c>
      <c r="E3080" s="326" t="s">
        <v>666</v>
      </c>
      <c r="F3080" s="326" t="s">
        <v>667</v>
      </c>
      <c r="G3080" s="326">
        <v>4672.0</v>
      </c>
      <c r="H3080" s="326">
        <v>3114719.592</v>
      </c>
      <c r="I3080" s="60">
        <f t="shared" si="1"/>
        <v>2020</v>
      </c>
      <c r="J3080" s="60">
        <f t="shared" si="2"/>
        <v>4</v>
      </c>
    </row>
    <row r="3081">
      <c r="A3081" s="325">
        <v>3079.0</v>
      </c>
      <c r="B3081" s="326" t="s">
        <v>931</v>
      </c>
      <c r="C3081" s="326" t="s">
        <v>678</v>
      </c>
      <c r="D3081" s="326" t="s">
        <v>678</v>
      </c>
      <c r="E3081" s="326" t="s">
        <v>680</v>
      </c>
      <c r="F3081" s="326">
        <v>80.0</v>
      </c>
      <c r="G3081" s="326">
        <v>115.0</v>
      </c>
      <c r="H3081" s="326">
        <v>18053.62944</v>
      </c>
      <c r="I3081" s="60">
        <f t="shared" si="1"/>
        <v>2020</v>
      </c>
      <c r="J3081" s="60">
        <f t="shared" si="2"/>
        <v>4</v>
      </c>
    </row>
    <row r="3082">
      <c r="A3082" s="325">
        <v>3080.0</v>
      </c>
      <c r="B3082" s="326" t="s">
        <v>931</v>
      </c>
      <c r="C3082" s="326" t="s">
        <v>678</v>
      </c>
      <c r="D3082" s="326" t="s">
        <v>678</v>
      </c>
      <c r="E3082" s="326" t="s">
        <v>849</v>
      </c>
      <c r="F3082" s="326">
        <v>76.0</v>
      </c>
      <c r="G3082" s="326">
        <v>1.0</v>
      </c>
      <c r="H3082" s="326">
        <v>1464.0</v>
      </c>
      <c r="I3082" s="60">
        <f t="shared" si="1"/>
        <v>2020</v>
      </c>
      <c r="J3082" s="60">
        <f t="shared" si="2"/>
        <v>4</v>
      </c>
    </row>
    <row r="3083">
      <c r="A3083" s="325">
        <v>3081.0</v>
      </c>
      <c r="B3083" s="326" t="s">
        <v>931</v>
      </c>
      <c r="C3083" s="326" t="s">
        <v>678</v>
      </c>
      <c r="D3083" s="326" t="s">
        <v>678</v>
      </c>
      <c r="E3083" s="326" t="s">
        <v>681</v>
      </c>
      <c r="F3083" s="326">
        <v>83.0</v>
      </c>
      <c r="G3083" s="326">
        <v>3.0</v>
      </c>
      <c r="H3083" s="326">
        <v>12.75890041</v>
      </c>
      <c r="I3083" s="60">
        <f t="shared" si="1"/>
        <v>2020</v>
      </c>
      <c r="J3083" s="60">
        <f t="shared" si="2"/>
        <v>4</v>
      </c>
    </row>
    <row r="3084">
      <c r="A3084" s="325">
        <v>3082.0</v>
      </c>
      <c r="B3084" s="326" t="s">
        <v>931</v>
      </c>
      <c r="C3084" s="326" t="s">
        <v>678</v>
      </c>
      <c r="D3084" s="326" t="s">
        <v>678</v>
      </c>
      <c r="E3084" s="326" t="s">
        <v>682</v>
      </c>
      <c r="F3084" s="326">
        <v>26.0</v>
      </c>
      <c r="G3084" s="326">
        <v>2.0</v>
      </c>
      <c r="H3084" s="326">
        <v>541.8146066</v>
      </c>
      <c r="I3084" s="60">
        <f t="shared" si="1"/>
        <v>2020</v>
      </c>
      <c r="J3084" s="60">
        <f t="shared" si="2"/>
        <v>4</v>
      </c>
    </row>
    <row r="3085">
      <c r="A3085" s="325">
        <v>3083.0</v>
      </c>
      <c r="B3085" s="326" t="s">
        <v>931</v>
      </c>
      <c r="C3085" s="326" t="s">
        <v>678</v>
      </c>
      <c r="D3085" s="326" t="s">
        <v>678</v>
      </c>
      <c r="E3085" s="326" t="s">
        <v>874</v>
      </c>
      <c r="F3085" s="326">
        <v>15.0</v>
      </c>
      <c r="G3085" s="326">
        <v>1.0</v>
      </c>
      <c r="H3085" s="326">
        <v>270.9073033</v>
      </c>
      <c r="I3085" s="60">
        <f t="shared" si="1"/>
        <v>2020</v>
      </c>
      <c r="J3085" s="60">
        <f t="shared" si="2"/>
        <v>4</v>
      </c>
    </row>
    <row r="3086">
      <c r="A3086" s="325">
        <v>3084.0</v>
      </c>
      <c r="B3086" s="326" t="s">
        <v>931</v>
      </c>
      <c r="C3086" s="326" t="s">
        <v>678</v>
      </c>
      <c r="D3086" s="326" t="s">
        <v>678</v>
      </c>
      <c r="E3086" s="326" t="s">
        <v>683</v>
      </c>
      <c r="F3086" s="326">
        <v>802.0</v>
      </c>
      <c r="G3086" s="326">
        <v>910.0</v>
      </c>
      <c r="H3086" s="326">
        <v>122971.437</v>
      </c>
      <c r="I3086" s="60">
        <f t="shared" si="1"/>
        <v>2020</v>
      </c>
      <c r="J3086" s="60">
        <f t="shared" si="2"/>
        <v>4</v>
      </c>
    </row>
    <row r="3087">
      <c r="A3087" s="325">
        <v>3085.0</v>
      </c>
      <c r="B3087" s="326" t="s">
        <v>931</v>
      </c>
      <c r="C3087" s="326" t="s">
        <v>678</v>
      </c>
      <c r="D3087" s="326" t="s">
        <v>678</v>
      </c>
      <c r="E3087" s="326" t="s">
        <v>684</v>
      </c>
      <c r="F3087" s="326">
        <v>95.0</v>
      </c>
      <c r="G3087" s="326">
        <v>21.0</v>
      </c>
      <c r="H3087" s="326">
        <v>339.6824508</v>
      </c>
      <c r="I3087" s="60">
        <f t="shared" si="1"/>
        <v>2020</v>
      </c>
      <c r="J3087" s="60">
        <f t="shared" si="2"/>
        <v>4</v>
      </c>
    </row>
    <row r="3088">
      <c r="A3088" s="325">
        <v>3086.0</v>
      </c>
      <c r="B3088" s="326" t="s">
        <v>931</v>
      </c>
      <c r="C3088" s="326" t="s">
        <v>678</v>
      </c>
      <c r="D3088" s="326" t="s">
        <v>678</v>
      </c>
      <c r="E3088" s="326" t="s">
        <v>685</v>
      </c>
      <c r="F3088" s="326">
        <v>24.0</v>
      </c>
      <c r="G3088" s="326">
        <v>8.0</v>
      </c>
      <c r="H3088" s="326">
        <v>2776.106694</v>
      </c>
      <c r="I3088" s="60">
        <f t="shared" si="1"/>
        <v>2020</v>
      </c>
      <c r="J3088" s="60">
        <f t="shared" si="2"/>
        <v>4</v>
      </c>
    </row>
    <row r="3089">
      <c r="A3089" s="325">
        <v>3087.0</v>
      </c>
      <c r="B3089" s="326" t="s">
        <v>931</v>
      </c>
      <c r="C3089" s="326" t="s">
        <v>678</v>
      </c>
      <c r="D3089" s="326" t="s">
        <v>678</v>
      </c>
      <c r="E3089" s="326" t="s">
        <v>686</v>
      </c>
      <c r="F3089" s="326">
        <v>60.0</v>
      </c>
      <c r="G3089" s="326">
        <v>10.0</v>
      </c>
      <c r="H3089" s="326">
        <v>184.2287612</v>
      </c>
      <c r="I3089" s="60">
        <f t="shared" si="1"/>
        <v>2020</v>
      </c>
      <c r="J3089" s="60">
        <f t="shared" si="2"/>
        <v>4</v>
      </c>
    </row>
    <row r="3090">
      <c r="A3090" s="325">
        <v>3088.0</v>
      </c>
      <c r="B3090" s="326" t="s">
        <v>931</v>
      </c>
      <c r="C3090" s="326" t="s">
        <v>678</v>
      </c>
      <c r="D3090" s="326" t="s">
        <v>678</v>
      </c>
      <c r="E3090" s="326" t="s">
        <v>687</v>
      </c>
      <c r="F3090" s="326">
        <v>814.0</v>
      </c>
      <c r="G3090" s="326">
        <v>69.0</v>
      </c>
      <c r="H3090" s="326">
        <v>485.93013</v>
      </c>
      <c r="I3090" s="60">
        <f t="shared" si="1"/>
        <v>2020</v>
      </c>
      <c r="J3090" s="60">
        <f t="shared" si="2"/>
        <v>4</v>
      </c>
    </row>
    <row r="3091">
      <c r="A3091" s="325">
        <v>3089.0</v>
      </c>
      <c r="B3091" s="326" t="s">
        <v>931</v>
      </c>
      <c r="C3091" s="326" t="s">
        <v>678</v>
      </c>
      <c r="D3091" s="326" t="s">
        <v>678</v>
      </c>
      <c r="E3091" s="326" t="s">
        <v>688</v>
      </c>
      <c r="F3091" s="326">
        <v>33.0</v>
      </c>
      <c r="G3091" s="326">
        <v>289.0</v>
      </c>
      <c r="H3091" s="326">
        <v>10682.00572</v>
      </c>
      <c r="I3091" s="60">
        <f t="shared" si="1"/>
        <v>2020</v>
      </c>
      <c r="J3091" s="60">
        <f t="shared" si="2"/>
        <v>4</v>
      </c>
    </row>
    <row r="3092">
      <c r="A3092" s="325">
        <v>3090.0</v>
      </c>
      <c r="B3092" s="326" t="s">
        <v>931</v>
      </c>
      <c r="C3092" s="326" t="s">
        <v>678</v>
      </c>
      <c r="D3092" s="326" t="s">
        <v>678</v>
      </c>
      <c r="E3092" s="326" t="s">
        <v>689</v>
      </c>
      <c r="F3092" s="326">
        <v>54.0</v>
      </c>
      <c r="G3092" s="326">
        <v>375.0</v>
      </c>
      <c r="H3092" s="326">
        <v>26195.54381</v>
      </c>
      <c r="I3092" s="60">
        <f t="shared" si="1"/>
        <v>2020</v>
      </c>
      <c r="J3092" s="60">
        <f t="shared" si="2"/>
        <v>4</v>
      </c>
    </row>
    <row r="3093">
      <c r="A3093" s="325">
        <v>3091.0</v>
      </c>
      <c r="B3093" s="326" t="s">
        <v>931</v>
      </c>
      <c r="C3093" s="326" t="s">
        <v>678</v>
      </c>
      <c r="D3093" s="326" t="s">
        <v>678</v>
      </c>
      <c r="E3093" s="326" t="s">
        <v>692</v>
      </c>
      <c r="F3093" s="326" t="s">
        <v>693</v>
      </c>
      <c r="G3093" s="326">
        <v>62.0</v>
      </c>
      <c r="H3093" s="326">
        <v>8941.677535</v>
      </c>
      <c r="I3093" s="60">
        <f t="shared" si="1"/>
        <v>2020</v>
      </c>
      <c r="J3093" s="60">
        <f t="shared" si="2"/>
        <v>4</v>
      </c>
    </row>
    <row r="3094">
      <c r="A3094" s="325">
        <v>3092.0</v>
      </c>
      <c r="B3094" s="326" t="s">
        <v>931</v>
      </c>
      <c r="C3094" s="326" t="s">
        <v>678</v>
      </c>
      <c r="D3094" s="326" t="s">
        <v>678</v>
      </c>
      <c r="E3094" s="326" t="s">
        <v>694</v>
      </c>
      <c r="F3094" s="326">
        <v>86.0</v>
      </c>
      <c r="G3094" s="326">
        <v>987.0</v>
      </c>
      <c r="H3094" s="326">
        <v>120762.8614</v>
      </c>
      <c r="I3094" s="60">
        <f t="shared" si="1"/>
        <v>2020</v>
      </c>
      <c r="J3094" s="60">
        <f t="shared" si="2"/>
        <v>4</v>
      </c>
    </row>
    <row r="3095">
      <c r="A3095" s="325">
        <v>3093.0</v>
      </c>
      <c r="B3095" s="326" t="s">
        <v>931</v>
      </c>
      <c r="C3095" s="326" t="s">
        <v>678</v>
      </c>
      <c r="D3095" s="326" t="s">
        <v>678</v>
      </c>
      <c r="E3095" s="326" t="s">
        <v>695</v>
      </c>
      <c r="F3095" s="326">
        <v>69.0</v>
      </c>
      <c r="G3095" s="326">
        <v>186.0</v>
      </c>
      <c r="H3095" s="326">
        <v>50466.56794</v>
      </c>
      <c r="I3095" s="60">
        <f t="shared" si="1"/>
        <v>2020</v>
      </c>
      <c r="J3095" s="60">
        <f t="shared" si="2"/>
        <v>4</v>
      </c>
    </row>
    <row r="3096">
      <c r="A3096" s="325">
        <v>3094.0</v>
      </c>
      <c r="B3096" s="326" t="s">
        <v>931</v>
      </c>
      <c r="C3096" s="326" t="s">
        <v>678</v>
      </c>
      <c r="D3096" s="326" t="s">
        <v>678</v>
      </c>
      <c r="E3096" s="326" t="s">
        <v>696</v>
      </c>
      <c r="F3096" s="326">
        <v>61.0</v>
      </c>
      <c r="G3096" s="326">
        <v>46.0</v>
      </c>
      <c r="H3096" s="326">
        <v>6798.157762</v>
      </c>
      <c r="I3096" s="60">
        <f t="shared" si="1"/>
        <v>2020</v>
      </c>
      <c r="J3096" s="60">
        <f t="shared" si="2"/>
        <v>4</v>
      </c>
    </row>
    <row r="3097">
      <c r="A3097" s="325">
        <v>3095.0</v>
      </c>
      <c r="B3097" s="326" t="s">
        <v>931</v>
      </c>
      <c r="C3097" s="326" t="s">
        <v>678</v>
      </c>
      <c r="D3097" s="326" t="s">
        <v>678</v>
      </c>
      <c r="E3097" s="326" t="s">
        <v>697</v>
      </c>
      <c r="F3097" s="326">
        <v>99.0</v>
      </c>
      <c r="G3097" s="326">
        <v>90.0</v>
      </c>
      <c r="H3097" s="326">
        <v>16722.71103</v>
      </c>
      <c r="I3097" s="60">
        <f t="shared" si="1"/>
        <v>2020</v>
      </c>
      <c r="J3097" s="60">
        <f t="shared" si="2"/>
        <v>4</v>
      </c>
    </row>
    <row r="3098">
      <c r="A3098" s="325">
        <v>3096.0</v>
      </c>
      <c r="B3098" s="326" t="s">
        <v>931</v>
      </c>
      <c r="C3098" s="326" t="s">
        <v>678</v>
      </c>
      <c r="D3098" s="326" t="s">
        <v>678</v>
      </c>
      <c r="E3098" s="326" t="s">
        <v>698</v>
      </c>
      <c r="F3098" s="326">
        <v>67.0</v>
      </c>
      <c r="G3098" s="326">
        <v>8.0</v>
      </c>
      <c r="H3098" s="326">
        <v>930.5078752</v>
      </c>
      <c r="I3098" s="60">
        <f t="shared" si="1"/>
        <v>2020</v>
      </c>
      <c r="J3098" s="60">
        <f t="shared" si="2"/>
        <v>4</v>
      </c>
    </row>
    <row r="3099">
      <c r="A3099" s="325">
        <v>3097.0</v>
      </c>
      <c r="B3099" s="326" t="s">
        <v>931</v>
      </c>
      <c r="C3099" s="326" t="s">
        <v>678</v>
      </c>
      <c r="D3099" s="326" t="s">
        <v>678</v>
      </c>
      <c r="E3099" s="326" t="s">
        <v>699</v>
      </c>
      <c r="F3099" s="326">
        <v>79.0</v>
      </c>
      <c r="G3099" s="326">
        <v>400.0</v>
      </c>
      <c r="H3099" s="326">
        <v>73705.20132</v>
      </c>
      <c r="I3099" s="60">
        <f t="shared" si="1"/>
        <v>2020</v>
      </c>
      <c r="J3099" s="60">
        <f t="shared" si="2"/>
        <v>4</v>
      </c>
    </row>
    <row r="3100">
      <c r="A3100" s="325">
        <v>3098.0</v>
      </c>
      <c r="B3100" s="326" t="s">
        <v>931</v>
      </c>
      <c r="C3100" s="326" t="s">
        <v>678</v>
      </c>
      <c r="D3100" s="326" t="s">
        <v>678</v>
      </c>
      <c r="E3100" s="326" t="s">
        <v>702</v>
      </c>
      <c r="F3100" s="326" t="s">
        <v>703</v>
      </c>
      <c r="G3100" s="326">
        <v>71.0</v>
      </c>
      <c r="H3100" s="326">
        <v>13123.9451</v>
      </c>
      <c r="I3100" s="60">
        <f t="shared" si="1"/>
        <v>2020</v>
      </c>
      <c r="J3100" s="60">
        <f t="shared" si="2"/>
        <v>4</v>
      </c>
    </row>
    <row r="3101">
      <c r="A3101" s="325">
        <v>3099.0</v>
      </c>
      <c r="B3101" s="326" t="s">
        <v>931</v>
      </c>
      <c r="C3101" s="326" t="s">
        <v>678</v>
      </c>
      <c r="D3101" s="326" t="s">
        <v>678</v>
      </c>
      <c r="E3101" s="326" t="s">
        <v>704</v>
      </c>
      <c r="F3101" s="326">
        <v>38.0</v>
      </c>
      <c r="G3101" s="326">
        <v>451.0</v>
      </c>
      <c r="H3101" s="326">
        <v>125477.0796</v>
      </c>
      <c r="I3101" s="60">
        <f t="shared" si="1"/>
        <v>2020</v>
      </c>
      <c r="J3101" s="60">
        <f t="shared" si="2"/>
        <v>4</v>
      </c>
    </row>
    <row r="3102">
      <c r="A3102" s="325">
        <v>3100.0</v>
      </c>
      <c r="B3102" s="326" t="s">
        <v>931</v>
      </c>
      <c r="C3102" s="326" t="s">
        <v>678</v>
      </c>
      <c r="D3102" s="326" t="s">
        <v>678</v>
      </c>
      <c r="E3102" s="326" t="s">
        <v>705</v>
      </c>
      <c r="F3102" s="326">
        <v>27.0</v>
      </c>
      <c r="G3102" s="326">
        <v>27.0</v>
      </c>
      <c r="H3102" s="326">
        <v>75.20630558</v>
      </c>
      <c r="I3102" s="60">
        <f t="shared" si="1"/>
        <v>2020</v>
      </c>
      <c r="J3102" s="60">
        <f t="shared" si="2"/>
        <v>4</v>
      </c>
    </row>
    <row r="3103">
      <c r="A3103" s="325">
        <v>3101.0</v>
      </c>
      <c r="B3103" s="326" t="s">
        <v>931</v>
      </c>
      <c r="C3103" s="326" t="s">
        <v>678</v>
      </c>
      <c r="D3103" s="326" t="s">
        <v>678</v>
      </c>
      <c r="E3103" s="326" t="s">
        <v>706</v>
      </c>
      <c r="F3103" s="326">
        <v>59.0</v>
      </c>
      <c r="G3103" s="326">
        <v>442.0</v>
      </c>
      <c r="H3103" s="326">
        <v>26084.13162</v>
      </c>
      <c r="I3103" s="60">
        <f t="shared" si="1"/>
        <v>2020</v>
      </c>
      <c r="J3103" s="60">
        <f t="shared" si="2"/>
        <v>4</v>
      </c>
    </row>
    <row r="3104">
      <c r="A3104" s="325">
        <v>3102.0</v>
      </c>
      <c r="B3104" s="326" t="s">
        <v>931</v>
      </c>
      <c r="C3104" s="326" t="s">
        <v>678</v>
      </c>
      <c r="D3104" s="326" t="s">
        <v>678</v>
      </c>
      <c r="E3104" s="326" t="s">
        <v>856</v>
      </c>
      <c r="F3104" s="326">
        <v>96.0</v>
      </c>
      <c r="G3104" s="326">
        <v>2.0</v>
      </c>
      <c r="H3104" s="326">
        <v>547.724445</v>
      </c>
      <c r="I3104" s="60">
        <f t="shared" si="1"/>
        <v>2020</v>
      </c>
      <c r="J3104" s="60">
        <f t="shared" si="2"/>
        <v>4</v>
      </c>
    </row>
    <row r="3105">
      <c r="A3105" s="325">
        <v>3103.0</v>
      </c>
      <c r="B3105" s="326" t="s">
        <v>931</v>
      </c>
      <c r="C3105" s="326" t="s">
        <v>550</v>
      </c>
      <c r="D3105" s="326" t="s">
        <v>550</v>
      </c>
      <c r="E3105" s="326" t="s">
        <v>912</v>
      </c>
      <c r="F3105" s="326">
        <v>81.0</v>
      </c>
      <c r="G3105" s="326">
        <v>42.0</v>
      </c>
      <c r="H3105" s="326">
        <v>71850.39225</v>
      </c>
      <c r="I3105" s="60">
        <f t="shared" si="1"/>
        <v>2020</v>
      </c>
      <c r="J3105" s="60">
        <f t="shared" si="2"/>
        <v>4</v>
      </c>
    </row>
    <row r="3106">
      <c r="A3106" s="325">
        <v>3104.0</v>
      </c>
      <c r="B3106" s="326" t="s">
        <v>931</v>
      </c>
      <c r="C3106" s="326" t="s">
        <v>550</v>
      </c>
      <c r="D3106" s="326" t="s">
        <v>550</v>
      </c>
      <c r="E3106" s="326" t="s">
        <v>708</v>
      </c>
      <c r="F3106" s="326" t="s">
        <v>709</v>
      </c>
      <c r="G3106" s="326">
        <v>2249.0</v>
      </c>
      <c r="H3106" s="326">
        <v>159915.9006</v>
      </c>
      <c r="I3106" s="60">
        <f t="shared" si="1"/>
        <v>2020</v>
      </c>
      <c r="J3106" s="60">
        <f t="shared" si="2"/>
        <v>4</v>
      </c>
    </row>
    <row r="3107">
      <c r="A3107" s="325">
        <v>3105.0</v>
      </c>
      <c r="B3107" s="326" t="s">
        <v>931</v>
      </c>
      <c r="C3107" s="326" t="s">
        <v>550</v>
      </c>
      <c r="D3107" s="326" t="s">
        <v>550</v>
      </c>
      <c r="E3107" s="326" t="s">
        <v>710</v>
      </c>
      <c r="F3107" s="326" t="s">
        <v>711</v>
      </c>
      <c r="G3107" s="326">
        <v>406.0</v>
      </c>
      <c r="H3107" s="326">
        <v>225142.3386</v>
      </c>
      <c r="I3107" s="60">
        <f t="shared" si="1"/>
        <v>2020</v>
      </c>
      <c r="J3107" s="60">
        <f t="shared" si="2"/>
        <v>4</v>
      </c>
    </row>
    <row r="3108">
      <c r="A3108" s="325">
        <v>3106.0</v>
      </c>
      <c r="B3108" s="326" t="s">
        <v>931</v>
      </c>
      <c r="C3108" s="326" t="s">
        <v>550</v>
      </c>
      <c r="D3108" s="326" t="s">
        <v>550</v>
      </c>
      <c r="E3108" s="326" t="s">
        <v>712</v>
      </c>
      <c r="F3108" s="326" t="s">
        <v>713</v>
      </c>
      <c r="G3108" s="326">
        <v>147.0</v>
      </c>
      <c r="H3108" s="326">
        <v>103341.1793</v>
      </c>
      <c r="I3108" s="60">
        <f t="shared" si="1"/>
        <v>2020</v>
      </c>
      <c r="J3108" s="60">
        <f t="shared" si="2"/>
        <v>4</v>
      </c>
    </row>
    <row r="3109">
      <c r="A3109" s="325">
        <v>3107.0</v>
      </c>
      <c r="B3109" s="326" t="s">
        <v>931</v>
      </c>
      <c r="C3109" s="326" t="s">
        <v>550</v>
      </c>
      <c r="D3109" s="326" t="s">
        <v>550</v>
      </c>
      <c r="E3109" s="326" t="s">
        <v>714</v>
      </c>
      <c r="F3109" s="326" t="s">
        <v>715</v>
      </c>
      <c r="G3109" s="326">
        <v>1469.0</v>
      </c>
      <c r="H3109" s="326">
        <v>90205.16584</v>
      </c>
      <c r="I3109" s="60">
        <f t="shared" si="1"/>
        <v>2020</v>
      </c>
      <c r="J3109" s="60">
        <f t="shared" si="2"/>
        <v>4</v>
      </c>
    </row>
    <row r="3110">
      <c r="A3110" s="325">
        <v>3108.0</v>
      </c>
      <c r="B3110" s="326" t="s">
        <v>931</v>
      </c>
      <c r="C3110" s="326" t="s">
        <v>551</v>
      </c>
      <c r="D3110" s="326" t="s">
        <v>551</v>
      </c>
      <c r="E3110" s="326" t="s">
        <v>716</v>
      </c>
      <c r="F3110" s="326">
        <v>66.0</v>
      </c>
      <c r="G3110" s="326">
        <v>4412.0</v>
      </c>
      <c r="H3110" s="326">
        <v>305711.4502</v>
      </c>
      <c r="I3110" s="60">
        <f t="shared" si="1"/>
        <v>2020</v>
      </c>
      <c r="J3110" s="60">
        <f t="shared" si="2"/>
        <v>4</v>
      </c>
    </row>
    <row r="3111">
      <c r="A3111" s="325">
        <v>3109.0</v>
      </c>
      <c r="B3111" s="326" t="s">
        <v>931</v>
      </c>
      <c r="C3111" s="326" t="s">
        <v>551</v>
      </c>
      <c r="D3111" s="326" t="s">
        <v>551</v>
      </c>
      <c r="E3111" s="326" t="s">
        <v>717</v>
      </c>
      <c r="F3111" s="326" t="s">
        <v>718</v>
      </c>
      <c r="G3111" s="326">
        <v>4940.0</v>
      </c>
      <c r="H3111" s="326">
        <v>37426.22744</v>
      </c>
      <c r="I3111" s="60">
        <f t="shared" si="1"/>
        <v>2020</v>
      </c>
      <c r="J3111" s="60">
        <f t="shared" si="2"/>
        <v>4</v>
      </c>
    </row>
    <row r="3112">
      <c r="A3112" s="325">
        <v>3110.0</v>
      </c>
      <c r="B3112" s="326" t="s">
        <v>931</v>
      </c>
      <c r="C3112" s="326" t="s">
        <v>551</v>
      </c>
      <c r="D3112" s="326" t="s">
        <v>551</v>
      </c>
      <c r="E3112" s="326" t="s">
        <v>719</v>
      </c>
      <c r="F3112" s="326" t="s">
        <v>720</v>
      </c>
      <c r="G3112" s="326">
        <v>2000.0</v>
      </c>
      <c r="H3112" s="326">
        <v>27451.25382</v>
      </c>
      <c r="I3112" s="60">
        <f t="shared" si="1"/>
        <v>2020</v>
      </c>
      <c r="J3112" s="60">
        <f t="shared" si="2"/>
        <v>4</v>
      </c>
    </row>
    <row r="3113">
      <c r="A3113" s="325">
        <v>3111.0</v>
      </c>
      <c r="B3113" s="326" t="s">
        <v>931</v>
      </c>
      <c r="C3113" s="326" t="s">
        <v>551</v>
      </c>
      <c r="D3113" s="326" t="s">
        <v>551</v>
      </c>
      <c r="E3113" s="326" t="s">
        <v>721</v>
      </c>
      <c r="F3113" s="326" t="s">
        <v>722</v>
      </c>
      <c r="G3113" s="326">
        <v>60.0</v>
      </c>
      <c r="H3113" s="326">
        <v>22404.79291</v>
      </c>
      <c r="I3113" s="60">
        <f t="shared" si="1"/>
        <v>2020</v>
      </c>
      <c r="J3113" s="60">
        <f t="shared" si="2"/>
        <v>4</v>
      </c>
    </row>
    <row r="3114">
      <c r="A3114" s="325">
        <v>3112.0</v>
      </c>
      <c r="B3114" s="326" t="s">
        <v>931</v>
      </c>
      <c r="C3114" s="326" t="s">
        <v>723</v>
      </c>
      <c r="D3114" s="326" t="s">
        <v>723</v>
      </c>
      <c r="E3114" s="326" t="s">
        <v>724</v>
      </c>
      <c r="F3114" s="326" t="s">
        <v>725</v>
      </c>
      <c r="G3114" s="326">
        <v>336.0</v>
      </c>
      <c r="H3114" s="326">
        <v>333833.3278</v>
      </c>
      <c r="I3114" s="60">
        <f t="shared" si="1"/>
        <v>2020</v>
      </c>
      <c r="J3114" s="60">
        <f t="shared" si="2"/>
        <v>4</v>
      </c>
    </row>
    <row r="3115">
      <c r="A3115" s="325">
        <v>3113.0</v>
      </c>
      <c r="B3115" s="326" t="s">
        <v>931</v>
      </c>
      <c r="C3115" s="326" t="s">
        <v>723</v>
      </c>
      <c r="D3115" s="326" t="s">
        <v>723</v>
      </c>
      <c r="E3115" s="326" t="s">
        <v>726</v>
      </c>
      <c r="F3115" s="326" t="s">
        <v>727</v>
      </c>
      <c r="G3115" s="326">
        <v>1240.0</v>
      </c>
      <c r="H3115" s="326">
        <v>1232003.948</v>
      </c>
      <c r="I3115" s="60">
        <f t="shared" si="1"/>
        <v>2020</v>
      </c>
      <c r="J3115" s="60">
        <f t="shared" si="2"/>
        <v>4</v>
      </c>
    </row>
    <row r="3116">
      <c r="A3116" s="325">
        <v>3114.0</v>
      </c>
      <c r="B3116" s="326" t="s">
        <v>931</v>
      </c>
      <c r="C3116" s="326" t="s">
        <v>524</v>
      </c>
      <c r="D3116" s="326" t="s">
        <v>728</v>
      </c>
      <c r="E3116" s="326" t="s">
        <v>729</v>
      </c>
      <c r="F3116" s="326">
        <v>71.0</v>
      </c>
      <c r="G3116" s="326">
        <v>59.0</v>
      </c>
      <c r="H3116" s="326">
        <v>56602.84706</v>
      </c>
      <c r="I3116" s="60">
        <f t="shared" si="1"/>
        <v>2020</v>
      </c>
      <c r="J3116" s="60">
        <f t="shared" si="2"/>
        <v>4</v>
      </c>
    </row>
    <row r="3117">
      <c r="A3117" s="325">
        <v>3115.0</v>
      </c>
      <c r="B3117" s="326" t="s">
        <v>931</v>
      </c>
      <c r="C3117" s="326" t="s">
        <v>524</v>
      </c>
      <c r="D3117" s="326" t="s">
        <v>728</v>
      </c>
      <c r="E3117" s="326" t="s">
        <v>730</v>
      </c>
      <c r="F3117" s="326">
        <v>73.0</v>
      </c>
      <c r="G3117" s="326">
        <v>12.0</v>
      </c>
      <c r="H3117" s="326">
        <v>2954.933918</v>
      </c>
      <c r="I3117" s="60">
        <f t="shared" si="1"/>
        <v>2020</v>
      </c>
      <c r="J3117" s="60">
        <f t="shared" si="2"/>
        <v>4</v>
      </c>
    </row>
    <row r="3118">
      <c r="A3118" s="325">
        <v>3116.0</v>
      </c>
      <c r="B3118" s="326" t="s">
        <v>931</v>
      </c>
      <c r="C3118" s="326" t="s">
        <v>524</v>
      </c>
      <c r="D3118" s="326" t="s">
        <v>728</v>
      </c>
      <c r="E3118" s="326" t="s">
        <v>731</v>
      </c>
      <c r="F3118" s="326" t="s">
        <v>732</v>
      </c>
      <c r="G3118" s="326">
        <v>4.0</v>
      </c>
      <c r="H3118" s="326">
        <v>3633.207292</v>
      </c>
      <c r="I3118" s="60">
        <f t="shared" si="1"/>
        <v>2020</v>
      </c>
      <c r="J3118" s="60">
        <f t="shared" si="2"/>
        <v>4</v>
      </c>
    </row>
    <row r="3119">
      <c r="A3119" s="325">
        <v>3117.0</v>
      </c>
      <c r="B3119" s="326" t="s">
        <v>931</v>
      </c>
      <c r="C3119" s="326" t="s">
        <v>524</v>
      </c>
      <c r="D3119" s="326" t="s">
        <v>728</v>
      </c>
      <c r="E3119" s="326" t="s">
        <v>733</v>
      </c>
      <c r="F3119" s="326" t="s">
        <v>734</v>
      </c>
      <c r="G3119" s="326">
        <v>319.0</v>
      </c>
      <c r="H3119" s="326">
        <v>14844.57677</v>
      </c>
      <c r="I3119" s="60">
        <f t="shared" si="1"/>
        <v>2020</v>
      </c>
      <c r="J3119" s="60">
        <f t="shared" si="2"/>
        <v>4</v>
      </c>
    </row>
    <row r="3120">
      <c r="A3120" s="325">
        <v>3118.0</v>
      </c>
      <c r="B3120" s="326" t="s">
        <v>931</v>
      </c>
      <c r="C3120" s="326" t="s">
        <v>524</v>
      </c>
      <c r="D3120" s="326" t="s">
        <v>728</v>
      </c>
      <c r="E3120" s="326" t="s">
        <v>735</v>
      </c>
      <c r="F3120" s="326">
        <v>23.0</v>
      </c>
      <c r="G3120" s="326">
        <v>31.0</v>
      </c>
      <c r="H3120" s="326">
        <v>40553.59507</v>
      </c>
      <c r="I3120" s="60">
        <f t="shared" si="1"/>
        <v>2020</v>
      </c>
      <c r="J3120" s="60">
        <f t="shared" si="2"/>
        <v>4</v>
      </c>
    </row>
    <row r="3121">
      <c r="A3121" s="325">
        <v>3119.0</v>
      </c>
      <c r="B3121" s="326" t="s">
        <v>931</v>
      </c>
      <c r="C3121" s="326" t="s">
        <v>524</v>
      </c>
      <c r="D3121" s="326" t="s">
        <v>728</v>
      </c>
      <c r="E3121" s="326" t="s">
        <v>736</v>
      </c>
      <c r="F3121" s="326" t="s">
        <v>737</v>
      </c>
      <c r="G3121" s="326">
        <v>6.0</v>
      </c>
      <c r="H3121" s="326">
        <v>8165.891064</v>
      </c>
      <c r="I3121" s="60">
        <f t="shared" si="1"/>
        <v>2020</v>
      </c>
      <c r="J3121" s="60">
        <f t="shared" si="2"/>
        <v>4</v>
      </c>
    </row>
    <row r="3122">
      <c r="A3122" s="325">
        <v>3120.0</v>
      </c>
      <c r="B3122" s="326" t="s">
        <v>931</v>
      </c>
      <c r="C3122" s="326" t="s">
        <v>524</v>
      </c>
      <c r="D3122" s="326" t="s">
        <v>728</v>
      </c>
      <c r="E3122" s="326" t="s">
        <v>738</v>
      </c>
      <c r="F3122" s="326">
        <v>70.0</v>
      </c>
      <c r="G3122" s="326">
        <v>5.0</v>
      </c>
      <c r="H3122" s="326">
        <v>6517.219955</v>
      </c>
      <c r="I3122" s="60">
        <f t="shared" si="1"/>
        <v>2020</v>
      </c>
      <c r="J3122" s="60">
        <f t="shared" si="2"/>
        <v>4</v>
      </c>
    </row>
    <row r="3123">
      <c r="A3123" s="325">
        <v>3121.0</v>
      </c>
      <c r="B3123" s="326" t="s">
        <v>931</v>
      </c>
      <c r="C3123" s="326" t="s">
        <v>524</v>
      </c>
      <c r="D3123" s="326" t="s">
        <v>728</v>
      </c>
      <c r="E3123" s="326" t="s">
        <v>739</v>
      </c>
      <c r="F3123" s="326">
        <v>21.0</v>
      </c>
      <c r="G3123" s="326">
        <v>344.0</v>
      </c>
      <c r="H3123" s="326">
        <v>364143.2152</v>
      </c>
      <c r="I3123" s="60">
        <f t="shared" si="1"/>
        <v>2020</v>
      </c>
      <c r="J3123" s="60">
        <f t="shared" si="2"/>
        <v>4</v>
      </c>
    </row>
    <row r="3124">
      <c r="A3124" s="325">
        <v>3122.0</v>
      </c>
      <c r="B3124" s="326" t="s">
        <v>931</v>
      </c>
      <c r="C3124" s="326" t="s">
        <v>524</v>
      </c>
      <c r="D3124" s="326" t="s">
        <v>728</v>
      </c>
      <c r="E3124" s="326" t="s">
        <v>740</v>
      </c>
      <c r="F3124" s="326" t="s">
        <v>741</v>
      </c>
      <c r="G3124" s="326">
        <v>274.0</v>
      </c>
      <c r="H3124" s="326">
        <v>210839.3439</v>
      </c>
      <c r="I3124" s="60">
        <f t="shared" si="1"/>
        <v>2020</v>
      </c>
      <c r="J3124" s="60">
        <f t="shared" si="2"/>
        <v>4</v>
      </c>
    </row>
    <row r="3125">
      <c r="A3125" s="325">
        <v>3123.0</v>
      </c>
      <c r="B3125" s="326" t="s">
        <v>931</v>
      </c>
      <c r="C3125" s="326" t="s">
        <v>524</v>
      </c>
      <c r="D3125" s="326" t="s">
        <v>728</v>
      </c>
      <c r="E3125" s="326" t="s">
        <v>742</v>
      </c>
      <c r="F3125" s="326" t="s">
        <v>743</v>
      </c>
      <c r="G3125" s="326">
        <v>763.0</v>
      </c>
      <c r="H3125" s="326">
        <v>379840.4029</v>
      </c>
      <c r="I3125" s="60">
        <f t="shared" si="1"/>
        <v>2020</v>
      </c>
      <c r="J3125" s="60">
        <f t="shared" si="2"/>
        <v>4</v>
      </c>
    </row>
    <row r="3126">
      <c r="A3126" s="325">
        <v>3124.0</v>
      </c>
      <c r="B3126" s="326" t="s">
        <v>931</v>
      </c>
      <c r="C3126" s="326" t="s">
        <v>524</v>
      </c>
      <c r="D3126" s="326" t="s">
        <v>728</v>
      </c>
      <c r="E3126" s="326" t="s">
        <v>744</v>
      </c>
      <c r="F3126" s="326" t="s">
        <v>745</v>
      </c>
      <c r="G3126" s="326">
        <v>279.0</v>
      </c>
      <c r="H3126" s="326">
        <v>361249.0622</v>
      </c>
      <c r="I3126" s="60">
        <f t="shared" si="1"/>
        <v>2020</v>
      </c>
      <c r="J3126" s="60">
        <f t="shared" si="2"/>
        <v>4</v>
      </c>
    </row>
    <row r="3127">
      <c r="A3127" s="325">
        <v>3125.0</v>
      </c>
      <c r="B3127" s="326" t="s">
        <v>931</v>
      </c>
      <c r="C3127" s="326" t="s">
        <v>524</v>
      </c>
      <c r="D3127" s="326" t="s">
        <v>728</v>
      </c>
      <c r="E3127" s="326" t="s">
        <v>746</v>
      </c>
      <c r="F3127" s="326" t="s">
        <v>747</v>
      </c>
      <c r="G3127" s="326">
        <v>59.0</v>
      </c>
      <c r="H3127" s="326">
        <v>53610.54212</v>
      </c>
      <c r="I3127" s="60">
        <f t="shared" si="1"/>
        <v>2020</v>
      </c>
      <c r="J3127" s="60">
        <f t="shared" si="2"/>
        <v>4</v>
      </c>
    </row>
    <row r="3128">
      <c r="A3128" s="325">
        <v>3126.0</v>
      </c>
      <c r="B3128" s="326" t="s">
        <v>931</v>
      </c>
      <c r="C3128" s="326" t="s">
        <v>524</v>
      </c>
      <c r="D3128" s="326" t="s">
        <v>728</v>
      </c>
      <c r="E3128" s="326" t="s">
        <v>748</v>
      </c>
      <c r="F3128" s="326" t="s">
        <v>749</v>
      </c>
      <c r="G3128" s="326">
        <v>81.0</v>
      </c>
      <c r="H3128" s="326">
        <v>79213.57931</v>
      </c>
      <c r="I3128" s="60">
        <f t="shared" si="1"/>
        <v>2020</v>
      </c>
      <c r="J3128" s="60">
        <f t="shared" si="2"/>
        <v>4</v>
      </c>
    </row>
    <row r="3129">
      <c r="A3129" s="325">
        <v>3127.0</v>
      </c>
      <c r="B3129" s="326" t="s">
        <v>931</v>
      </c>
      <c r="C3129" s="326" t="s">
        <v>524</v>
      </c>
      <c r="D3129" s="326" t="s">
        <v>728</v>
      </c>
      <c r="E3129" s="326" t="s">
        <v>750</v>
      </c>
      <c r="F3129" s="326" t="s">
        <v>751</v>
      </c>
      <c r="G3129" s="326">
        <v>301.0</v>
      </c>
      <c r="H3129" s="326">
        <v>95165.95414</v>
      </c>
      <c r="I3129" s="60">
        <f t="shared" si="1"/>
        <v>2020</v>
      </c>
      <c r="J3129" s="60">
        <f t="shared" si="2"/>
        <v>4</v>
      </c>
    </row>
    <row r="3130">
      <c r="A3130" s="325">
        <v>3128.0</v>
      </c>
      <c r="B3130" s="326" t="s">
        <v>931</v>
      </c>
      <c r="C3130" s="326" t="s">
        <v>524</v>
      </c>
      <c r="D3130" s="326" t="s">
        <v>728</v>
      </c>
      <c r="E3130" s="326" t="s">
        <v>850</v>
      </c>
      <c r="F3130" s="326" t="s">
        <v>851</v>
      </c>
      <c r="G3130" s="326">
        <v>5.0</v>
      </c>
      <c r="H3130" s="326">
        <v>817.8333335</v>
      </c>
      <c r="I3130" s="60">
        <f t="shared" si="1"/>
        <v>2020</v>
      </c>
      <c r="J3130" s="60">
        <f t="shared" si="2"/>
        <v>4</v>
      </c>
    </row>
    <row r="3131">
      <c r="A3131" s="325">
        <v>3129.0</v>
      </c>
      <c r="B3131" s="326" t="s">
        <v>931</v>
      </c>
      <c r="C3131" s="326" t="s">
        <v>524</v>
      </c>
      <c r="D3131" s="326" t="s">
        <v>872</v>
      </c>
      <c r="E3131" s="326" t="s">
        <v>909</v>
      </c>
      <c r="F3131" s="326" t="s">
        <v>910</v>
      </c>
      <c r="G3131" s="326">
        <v>3.0</v>
      </c>
      <c r="H3131" s="326">
        <v>9985.887345</v>
      </c>
      <c r="I3131" s="60">
        <f t="shared" si="1"/>
        <v>2020</v>
      </c>
      <c r="J3131" s="60">
        <f t="shared" si="2"/>
        <v>4</v>
      </c>
    </row>
    <row r="3132">
      <c r="A3132" s="325">
        <v>3130.0</v>
      </c>
      <c r="B3132" s="326" t="s">
        <v>931</v>
      </c>
      <c r="C3132" s="326" t="s">
        <v>524</v>
      </c>
      <c r="D3132" s="326" t="s">
        <v>872</v>
      </c>
      <c r="E3132" s="326" t="s">
        <v>754</v>
      </c>
      <c r="F3132" s="326" t="s">
        <v>755</v>
      </c>
      <c r="G3132" s="326">
        <v>297.0</v>
      </c>
      <c r="H3132" s="326">
        <v>939543.3631</v>
      </c>
      <c r="I3132" s="60">
        <f t="shared" si="1"/>
        <v>2020</v>
      </c>
      <c r="J3132" s="60">
        <f t="shared" si="2"/>
        <v>4</v>
      </c>
    </row>
    <row r="3133">
      <c r="A3133" s="325">
        <v>3131.0</v>
      </c>
      <c r="B3133" s="326" t="s">
        <v>931</v>
      </c>
      <c r="C3133" s="326" t="s">
        <v>524</v>
      </c>
      <c r="D3133" s="326" t="s">
        <v>872</v>
      </c>
      <c r="E3133" s="326" t="s">
        <v>756</v>
      </c>
      <c r="F3133" s="326" t="s">
        <v>757</v>
      </c>
      <c r="G3133" s="326">
        <v>164.0</v>
      </c>
      <c r="H3133" s="326">
        <v>499115.0172</v>
      </c>
      <c r="I3133" s="60">
        <f t="shared" si="1"/>
        <v>2020</v>
      </c>
      <c r="J3133" s="60">
        <f t="shared" si="2"/>
        <v>4</v>
      </c>
    </row>
    <row r="3134">
      <c r="A3134" s="325">
        <v>3132.0</v>
      </c>
      <c r="B3134" s="326" t="s">
        <v>931</v>
      </c>
      <c r="C3134" s="326" t="s">
        <v>524</v>
      </c>
      <c r="D3134" s="326" t="s">
        <v>872</v>
      </c>
      <c r="E3134" s="326" t="s">
        <v>758</v>
      </c>
      <c r="F3134" s="326" t="s">
        <v>759</v>
      </c>
      <c r="G3134" s="326">
        <v>157.0</v>
      </c>
      <c r="H3134" s="326">
        <v>600656.779</v>
      </c>
      <c r="I3134" s="60">
        <f t="shared" si="1"/>
        <v>2020</v>
      </c>
      <c r="J3134" s="60">
        <f t="shared" si="2"/>
        <v>4</v>
      </c>
    </row>
    <row r="3135">
      <c r="A3135" s="325">
        <v>3133.0</v>
      </c>
      <c r="B3135" s="326" t="s">
        <v>931</v>
      </c>
      <c r="C3135" s="326" t="s">
        <v>524</v>
      </c>
      <c r="D3135" s="326" t="s">
        <v>872</v>
      </c>
      <c r="E3135" s="326" t="s">
        <v>760</v>
      </c>
      <c r="F3135" s="326" t="s">
        <v>761</v>
      </c>
      <c r="G3135" s="326">
        <v>6.0</v>
      </c>
      <c r="H3135" s="326">
        <v>20368.38979</v>
      </c>
      <c r="I3135" s="60">
        <f t="shared" si="1"/>
        <v>2020</v>
      </c>
      <c r="J3135" s="60">
        <f t="shared" si="2"/>
        <v>4</v>
      </c>
    </row>
    <row r="3136">
      <c r="A3136" s="325">
        <v>3134.0</v>
      </c>
      <c r="B3136" s="326" t="s">
        <v>931</v>
      </c>
      <c r="C3136" s="326" t="s">
        <v>524</v>
      </c>
      <c r="D3136" s="326" t="s">
        <v>872</v>
      </c>
      <c r="E3136" s="326" t="s">
        <v>762</v>
      </c>
      <c r="F3136" s="326" t="s">
        <v>763</v>
      </c>
      <c r="G3136" s="326">
        <v>58.0</v>
      </c>
      <c r="H3136" s="326">
        <v>125601.2545</v>
      </c>
      <c r="I3136" s="60">
        <f t="shared" si="1"/>
        <v>2020</v>
      </c>
      <c r="J3136" s="60">
        <f t="shared" si="2"/>
        <v>4</v>
      </c>
    </row>
    <row r="3137">
      <c r="A3137" s="325">
        <v>3135.0</v>
      </c>
      <c r="B3137" s="326" t="s">
        <v>931</v>
      </c>
      <c r="C3137" s="326" t="s">
        <v>524</v>
      </c>
      <c r="D3137" s="326" t="s">
        <v>872</v>
      </c>
      <c r="E3137" s="326" t="s">
        <v>764</v>
      </c>
      <c r="F3137" s="326" t="s">
        <v>765</v>
      </c>
      <c r="G3137" s="326">
        <v>23.0</v>
      </c>
      <c r="H3137" s="326">
        <v>88839.14163</v>
      </c>
      <c r="I3137" s="60">
        <f t="shared" si="1"/>
        <v>2020</v>
      </c>
      <c r="J3137" s="60">
        <f t="shared" si="2"/>
        <v>4</v>
      </c>
    </row>
    <row r="3138">
      <c r="A3138" s="325">
        <v>3136.0</v>
      </c>
      <c r="B3138" s="326" t="s">
        <v>931</v>
      </c>
      <c r="C3138" s="326" t="s">
        <v>530</v>
      </c>
      <c r="D3138" s="326" t="s">
        <v>766</v>
      </c>
      <c r="E3138" s="326" t="s">
        <v>767</v>
      </c>
      <c r="F3138" s="326">
        <v>44.0</v>
      </c>
      <c r="G3138" s="326">
        <v>438.0</v>
      </c>
      <c r="H3138" s="326">
        <v>8125.017266</v>
      </c>
      <c r="I3138" s="60">
        <f t="shared" si="1"/>
        <v>2020</v>
      </c>
      <c r="J3138" s="60">
        <f t="shared" si="2"/>
        <v>4</v>
      </c>
    </row>
    <row r="3139">
      <c r="A3139" s="325">
        <v>3137.0</v>
      </c>
      <c r="B3139" s="326" t="s">
        <v>931</v>
      </c>
      <c r="C3139" s="326" t="s">
        <v>530</v>
      </c>
      <c r="D3139" s="326" t="s">
        <v>768</v>
      </c>
      <c r="E3139" s="326" t="s">
        <v>913</v>
      </c>
      <c r="F3139" s="326">
        <v>29.0</v>
      </c>
      <c r="G3139" s="326">
        <v>2.0</v>
      </c>
      <c r="H3139" s="326">
        <v>4918.086218</v>
      </c>
      <c r="I3139" s="60">
        <f t="shared" si="1"/>
        <v>2020</v>
      </c>
      <c r="J3139" s="60">
        <f t="shared" si="2"/>
        <v>4</v>
      </c>
    </row>
    <row r="3140">
      <c r="A3140" s="325">
        <v>3138.0</v>
      </c>
      <c r="B3140" s="326" t="s">
        <v>931</v>
      </c>
      <c r="C3140" s="326" t="s">
        <v>530</v>
      </c>
      <c r="D3140" s="326" t="s">
        <v>768</v>
      </c>
      <c r="E3140" s="326" t="s">
        <v>915</v>
      </c>
      <c r="F3140" s="326" t="s">
        <v>775</v>
      </c>
      <c r="G3140" s="326">
        <v>8.0</v>
      </c>
      <c r="H3140" s="326">
        <v>4512.130073</v>
      </c>
      <c r="I3140" s="60">
        <f t="shared" si="1"/>
        <v>2020</v>
      </c>
      <c r="J3140" s="60">
        <f t="shared" si="2"/>
        <v>4</v>
      </c>
    </row>
    <row r="3141">
      <c r="A3141" s="325">
        <v>3139.0</v>
      </c>
      <c r="B3141" s="326" t="s">
        <v>931</v>
      </c>
      <c r="C3141" s="326" t="s">
        <v>530</v>
      </c>
      <c r="D3141" s="326" t="s">
        <v>778</v>
      </c>
      <c r="E3141" s="326" t="s">
        <v>917</v>
      </c>
      <c r="F3141" s="326" t="s">
        <v>781</v>
      </c>
      <c r="G3141" s="326">
        <v>1.0</v>
      </c>
      <c r="H3141" s="326">
        <v>150.4731325</v>
      </c>
      <c r="I3141" s="60">
        <f t="shared" si="1"/>
        <v>2020</v>
      </c>
      <c r="J3141" s="60">
        <f t="shared" si="2"/>
        <v>4</v>
      </c>
    </row>
    <row r="3142">
      <c r="A3142" s="325">
        <v>3140.0</v>
      </c>
      <c r="B3142" s="326" t="s">
        <v>931</v>
      </c>
      <c r="C3142" s="326" t="s">
        <v>530</v>
      </c>
      <c r="D3142" s="326" t="s">
        <v>778</v>
      </c>
      <c r="E3142" s="326" t="s">
        <v>918</v>
      </c>
      <c r="F3142" s="326" t="s">
        <v>783</v>
      </c>
      <c r="G3142" s="326">
        <v>6.0</v>
      </c>
      <c r="H3142" s="326">
        <v>902.838795</v>
      </c>
      <c r="I3142" s="60">
        <f t="shared" si="1"/>
        <v>2020</v>
      </c>
      <c r="J3142" s="60">
        <f t="shared" si="2"/>
        <v>4</v>
      </c>
    </row>
    <row r="3143">
      <c r="A3143" s="325">
        <v>3141.0</v>
      </c>
      <c r="B3143" s="326" t="s">
        <v>931</v>
      </c>
      <c r="C3143" s="326" t="s">
        <v>530</v>
      </c>
      <c r="D3143" s="326" t="s">
        <v>919</v>
      </c>
      <c r="E3143" s="326" t="s">
        <v>888</v>
      </c>
      <c r="F3143" s="326" t="s">
        <v>889</v>
      </c>
      <c r="G3143" s="326">
        <v>13.0</v>
      </c>
      <c r="H3143" s="326">
        <v>24134.20983</v>
      </c>
      <c r="I3143" s="60">
        <f t="shared" si="1"/>
        <v>2020</v>
      </c>
      <c r="J3143" s="60">
        <f t="shared" si="2"/>
        <v>4</v>
      </c>
    </row>
    <row r="3144">
      <c r="A3144" s="325">
        <v>3142.0</v>
      </c>
      <c r="B3144" s="326" t="s">
        <v>931</v>
      </c>
      <c r="C3144" s="326" t="s">
        <v>530</v>
      </c>
      <c r="D3144" s="326" t="s">
        <v>919</v>
      </c>
      <c r="E3144" s="326" t="s">
        <v>890</v>
      </c>
      <c r="F3144" s="326" t="s">
        <v>891</v>
      </c>
      <c r="G3144" s="326">
        <v>117.0</v>
      </c>
      <c r="H3144" s="326">
        <v>17605.3565</v>
      </c>
      <c r="I3144" s="60">
        <f t="shared" si="1"/>
        <v>2020</v>
      </c>
      <c r="J3144" s="60">
        <f t="shared" si="2"/>
        <v>4</v>
      </c>
    </row>
    <row r="3145">
      <c r="A3145" s="325">
        <v>3143.0</v>
      </c>
      <c r="B3145" s="326" t="s">
        <v>931</v>
      </c>
      <c r="C3145" s="326" t="s">
        <v>530</v>
      </c>
      <c r="D3145" s="326" t="s">
        <v>919</v>
      </c>
      <c r="E3145" s="326" t="s">
        <v>892</v>
      </c>
      <c r="F3145" s="326" t="s">
        <v>893</v>
      </c>
      <c r="G3145" s="326">
        <v>1430.0</v>
      </c>
      <c r="H3145" s="326">
        <v>215176.5795</v>
      </c>
      <c r="I3145" s="60">
        <f t="shared" si="1"/>
        <v>2020</v>
      </c>
      <c r="J3145" s="60">
        <f t="shared" si="2"/>
        <v>4</v>
      </c>
    </row>
    <row r="3146">
      <c r="A3146" s="325">
        <v>3144.0</v>
      </c>
      <c r="B3146" s="326" t="s">
        <v>931</v>
      </c>
      <c r="C3146" s="326" t="s">
        <v>530</v>
      </c>
      <c r="D3146" s="326" t="s">
        <v>784</v>
      </c>
      <c r="E3146" s="326" t="s">
        <v>785</v>
      </c>
      <c r="F3146" s="326">
        <v>35.0</v>
      </c>
      <c r="G3146" s="326">
        <v>63.0</v>
      </c>
      <c r="H3146" s="326">
        <v>48779.59121</v>
      </c>
      <c r="I3146" s="60">
        <f t="shared" si="1"/>
        <v>2020</v>
      </c>
      <c r="J3146" s="60">
        <f t="shared" si="2"/>
        <v>4</v>
      </c>
    </row>
    <row r="3147">
      <c r="A3147" s="325">
        <v>3145.0</v>
      </c>
      <c r="B3147" s="326" t="s">
        <v>931</v>
      </c>
      <c r="C3147" s="326" t="s">
        <v>530</v>
      </c>
      <c r="D3147" s="326" t="s">
        <v>784</v>
      </c>
      <c r="E3147" s="326" t="s">
        <v>786</v>
      </c>
      <c r="F3147" s="326">
        <v>43.0</v>
      </c>
      <c r="G3147" s="326">
        <v>49.0</v>
      </c>
      <c r="H3147" s="326">
        <v>322.7634903</v>
      </c>
      <c r="I3147" s="60">
        <f t="shared" si="1"/>
        <v>2020</v>
      </c>
      <c r="J3147" s="60">
        <f t="shared" si="2"/>
        <v>4</v>
      </c>
    </row>
    <row r="3148">
      <c r="A3148" s="325">
        <v>3146.0</v>
      </c>
      <c r="B3148" s="326" t="s">
        <v>931</v>
      </c>
      <c r="C3148" s="326" t="s">
        <v>530</v>
      </c>
      <c r="D3148" s="326" t="s">
        <v>784</v>
      </c>
      <c r="E3148" s="326" t="s">
        <v>787</v>
      </c>
      <c r="F3148" s="326" t="s">
        <v>788</v>
      </c>
      <c r="G3148" s="326">
        <v>213.0</v>
      </c>
      <c r="H3148" s="326">
        <v>1589.474238</v>
      </c>
      <c r="I3148" s="60">
        <f t="shared" si="1"/>
        <v>2020</v>
      </c>
      <c r="J3148" s="60">
        <f t="shared" si="2"/>
        <v>4</v>
      </c>
    </row>
    <row r="3149">
      <c r="A3149" s="325">
        <v>3147.0</v>
      </c>
      <c r="B3149" s="326" t="s">
        <v>931</v>
      </c>
      <c r="C3149" s="326" t="s">
        <v>530</v>
      </c>
      <c r="D3149" s="326" t="s">
        <v>784</v>
      </c>
      <c r="E3149" s="326" t="s">
        <v>789</v>
      </c>
      <c r="F3149" s="326">
        <v>49.0</v>
      </c>
      <c r="G3149" s="326">
        <v>985.0</v>
      </c>
      <c r="H3149" s="326">
        <v>41936.53929</v>
      </c>
      <c r="I3149" s="60">
        <f t="shared" si="1"/>
        <v>2020</v>
      </c>
      <c r="J3149" s="60">
        <f t="shared" si="2"/>
        <v>4</v>
      </c>
    </row>
    <row r="3150">
      <c r="A3150" s="325">
        <v>3148.0</v>
      </c>
      <c r="B3150" s="326" t="s">
        <v>931</v>
      </c>
      <c r="C3150" s="326" t="s">
        <v>530</v>
      </c>
      <c r="D3150" s="326" t="s">
        <v>784</v>
      </c>
      <c r="E3150" s="326" t="s">
        <v>790</v>
      </c>
      <c r="F3150" s="326">
        <v>41.0</v>
      </c>
      <c r="G3150" s="326">
        <v>198.0</v>
      </c>
      <c r="H3150" s="326">
        <v>9290.228797</v>
      </c>
      <c r="I3150" s="60">
        <f t="shared" si="1"/>
        <v>2020</v>
      </c>
      <c r="J3150" s="60">
        <f t="shared" si="2"/>
        <v>4</v>
      </c>
    </row>
    <row r="3151">
      <c r="A3151" s="325">
        <v>3149.0</v>
      </c>
      <c r="B3151" s="326" t="s">
        <v>931</v>
      </c>
      <c r="C3151" s="326" t="s">
        <v>530</v>
      </c>
      <c r="D3151" s="326" t="s">
        <v>784</v>
      </c>
      <c r="E3151" s="326" t="s">
        <v>791</v>
      </c>
      <c r="F3151" s="326">
        <v>47.0</v>
      </c>
      <c r="G3151" s="326">
        <v>13.0</v>
      </c>
      <c r="H3151" s="326">
        <v>1243.248723</v>
      </c>
      <c r="I3151" s="60">
        <f t="shared" si="1"/>
        <v>2020</v>
      </c>
      <c r="J3151" s="60">
        <f t="shared" si="2"/>
        <v>4</v>
      </c>
    </row>
    <row r="3152">
      <c r="A3152" s="325">
        <v>3150.0</v>
      </c>
      <c r="B3152" s="326" t="s">
        <v>931</v>
      </c>
      <c r="C3152" s="326" t="s">
        <v>530</v>
      </c>
      <c r="D3152" s="326" t="s">
        <v>784</v>
      </c>
      <c r="E3152" s="326" t="s">
        <v>792</v>
      </c>
      <c r="F3152" s="326">
        <v>40.0</v>
      </c>
      <c r="G3152" s="326">
        <v>220.0</v>
      </c>
      <c r="H3152" s="326">
        <v>11448.02153</v>
      </c>
      <c r="I3152" s="60">
        <f t="shared" si="1"/>
        <v>2020</v>
      </c>
      <c r="J3152" s="60">
        <f t="shared" si="2"/>
        <v>4</v>
      </c>
    </row>
    <row r="3153">
      <c r="A3153" s="325">
        <v>3151.0</v>
      </c>
      <c r="B3153" s="326" t="s">
        <v>931</v>
      </c>
      <c r="C3153" s="326" t="s">
        <v>530</v>
      </c>
      <c r="D3153" s="326" t="s">
        <v>784</v>
      </c>
      <c r="E3153" s="326" t="s">
        <v>793</v>
      </c>
      <c r="F3153" s="326">
        <v>42.0</v>
      </c>
      <c r="G3153" s="326">
        <v>15.0</v>
      </c>
      <c r="H3153" s="326">
        <v>1179.233702</v>
      </c>
      <c r="I3153" s="60">
        <f t="shared" si="1"/>
        <v>2020</v>
      </c>
      <c r="J3153" s="60">
        <f t="shared" si="2"/>
        <v>4</v>
      </c>
    </row>
    <row r="3154">
      <c r="A3154" s="325">
        <v>3152.0</v>
      </c>
      <c r="B3154" s="326" t="s">
        <v>931</v>
      </c>
      <c r="C3154" s="326" t="s">
        <v>530</v>
      </c>
      <c r="D3154" s="326" t="s">
        <v>920</v>
      </c>
      <c r="E3154" s="326" t="s">
        <v>878</v>
      </c>
      <c r="F3154" s="326" t="s">
        <v>879</v>
      </c>
      <c r="G3154" s="326">
        <v>118.0</v>
      </c>
      <c r="H3154" s="326">
        <v>290167.0869</v>
      </c>
      <c r="I3154" s="60">
        <f t="shared" si="1"/>
        <v>2020</v>
      </c>
      <c r="J3154" s="60">
        <f t="shared" si="2"/>
        <v>4</v>
      </c>
    </row>
    <row r="3155">
      <c r="A3155" s="325">
        <v>3153.0</v>
      </c>
      <c r="B3155" s="326" t="s">
        <v>931</v>
      </c>
      <c r="C3155" s="326" t="s">
        <v>530</v>
      </c>
      <c r="D3155" s="326" t="s">
        <v>920</v>
      </c>
      <c r="E3155" s="326" t="s">
        <v>880</v>
      </c>
      <c r="F3155" s="326" t="s">
        <v>881</v>
      </c>
      <c r="G3155" s="326">
        <v>301.0</v>
      </c>
      <c r="H3155" s="326">
        <v>169768.894</v>
      </c>
      <c r="I3155" s="60">
        <f t="shared" si="1"/>
        <v>2020</v>
      </c>
      <c r="J3155" s="60">
        <f t="shared" si="2"/>
        <v>4</v>
      </c>
    </row>
    <row r="3156">
      <c r="A3156" s="325">
        <v>3154.0</v>
      </c>
      <c r="B3156" s="326" t="s">
        <v>931</v>
      </c>
      <c r="C3156" s="326" t="s">
        <v>530</v>
      </c>
      <c r="D3156" s="326" t="s">
        <v>920</v>
      </c>
      <c r="E3156" s="326" t="s">
        <v>882</v>
      </c>
      <c r="F3156" s="326" t="s">
        <v>883</v>
      </c>
      <c r="G3156" s="326">
        <v>10.0</v>
      </c>
      <c r="H3156" s="326">
        <v>5640.162591</v>
      </c>
      <c r="I3156" s="60">
        <f t="shared" si="1"/>
        <v>2020</v>
      </c>
      <c r="J3156" s="60">
        <f t="shared" si="2"/>
        <v>4</v>
      </c>
    </row>
    <row r="3157">
      <c r="A3157" s="325">
        <v>3155.0</v>
      </c>
      <c r="B3157" s="326" t="s">
        <v>931</v>
      </c>
      <c r="C3157" s="326" t="s">
        <v>530</v>
      </c>
      <c r="D3157" s="326" t="s">
        <v>920</v>
      </c>
      <c r="E3157" s="326" t="s">
        <v>884</v>
      </c>
      <c r="F3157" s="326" t="s">
        <v>885</v>
      </c>
      <c r="G3157" s="326">
        <v>2083.0</v>
      </c>
      <c r="H3157" s="326">
        <v>1174845.868</v>
      </c>
      <c r="I3157" s="60">
        <f t="shared" si="1"/>
        <v>2020</v>
      </c>
      <c r="J3157" s="60">
        <f t="shared" si="2"/>
        <v>4</v>
      </c>
    </row>
    <row r="3158">
      <c r="A3158" s="325">
        <v>3156.0</v>
      </c>
      <c r="B3158" s="326" t="s">
        <v>931</v>
      </c>
      <c r="C3158" s="326" t="s">
        <v>530</v>
      </c>
      <c r="D3158" s="326" t="s">
        <v>920</v>
      </c>
      <c r="E3158" s="326" t="s">
        <v>886</v>
      </c>
      <c r="F3158" s="326" t="s">
        <v>887</v>
      </c>
      <c r="G3158" s="326">
        <v>58.0</v>
      </c>
      <c r="H3158" s="326">
        <v>32712.94303</v>
      </c>
      <c r="I3158" s="60">
        <f t="shared" si="1"/>
        <v>2020</v>
      </c>
      <c r="J3158" s="60">
        <f t="shared" si="2"/>
        <v>4</v>
      </c>
    </row>
    <row r="3159">
      <c r="A3159" s="325">
        <v>3157.0</v>
      </c>
      <c r="B3159" s="326" t="s">
        <v>931</v>
      </c>
      <c r="C3159" s="326" t="s">
        <v>530</v>
      </c>
      <c r="D3159" s="326" t="s">
        <v>794</v>
      </c>
      <c r="E3159" s="326" t="s">
        <v>794</v>
      </c>
      <c r="F3159" s="326">
        <v>46.0</v>
      </c>
      <c r="G3159" s="326">
        <v>10891.0</v>
      </c>
      <c r="H3159" s="326">
        <v>142520.051</v>
      </c>
      <c r="I3159" s="60">
        <f t="shared" si="1"/>
        <v>2020</v>
      </c>
      <c r="J3159" s="60">
        <f t="shared" si="2"/>
        <v>4</v>
      </c>
    </row>
    <row r="3160">
      <c r="A3160" s="325">
        <v>3158.0</v>
      </c>
      <c r="B3160" s="326" t="s">
        <v>931</v>
      </c>
      <c r="C3160" s="326" t="s">
        <v>530</v>
      </c>
      <c r="D3160" s="326" t="s">
        <v>797</v>
      </c>
      <c r="E3160" s="326" t="s">
        <v>797</v>
      </c>
      <c r="F3160" s="326">
        <v>39.0</v>
      </c>
      <c r="G3160" s="326">
        <v>268.0</v>
      </c>
      <c r="H3160" s="326">
        <v>23318.97554</v>
      </c>
      <c r="I3160" s="60">
        <f t="shared" si="1"/>
        <v>2020</v>
      </c>
      <c r="J3160" s="60">
        <f t="shared" si="2"/>
        <v>4</v>
      </c>
    </row>
    <row r="3161">
      <c r="A3161" s="325">
        <v>3159.0</v>
      </c>
      <c r="B3161" s="326" t="s">
        <v>931</v>
      </c>
      <c r="C3161" s="326" t="s">
        <v>530</v>
      </c>
      <c r="D3161" s="326" t="s">
        <v>921</v>
      </c>
      <c r="E3161" s="326" t="s">
        <v>799</v>
      </c>
      <c r="F3161" s="326">
        <v>37.2</v>
      </c>
      <c r="G3161" s="326">
        <v>298.0</v>
      </c>
      <c r="H3161" s="326">
        <v>16413.45677</v>
      </c>
      <c r="I3161" s="60">
        <f t="shared" si="1"/>
        <v>2020</v>
      </c>
      <c r="J3161" s="60">
        <f t="shared" si="2"/>
        <v>4</v>
      </c>
    </row>
    <row r="3162">
      <c r="A3162" s="325">
        <v>3160.0</v>
      </c>
      <c r="B3162" s="326" t="s">
        <v>931</v>
      </c>
      <c r="C3162" s="326" t="s">
        <v>530</v>
      </c>
      <c r="D3162" s="326" t="s">
        <v>921</v>
      </c>
      <c r="E3162" s="326" t="s">
        <v>802</v>
      </c>
      <c r="F3162" s="326">
        <v>126.0</v>
      </c>
      <c r="G3162" s="326">
        <v>565.0</v>
      </c>
      <c r="H3162" s="326">
        <v>5190.042113</v>
      </c>
      <c r="I3162" s="60">
        <f t="shared" si="1"/>
        <v>2020</v>
      </c>
      <c r="J3162" s="60">
        <f t="shared" si="2"/>
        <v>4</v>
      </c>
    </row>
    <row r="3163">
      <c r="A3163" s="325">
        <v>3161.0</v>
      </c>
      <c r="B3163" s="326" t="s">
        <v>931</v>
      </c>
      <c r="C3163" s="326" t="s">
        <v>530</v>
      </c>
      <c r="D3163" s="326" t="s">
        <v>921</v>
      </c>
      <c r="E3163" s="326" t="s">
        <v>796</v>
      </c>
      <c r="F3163" s="326">
        <v>45.0</v>
      </c>
      <c r="G3163" s="326">
        <v>772.0</v>
      </c>
      <c r="H3163" s="326">
        <v>26713.64871</v>
      </c>
      <c r="I3163" s="60">
        <f t="shared" si="1"/>
        <v>2020</v>
      </c>
      <c r="J3163" s="60">
        <f t="shared" si="2"/>
        <v>4</v>
      </c>
    </row>
    <row r="3164">
      <c r="A3164" s="325">
        <v>3162.0</v>
      </c>
      <c r="B3164" s="326" t="s">
        <v>931</v>
      </c>
      <c r="C3164" s="326" t="s">
        <v>530</v>
      </c>
      <c r="D3164" s="326" t="s">
        <v>921</v>
      </c>
      <c r="E3164" s="326" t="s">
        <v>800</v>
      </c>
      <c r="F3164" s="326">
        <v>48.0</v>
      </c>
      <c r="G3164" s="326">
        <v>779.0</v>
      </c>
      <c r="H3164" s="326">
        <v>111107.4797</v>
      </c>
      <c r="I3164" s="60">
        <f t="shared" si="1"/>
        <v>2020</v>
      </c>
      <c r="J3164" s="60">
        <f t="shared" si="2"/>
        <v>4</v>
      </c>
    </row>
    <row r="3165">
      <c r="A3165" s="325">
        <v>3163.0</v>
      </c>
      <c r="B3165" s="326" t="s">
        <v>931</v>
      </c>
      <c r="C3165" s="326" t="s">
        <v>518</v>
      </c>
      <c r="D3165" s="326" t="s">
        <v>864</v>
      </c>
      <c r="E3165" s="326" t="s">
        <v>857</v>
      </c>
      <c r="F3165" s="326">
        <v>37.1</v>
      </c>
      <c r="G3165" s="326">
        <v>2.0</v>
      </c>
      <c r="H3165" s="326">
        <v>1707.554688</v>
      </c>
      <c r="I3165" s="60">
        <f t="shared" si="1"/>
        <v>2020</v>
      </c>
      <c r="J3165" s="60">
        <f t="shared" si="2"/>
        <v>4</v>
      </c>
    </row>
    <row r="3166">
      <c r="A3166" s="325">
        <v>3164.0</v>
      </c>
      <c r="B3166" s="326" t="s">
        <v>931</v>
      </c>
      <c r="C3166" s="326" t="s">
        <v>518</v>
      </c>
      <c r="D3166" s="326" t="s">
        <v>864</v>
      </c>
      <c r="E3166" s="326" t="s">
        <v>813</v>
      </c>
      <c r="F3166" s="326">
        <v>4.6</v>
      </c>
      <c r="G3166" s="326">
        <v>7.0</v>
      </c>
      <c r="H3166" s="326">
        <v>11130.41848</v>
      </c>
      <c r="I3166" s="60">
        <f t="shared" si="1"/>
        <v>2020</v>
      </c>
      <c r="J3166" s="60">
        <f t="shared" si="2"/>
        <v>4</v>
      </c>
    </row>
    <row r="3167">
      <c r="A3167" s="325">
        <v>3165.0</v>
      </c>
      <c r="B3167" s="326" t="s">
        <v>931</v>
      </c>
      <c r="C3167" s="326" t="s">
        <v>518</v>
      </c>
      <c r="D3167" s="326" t="s">
        <v>864</v>
      </c>
      <c r="E3167" s="326" t="s">
        <v>922</v>
      </c>
      <c r="F3167" s="326">
        <v>4.9</v>
      </c>
      <c r="G3167" s="326">
        <v>1.0</v>
      </c>
      <c r="H3167" s="326">
        <v>447.4474206</v>
      </c>
      <c r="I3167" s="60">
        <f t="shared" si="1"/>
        <v>2020</v>
      </c>
      <c r="J3167" s="60">
        <f t="shared" si="2"/>
        <v>4</v>
      </c>
    </row>
    <row r="3168">
      <c r="A3168" s="325">
        <v>3166.0</v>
      </c>
      <c r="B3168" s="326" t="s">
        <v>931</v>
      </c>
      <c r="C3168" s="326" t="s">
        <v>518</v>
      </c>
      <c r="D3168" s="326" t="s">
        <v>864</v>
      </c>
      <c r="E3168" s="326" t="s">
        <v>923</v>
      </c>
      <c r="F3168" s="326">
        <v>4.8</v>
      </c>
      <c r="G3168" s="326">
        <v>37.0</v>
      </c>
      <c r="H3168" s="326">
        <v>4246.340801</v>
      </c>
      <c r="I3168" s="60">
        <f t="shared" si="1"/>
        <v>2020</v>
      </c>
      <c r="J3168" s="60">
        <f t="shared" si="2"/>
        <v>4</v>
      </c>
    </row>
    <row r="3169">
      <c r="A3169" s="325">
        <v>3167.0</v>
      </c>
      <c r="B3169" s="326" t="s">
        <v>931</v>
      </c>
      <c r="C3169" s="326" t="s">
        <v>518</v>
      </c>
      <c r="D3169" s="326" t="s">
        <v>864</v>
      </c>
      <c r="E3169" s="326" t="s">
        <v>924</v>
      </c>
      <c r="F3169" s="326">
        <v>4.4</v>
      </c>
      <c r="G3169" s="326">
        <v>104.0</v>
      </c>
      <c r="H3169" s="326">
        <v>98902.14809</v>
      </c>
      <c r="I3169" s="60">
        <f t="shared" si="1"/>
        <v>2020</v>
      </c>
      <c r="J3169" s="60">
        <f t="shared" si="2"/>
        <v>4</v>
      </c>
    </row>
    <row r="3170">
      <c r="A3170" s="325">
        <v>3168.0</v>
      </c>
      <c r="B3170" s="326" t="s">
        <v>931</v>
      </c>
      <c r="C3170" s="326" t="s">
        <v>518</v>
      </c>
      <c r="D3170" s="326" t="s">
        <v>803</v>
      </c>
      <c r="E3170" s="326" t="s">
        <v>803</v>
      </c>
      <c r="F3170" s="326" t="s">
        <v>804</v>
      </c>
      <c r="G3170" s="326">
        <v>119.0</v>
      </c>
      <c r="H3170" s="326">
        <v>931982.2436</v>
      </c>
      <c r="I3170" s="60">
        <f t="shared" si="1"/>
        <v>2020</v>
      </c>
      <c r="J3170" s="60">
        <f t="shared" si="2"/>
        <v>4</v>
      </c>
    </row>
    <row r="3171">
      <c r="A3171" s="325">
        <v>3169.0</v>
      </c>
      <c r="B3171" s="326" t="s">
        <v>931</v>
      </c>
      <c r="C3171" s="326" t="s">
        <v>518</v>
      </c>
      <c r="D3171" s="326" t="s">
        <v>865</v>
      </c>
      <c r="E3171" s="326" t="s">
        <v>925</v>
      </c>
      <c r="F3171" s="326" t="s">
        <v>926</v>
      </c>
      <c r="G3171" s="326">
        <v>288.0</v>
      </c>
      <c r="H3171" s="326">
        <v>112752.1119</v>
      </c>
      <c r="I3171" s="60">
        <f t="shared" si="1"/>
        <v>2020</v>
      </c>
      <c r="J3171" s="60">
        <f t="shared" si="2"/>
        <v>4</v>
      </c>
    </row>
    <row r="3172">
      <c r="A3172" s="325">
        <v>3170.0</v>
      </c>
      <c r="B3172" s="326" t="s">
        <v>931</v>
      </c>
      <c r="C3172" s="326" t="s">
        <v>518</v>
      </c>
      <c r="D3172" s="326" t="s">
        <v>865</v>
      </c>
      <c r="E3172" s="326" t="s">
        <v>837</v>
      </c>
      <c r="F3172" s="326" t="s">
        <v>838</v>
      </c>
      <c r="G3172" s="326">
        <v>3478.0</v>
      </c>
      <c r="H3172" s="326">
        <v>137851.8429</v>
      </c>
      <c r="I3172" s="60">
        <f t="shared" si="1"/>
        <v>2020</v>
      </c>
      <c r="J3172" s="60">
        <f t="shared" si="2"/>
        <v>4</v>
      </c>
    </row>
    <row r="3173">
      <c r="A3173" s="325">
        <v>3171.0</v>
      </c>
      <c r="B3173" s="326" t="s">
        <v>931</v>
      </c>
      <c r="C3173" s="326" t="s">
        <v>518</v>
      </c>
      <c r="D3173" s="326" t="s">
        <v>865</v>
      </c>
      <c r="E3173" s="326" t="s">
        <v>894</v>
      </c>
      <c r="F3173" s="326" t="s">
        <v>895</v>
      </c>
      <c r="G3173" s="326">
        <v>1621.0</v>
      </c>
      <c r="H3173" s="326">
        <v>30791.81294</v>
      </c>
      <c r="I3173" s="60">
        <f t="shared" si="1"/>
        <v>2020</v>
      </c>
      <c r="J3173" s="60">
        <f t="shared" si="2"/>
        <v>4</v>
      </c>
    </row>
    <row r="3174">
      <c r="A3174" s="325">
        <v>3172.0</v>
      </c>
      <c r="B3174" s="326" t="s">
        <v>931</v>
      </c>
      <c r="C3174" s="326" t="s">
        <v>518</v>
      </c>
      <c r="D3174" s="326" t="s">
        <v>865</v>
      </c>
      <c r="E3174" s="326" t="s">
        <v>842</v>
      </c>
      <c r="F3174" s="326" t="s">
        <v>843</v>
      </c>
      <c r="G3174" s="326">
        <v>94.0</v>
      </c>
      <c r="H3174" s="326">
        <v>3308.905586</v>
      </c>
      <c r="I3174" s="60">
        <f t="shared" si="1"/>
        <v>2020</v>
      </c>
      <c r="J3174" s="60">
        <f t="shared" si="2"/>
        <v>4</v>
      </c>
    </row>
    <row r="3175">
      <c r="A3175" s="325">
        <v>3173.0</v>
      </c>
      <c r="B3175" s="326" t="s">
        <v>931</v>
      </c>
      <c r="C3175" s="326" t="s">
        <v>518</v>
      </c>
      <c r="D3175" s="326" t="s">
        <v>865</v>
      </c>
      <c r="E3175" s="326" t="s">
        <v>844</v>
      </c>
      <c r="F3175" s="326" t="s">
        <v>845</v>
      </c>
      <c r="G3175" s="326">
        <v>1699.0</v>
      </c>
      <c r="H3175" s="326">
        <v>167806.0717</v>
      </c>
      <c r="I3175" s="60">
        <f t="shared" si="1"/>
        <v>2020</v>
      </c>
      <c r="J3175" s="60">
        <f t="shared" si="2"/>
        <v>4</v>
      </c>
    </row>
    <row r="3176">
      <c r="A3176" s="325">
        <v>3174.0</v>
      </c>
      <c r="B3176" s="326" t="s">
        <v>931</v>
      </c>
      <c r="C3176" s="326" t="s">
        <v>518</v>
      </c>
      <c r="D3176" s="326" t="s">
        <v>805</v>
      </c>
      <c r="E3176" s="326" t="s">
        <v>808</v>
      </c>
      <c r="F3176" s="326" t="s">
        <v>809</v>
      </c>
      <c r="G3176" s="326">
        <v>9685.0</v>
      </c>
      <c r="H3176" s="326">
        <v>1966715.741</v>
      </c>
      <c r="I3176" s="60">
        <f t="shared" si="1"/>
        <v>2020</v>
      </c>
      <c r="J3176" s="60">
        <f t="shared" si="2"/>
        <v>4</v>
      </c>
    </row>
    <row r="3177">
      <c r="A3177" s="325">
        <v>3175.0</v>
      </c>
      <c r="B3177" s="326" t="s">
        <v>931</v>
      </c>
      <c r="C3177" s="326" t="s">
        <v>518</v>
      </c>
      <c r="D3177" s="326" t="s">
        <v>805</v>
      </c>
      <c r="E3177" s="326" t="s">
        <v>896</v>
      </c>
      <c r="F3177" s="326" t="s">
        <v>897</v>
      </c>
      <c r="G3177" s="326">
        <v>1787.0</v>
      </c>
      <c r="H3177" s="326">
        <v>792019.644</v>
      </c>
      <c r="I3177" s="60">
        <f t="shared" si="1"/>
        <v>2020</v>
      </c>
      <c r="J3177" s="60">
        <f t="shared" si="2"/>
        <v>4</v>
      </c>
    </row>
    <row r="3178">
      <c r="A3178" s="325">
        <v>3176.0</v>
      </c>
      <c r="B3178" s="326" t="s">
        <v>931</v>
      </c>
      <c r="C3178" s="326" t="s">
        <v>518</v>
      </c>
      <c r="D3178" s="326" t="s">
        <v>805</v>
      </c>
      <c r="E3178" s="326" t="s">
        <v>810</v>
      </c>
      <c r="F3178" s="326" t="s">
        <v>811</v>
      </c>
      <c r="G3178" s="326">
        <v>1626.0</v>
      </c>
      <c r="H3178" s="326">
        <v>3394850.134</v>
      </c>
      <c r="I3178" s="60">
        <f t="shared" si="1"/>
        <v>2020</v>
      </c>
      <c r="J3178" s="60">
        <f t="shared" si="2"/>
        <v>4</v>
      </c>
    </row>
    <row r="3179">
      <c r="A3179" s="325">
        <v>3177.0</v>
      </c>
      <c r="B3179" s="326" t="s">
        <v>931</v>
      </c>
      <c r="C3179" s="326" t="s">
        <v>518</v>
      </c>
      <c r="D3179" s="326" t="s">
        <v>805</v>
      </c>
      <c r="E3179" s="326" t="s">
        <v>927</v>
      </c>
      <c r="F3179" s="326" t="s">
        <v>928</v>
      </c>
      <c r="G3179" s="326">
        <v>237.0</v>
      </c>
      <c r="H3179" s="326">
        <v>90935.90434</v>
      </c>
      <c r="I3179" s="60">
        <f t="shared" si="1"/>
        <v>2020</v>
      </c>
      <c r="J3179" s="60">
        <f t="shared" si="2"/>
        <v>4</v>
      </c>
    </row>
    <row r="3180">
      <c r="A3180" s="325">
        <v>3178.0</v>
      </c>
      <c r="B3180" s="326" t="s">
        <v>931</v>
      </c>
      <c r="C3180" s="326" t="s">
        <v>518</v>
      </c>
      <c r="D3180" s="326" t="s">
        <v>805</v>
      </c>
      <c r="E3180" s="326" t="s">
        <v>812</v>
      </c>
      <c r="F3180" s="326">
        <v>2.0</v>
      </c>
      <c r="G3180" s="326">
        <v>141.0</v>
      </c>
      <c r="H3180" s="326">
        <v>663742.3112</v>
      </c>
      <c r="I3180" s="60">
        <f t="shared" si="1"/>
        <v>2020</v>
      </c>
      <c r="J3180" s="60">
        <f t="shared" si="2"/>
        <v>4</v>
      </c>
    </row>
    <row r="3181">
      <c r="A3181" s="325">
        <v>3179.0</v>
      </c>
      <c r="B3181" s="326" t="s">
        <v>931</v>
      </c>
      <c r="C3181" s="326" t="s">
        <v>518</v>
      </c>
      <c r="D3181" s="326" t="s">
        <v>805</v>
      </c>
      <c r="E3181" s="326" t="s">
        <v>816</v>
      </c>
      <c r="F3181" s="326">
        <v>4.7</v>
      </c>
      <c r="G3181" s="326">
        <v>4.0</v>
      </c>
      <c r="H3181" s="326">
        <v>4785.323128</v>
      </c>
      <c r="I3181" s="60">
        <f t="shared" si="1"/>
        <v>2020</v>
      </c>
      <c r="J3181" s="60">
        <f t="shared" si="2"/>
        <v>4</v>
      </c>
    </row>
    <row r="3182">
      <c r="A3182" s="325">
        <v>3180.0</v>
      </c>
      <c r="B3182" s="326" t="s">
        <v>931</v>
      </c>
      <c r="C3182" s="326" t="s">
        <v>518</v>
      </c>
      <c r="D3182" s="326" t="s">
        <v>805</v>
      </c>
      <c r="E3182" s="326" t="s">
        <v>817</v>
      </c>
      <c r="F3182" s="326" t="s">
        <v>818</v>
      </c>
      <c r="G3182" s="326">
        <v>92.0</v>
      </c>
      <c r="H3182" s="326">
        <v>176941.5316</v>
      </c>
      <c r="I3182" s="60">
        <f t="shared" si="1"/>
        <v>2020</v>
      </c>
      <c r="J3182" s="60">
        <f t="shared" si="2"/>
        <v>4</v>
      </c>
    </row>
    <row r="3183">
      <c r="A3183" s="325">
        <v>3181.0</v>
      </c>
      <c r="B3183" s="326" t="s">
        <v>931</v>
      </c>
      <c r="C3183" s="326" t="s">
        <v>518</v>
      </c>
      <c r="D3183" s="326" t="s">
        <v>805</v>
      </c>
      <c r="E3183" s="326" t="s">
        <v>821</v>
      </c>
      <c r="F3183" s="326">
        <v>4.3</v>
      </c>
      <c r="G3183" s="326">
        <v>1.0</v>
      </c>
      <c r="H3183" s="326">
        <v>6083.821978</v>
      </c>
      <c r="I3183" s="60">
        <f t="shared" si="1"/>
        <v>2020</v>
      </c>
      <c r="J3183" s="60">
        <f t="shared" si="2"/>
        <v>4</v>
      </c>
    </row>
    <row r="3184">
      <c r="A3184" s="325">
        <v>3182.0</v>
      </c>
      <c r="B3184" s="326" t="s">
        <v>931</v>
      </c>
      <c r="C3184" s="326" t="s">
        <v>518</v>
      </c>
      <c r="D3184" s="326" t="s">
        <v>805</v>
      </c>
      <c r="E3184" s="326" t="s">
        <v>822</v>
      </c>
      <c r="F3184" s="326" t="s">
        <v>823</v>
      </c>
      <c r="G3184" s="326">
        <v>128.0</v>
      </c>
      <c r="H3184" s="326">
        <v>38021.88132</v>
      </c>
      <c r="I3184" s="60">
        <f t="shared" si="1"/>
        <v>2020</v>
      </c>
      <c r="J3184" s="60">
        <f t="shared" si="2"/>
        <v>4</v>
      </c>
    </row>
    <row r="3185">
      <c r="A3185" s="325">
        <v>3183.0</v>
      </c>
      <c r="B3185" s="326" t="s">
        <v>931</v>
      </c>
      <c r="C3185" s="326" t="s">
        <v>518</v>
      </c>
      <c r="D3185" s="326" t="s">
        <v>828</v>
      </c>
      <c r="E3185" s="326" t="s">
        <v>829</v>
      </c>
      <c r="F3185" s="326" t="s">
        <v>830</v>
      </c>
      <c r="G3185" s="326">
        <v>7465.0</v>
      </c>
      <c r="H3185" s="326">
        <v>97005.94402</v>
      </c>
      <c r="I3185" s="60">
        <f t="shared" si="1"/>
        <v>2020</v>
      </c>
      <c r="J3185" s="60">
        <f t="shared" si="2"/>
        <v>4</v>
      </c>
    </row>
    <row r="3186">
      <c r="A3186" s="325">
        <v>3184.0</v>
      </c>
      <c r="B3186" s="326" t="s">
        <v>931</v>
      </c>
      <c r="C3186" s="326" t="s">
        <v>518</v>
      </c>
      <c r="D3186" s="326" t="s">
        <v>828</v>
      </c>
      <c r="E3186" s="326" t="s">
        <v>831</v>
      </c>
      <c r="F3186" s="326">
        <v>104.0</v>
      </c>
      <c r="G3186" s="326">
        <v>4505.0</v>
      </c>
      <c r="H3186" s="326">
        <v>30335.24648</v>
      </c>
      <c r="I3186" s="60">
        <f t="shared" si="1"/>
        <v>2020</v>
      </c>
      <c r="J3186" s="60">
        <f t="shared" si="2"/>
        <v>4</v>
      </c>
    </row>
    <row r="3187">
      <c r="A3187" s="325">
        <v>3185.0</v>
      </c>
      <c r="B3187" s="326" t="s">
        <v>931</v>
      </c>
      <c r="C3187" s="326" t="s">
        <v>518</v>
      </c>
      <c r="D3187" s="326" t="s">
        <v>828</v>
      </c>
      <c r="E3187" s="326" t="s">
        <v>832</v>
      </c>
      <c r="F3187" s="326">
        <v>13.0</v>
      </c>
      <c r="G3187" s="326">
        <v>34.0</v>
      </c>
      <c r="H3187" s="326">
        <v>8949.511933</v>
      </c>
      <c r="I3187" s="60">
        <f t="shared" si="1"/>
        <v>2020</v>
      </c>
      <c r="J3187" s="60">
        <f t="shared" si="2"/>
        <v>4</v>
      </c>
    </row>
    <row r="3188">
      <c r="A3188" s="325">
        <v>3186.0</v>
      </c>
      <c r="B3188" s="326" t="s">
        <v>931</v>
      </c>
      <c r="C3188" s="326" t="s">
        <v>518</v>
      </c>
      <c r="D3188" s="326" t="s">
        <v>828</v>
      </c>
      <c r="E3188" s="326" t="s">
        <v>833</v>
      </c>
      <c r="F3188" s="326" t="s">
        <v>834</v>
      </c>
      <c r="G3188" s="326">
        <v>8.0</v>
      </c>
      <c r="H3188" s="326">
        <v>16755.40932</v>
      </c>
      <c r="I3188" s="60">
        <f t="shared" si="1"/>
        <v>2020</v>
      </c>
      <c r="J3188" s="60">
        <f t="shared" si="2"/>
        <v>4</v>
      </c>
    </row>
    <row r="3189">
      <c r="A3189" s="325">
        <v>3187.0</v>
      </c>
      <c r="B3189" s="326" t="s">
        <v>931</v>
      </c>
      <c r="C3189" s="326" t="s">
        <v>518</v>
      </c>
      <c r="D3189" s="326" t="s">
        <v>828</v>
      </c>
      <c r="E3189" s="326" t="s">
        <v>835</v>
      </c>
      <c r="F3189" s="326" t="s">
        <v>836</v>
      </c>
      <c r="G3189" s="326">
        <v>223.0</v>
      </c>
      <c r="H3189" s="326">
        <v>35269.14451</v>
      </c>
      <c r="I3189" s="60">
        <f t="shared" si="1"/>
        <v>2020</v>
      </c>
      <c r="J3189" s="60">
        <f t="shared" si="2"/>
        <v>4</v>
      </c>
    </row>
    <row r="3190">
      <c r="A3190" s="325">
        <v>3188.0</v>
      </c>
      <c r="B3190" s="326" t="s">
        <v>931</v>
      </c>
      <c r="C3190" s="326" t="s">
        <v>518</v>
      </c>
      <c r="D3190" s="326" t="s">
        <v>828</v>
      </c>
      <c r="E3190" s="326" t="s">
        <v>929</v>
      </c>
      <c r="F3190" s="326">
        <v>36.0</v>
      </c>
      <c r="G3190" s="326">
        <v>177.0</v>
      </c>
      <c r="H3190" s="326">
        <v>266416.771</v>
      </c>
      <c r="I3190" s="60">
        <f t="shared" si="1"/>
        <v>2020</v>
      </c>
      <c r="J3190" s="60">
        <f t="shared" si="2"/>
        <v>4</v>
      </c>
    </row>
    <row r="3191">
      <c r="A3191" s="325">
        <v>3189.0</v>
      </c>
      <c r="B3191" s="326" t="s">
        <v>931</v>
      </c>
      <c r="C3191" s="326" t="s">
        <v>518</v>
      </c>
      <c r="D3191" s="326" t="s">
        <v>828</v>
      </c>
      <c r="E3191" s="326" t="s">
        <v>866</v>
      </c>
      <c r="F3191" s="326">
        <v>106.0</v>
      </c>
      <c r="G3191" s="326">
        <v>84.0</v>
      </c>
      <c r="H3191" s="326">
        <v>130178.2327</v>
      </c>
      <c r="I3191" s="60">
        <f t="shared" si="1"/>
        <v>2020</v>
      </c>
      <c r="J3191" s="60">
        <f t="shared" si="2"/>
        <v>4</v>
      </c>
    </row>
    <row r="3192">
      <c r="A3192" s="325">
        <v>3190.0</v>
      </c>
      <c r="B3192" s="326" t="s">
        <v>931</v>
      </c>
      <c r="C3192" s="326" t="s">
        <v>518</v>
      </c>
      <c r="D3192" s="326" t="s">
        <v>828</v>
      </c>
      <c r="E3192" s="326" t="s">
        <v>840</v>
      </c>
      <c r="F3192" s="326" t="s">
        <v>841</v>
      </c>
      <c r="G3192" s="326">
        <v>297.0</v>
      </c>
      <c r="H3192" s="326">
        <v>8651.316282</v>
      </c>
      <c r="I3192" s="60">
        <f t="shared" si="1"/>
        <v>2020</v>
      </c>
      <c r="J3192" s="60">
        <f t="shared" si="2"/>
        <v>4</v>
      </c>
    </row>
    <row r="3193">
      <c r="A3193" s="325">
        <v>3191.0</v>
      </c>
      <c r="B3193" s="326" t="s">
        <v>931</v>
      </c>
      <c r="C3193" s="326" t="s">
        <v>518</v>
      </c>
      <c r="D3193" s="326" t="s">
        <v>828</v>
      </c>
      <c r="E3193" s="326" t="s">
        <v>846</v>
      </c>
      <c r="F3193" s="326" t="s">
        <v>847</v>
      </c>
      <c r="G3193" s="326">
        <v>1010.0</v>
      </c>
      <c r="H3193" s="326">
        <v>313836.4638</v>
      </c>
      <c r="I3193" s="60">
        <f t="shared" si="1"/>
        <v>2020</v>
      </c>
      <c r="J3193" s="60">
        <f t="shared" si="2"/>
        <v>4</v>
      </c>
    </row>
    <row r="3194">
      <c r="A3194" s="325">
        <v>3192.0</v>
      </c>
      <c r="B3194" s="326" t="s">
        <v>932</v>
      </c>
      <c r="C3194" s="326" t="s">
        <v>545</v>
      </c>
      <c r="D3194" s="326" t="s">
        <v>642</v>
      </c>
      <c r="E3194" s="326" t="s">
        <v>643</v>
      </c>
      <c r="F3194" s="326" t="s">
        <v>644</v>
      </c>
      <c r="G3194" s="326">
        <v>188.0</v>
      </c>
      <c r="H3194" s="326">
        <v>169639.2551</v>
      </c>
      <c r="I3194" s="60">
        <f t="shared" si="1"/>
        <v>2021</v>
      </c>
      <c r="J3194" s="60">
        <f t="shared" si="2"/>
        <v>1</v>
      </c>
    </row>
    <row r="3195">
      <c r="A3195" s="325">
        <v>3193.0</v>
      </c>
      <c r="B3195" s="326" t="s">
        <v>932</v>
      </c>
      <c r="C3195" s="326" t="s">
        <v>545</v>
      </c>
      <c r="D3195" s="326" t="s">
        <v>642</v>
      </c>
      <c r="E3195" s="326" t="s">
        <v>645</v>
      </c>
      <c r="F3195" s="326" t="s">
        <v>646</v>
      </c>
      <c r="G3195" s="326">
        <v>130.0</v>
      </c>
      <c r="H3195" s="326">
        <v>25972.79599</v>
      </c>
      <c r="I3195" s="60">
        <f t="shared" si="1"/>
        <v>2021</v>
      </c>
      <c r="J3195" s="60">
        <f t="shared" si="2"/>
        <v>1</v>
      </c>
    </row>
    <row r="3196">
      <c r="A3196" s="325">
        <v>3194.0</v>
      </c>
      <c r="B3196" s="326" t="s">
        <v>932</v>
      </c>
      <c r="C3196" s="326" t="s">
        <v>545</v>
      </c>
      <c r="D3196" s="326" t="s">
        <v>647</v>
      </c>
      <c r="E3196" s="326" t="s">
        <v>648</v>
      </c>
      <c r="F3196" s="326" t="s">
        <v>649</v>
      </c>
      <c r="G3196" s="326">
        <v>868.0</v>
      </c>
      <c r="H3196" s="326">
        <v>7953.599409</v>
      </c>
      <c r="I3196" s="60">
        <f t="shared" si="1"/>
        <v>2021</v>
      </c>
      <c r="J3196" s="60">
        <f t="shared" si="2"/>
        <v>1</v>
      </c>
    </row>
    <row r="3197">
      <c r="A3197" s="325">
        <v>3195.0</v>
      </c>
      <c r="B3197" s="326" t="s">
        <v>932</v>
      </c>
      <c r="C3197" s="326" t="s">
        <v>545</v>
      </c>
      <c r="D3197" s="326" t="s">
        <v>647</v>
      </c>
      <c r="E3197" s="326" t="s">
        <v>650</v>
      </c>
      <c r="F3197" s="326" t="s">
        <v>651</v>
      </c>
      <c r="G3197" s="326">
        <v>1626.0</v>
      </c>
      <c r="H3197" s="326">
        <v>14899.25419</v>
      </c>
      <c r="I3197" s="60">
        <f t="shared" si="1"/>
        <v>2021</v>
      </c>
      <c r="J3197" s="60">
        <f t="shared" si="2"/>
        <v>1</v>
      </c>
    </row>
    <row r="3198">
      <c r="A3198" s="325">
        <v>3196.0</v>
      </c>
      <c r="B3198" s="326" t="s">
        <v>932</v>
      </c>
      <c r="C3198" s="326" t="s">
        <v>545</v>
      </c>
      <c r="D3198" s="326" t="s">
        <v>647</v>
      </c>
      <c r="E3198" s="326" t="s">
        <v>652</v>
      </c>
      <c r="F3198" s="326" t="s">
        <v>653</v>
      </c>
      <c r="G3198" s="326">
        <v>2006.0</v>
      </c>
      <c r="H3198" s="326">
        <v>18381.24472</v>
      </c>
      <c r="I3198" s="60">
        <f t="shared" si="1"/>
        <v>2021</v>
      </c>
      <c r="J3198" s="60">
        <f t="shared" si="2"/>
        <v>1</v>
      </c>
    </row>
    <row r="3199">
      <c r="A3199" s="325">
        <v>3197.0</v>
      </c>
      <c r="B3199" s="326" t="s">
        <v>932</v>
      </c>
      <c r="C3199" s="326" t="s">
        <v>545</v>
      </c>
      <c r="D3199" s="326" t="s">
        <v>647</v>
      </c>
      <c r="E3199" s="326" t="s">
        <v>654</v>
      </c>
      <c r="F3199" s="326" t="s">
        <v>655</v>
      </c>
      <c r="G3199" s="326">
        <v>1739.0</v>
      </c>
      <c r="H3199" s="326">
        <v>15934.68822</v>
      </c>
      <c r="I3199" s="60">
        <f t="shared" si="1"/>
        <v>2021</v>
      </c>
      <c r="J3199" s="60">
        <f t="shared" si="2"/>
        <v>1</v>
      </c>
    </row>
    <row r="3200">
      <c r="A3200" s="325">
        <v>3198.0</v>
      </c>
      <c r="B3200" s="326" t="s">
        <v>932</v>
      </c>
      <c r="C3200" s="326" t="s">
        <v>545</v>
      </c>
      <c r="D3200" s="326" t="s">
        <v>647</v>
      </c>
      <c r="E3200" s="326" t="s">
        <v>656</v>
      </c>
      <c r="F3200" s="326" t="s">
        <v>657</v>
      </c>
      <c r="G3200" s="326">
        <v>49.0</v>
      </c>
      <c r="H3200" s="326">
        <v>641.7357275</v>
      </c>
      <c r="I3200" s="60">
        <f t="shared" si="1"/>
        <v>2021</v>
      </c>
      <c r="J3200" s="60">
        <f t="shared" si="2"/>
        <v>1</v>
      </c>
    </row>
    <row r="3201">
      <c r="A3201" s="325">
        <v>3199.0</v>
      </c>
      <c r="B3201" s="326" t="s">
        <v>932</v>
      </c>
      <c r="C3201" s="326" t="s">
        <v>547</v>
      </c>
      <c r="D3201" s="326" t="s">
        <v>658</v>
      </c>
      <c r="E3201" s="326" t="s">
        <v>659</v>
      </c>
      <c r="F3201" s="326" t="s">
        <v>660</v>
      </c>
      <c r="G3201" s="326">
        <v>86.0</v>
      </c>
      <c r="H3201" s="326">
        <v>991.8547863</v>
      </c>
      <c r="I3201" s="60">
        <f t="shared" si="1"/>
        <v>2021</v>
      </c>
      <c r="J3201" s="60">
        <f t="shared" si="2"/>
        <v>1</v>
      </c>
    </row>
    <row r="3202">
      <c r="A3202" s="325">
        <v>3200.0</v>
      </c>
      <c r="B3202" s="326" t="s">
        <v>932</v>
      </c>
      <c r="C3202" s="326" t="s">
        <v>547</v>
      </c>
      <c r="D3202" s="326" t="s">
        <v>658</v>
      </c>
      <c r="E3202" s="326" t="s">
        <v>661</v>
      </c>
      <c r="F3202" s="326" t="s">
        <v>662</v>
      </c>
      <c r="G3202" s="326">
        <v>5324.0</v>
      </c>
      <c r="H3202" s="326">
        <v>8073.851026</v>
      </c>
      <c r="I3202" s="60">
        <f t="shared" si="1"/>
        <v>2021</v>
      </c>
      <c r="J3202" s="60">
        <f t="shared" si="2"/>
        <v>1</v>
      </c>
    </row>
    <row r="3203">
      <c r="A3203" s="325">
        <v>3201.0</v>
      </c>
      <c r="B3203" s="326" t="s">
        <v>932</v>
      </c>
      <c r="C3203" s="326" t="s">
        <v>547</v>
      </c>
      <c r="D3203" s="326" t="s">
        <v>658</v>
      </c>
      <c r="E3203" s="326" t="s">
        <v>663</v>
      </c>
      <c r="F3203" s="326" t="s">
        <v>664</v>
      </c>
      <c r="G3203" s="326">
        <v>3304.0</v>
      </c>
      <c r="H3203" s="326">
        <v>29731.52364</v>
      </c>
      <c r="I3203" s="60">
        <f t="shared" si="1"/>
        <v>2021</v>
      </c>
      <c r="J3203" s="60">
        <f t="shared" si="2"/>
        <v>1</v>
      </c>
    </row>
    <row r="3204">
      <c r="A3204" s="325">
        <v>3202.0</v>
      </c>
      <c r="B3204" s="326" t="s">
        <v>932</v>
      </c>
      <c r="C3204" s="326" t="s">
        <v>547</v>
      </c>
      <c r="D3204" s="326" t="s">
        <v>665</v>
      </c>
      <c r="E3204" s="326" t="s">
        <v>666</v>
      </c>
      <c r="F3204" s="326" t="s">
        <v>667</v>
      </c>
      <c r="G3204" s="326">
        <v>4558.0</v>
      </c>
      <c r="H3204" s="326">
        <v>3038718.301</v>
      </c>
      <c r="I3204" s="60">
        <f t="shared" si="1"/>
        <v>2021</v>
      </c>
      <c r="J3204" s="60">
        <f t="shared" si="2"/>
        <v>1</v>
      </c>
    </row>
    <row r="3205">
      <c r="A3205" s="325">
        <v>3203.0</v>
      </c>
      <c r="B3205" s="326" t="s">
        <v>932</v>
      </c>
      <c r="C3205" s="326" t="s">
        <v>678</v>
      </c>
      <c r="D3205" s="326" t="s">
        <v>678</v>
      </c>
      <c r="E3205" s="326" t="s">
        <v>680</v>
      </c>
      <c r="F3205" s="326">
        <v>80.0</v>
      </c>
      <c r="G3205" s="326">
        <v>97.0</v>
      </c>
      <c r="H3205" s="326">
        <v>15227.84396</v>
      </c>
      <c r="I3205" s="60">
        <f t="shared" si="1"/>
        <v>2021</v>
      </c>
      <c r="J3205" s="60">
        <f t="shared" si="2"/>
        <v>1</v>
      </c>
    </row>
    <row r="3206">
      <c r="A3206" s="325">
        <v>3204.0</v>
      </c>
      <c r="B3206" s="326" t="s">
        <v>932</v>
      </c>
      <c r="C3206" s="326" t="s">
        <v>678</v>
      </c>
      <c r="D3206" s="326" t="s">
        <v>678</v>
      </c>
      <c r="E3206" s="326" t="s">
        <v>681</v>
      </c>
      <c r="F3206" s="326">
        <v>83.0</v>
      </c>
      <c r="G3206" s="326">
        <v>8.0</v>
      </c>
      <c r="H3206" s="326">
        <v>34.02373443</v>
      </c>
      <c r="I3206" s="60">
        <f t="shared" si="1"/>
        <v>2021</v>
      </c>
      <c r="J3206" s="60">
        <f t="shared" si="2"/>
        <v>1</v>
      </c>
    </row>
    <row r="3207">
      <c r="A3207" s="325">
        <v>3205.0</v>
      </c>
      <c r="B3207" s="326" t="s">
        <v>932</v>
      </c>
      <c r="C3207" s="326" t="s">
        <v>678</v>
      </c>
      <c r="D3207" s="326" t="s">
        <v>678</v>
      </c>
      <c r="E3207" s="326" t="s">
        <v>682</v>
      </c>
      <c r="F3207" s="326">
        <v>26.0</v>
      </c>
      <c r="G3207" s="326">
        <v>1.0</v>
      </c>
      <c r="H3207" s="326">
        <v>270.9073033</v>
      </c>
      <c r="I3207" s="60">
        <f t="shared" si="1"/>
        <v>2021</v>
      </c>
      <c r="J3207" s="60">
        <f t="shared" si="2"/>
        <v>1</v>
      </c>
    </row>
    <row r="3208">
      <c r="A3208" s="325">
        <v>3206.0</v>
      </c>
      <c r="B3208" s="326" t="s">
        <v>932</v>
      </c>
      <c r="C3208" s="326" t="s">
        <v>678</v>
      </c>
      <c r="D3208" s="326" t="s">
        <v>678</v>
      </c>
      <c r="E3208" s="326" t="s">
        <v>683</v>
      </c>
      <c r="F3208" s="326">
        <v>802.0</v>
      </c>
      <c r="G3208" s="326">
        <v>860.0</v>
      </c>
      <c r="H3208" s="326">
        <v>116214.7647</v>
      </c>
      <c r="I3208" s="60">
        <f t="shared" si="1"/>
        <v>2021</v>
      </c>
      <c r="J3208" s="60">
        <f t="shared" si="2"/>
        <v>1</v>
      </c>
    </row>
    <row r="3209">
      <c r="A3209" s="325">
        <v>3207.0</v>
      </c>
      <c r="B3209" s="326" t="s">
        <v>932</v>
      </c>
      <c r="C3209" s="326" t="s">
        <v>678</v>
      </c>
      <c r="D3209" s="326" t="s">
        <v>678</v>
      </c>
      <c r="E3209" s="326" t="s">
        <v>684</v>
      </c>
      <c r="F3209" s="326">
        <v>95.0</v>
      </c>
      <c r="G3209" s="326">
        <v>22.0</v>
      </c>
      <c r="H3209" s="326">
        <v>355.8578056</v>
      </c>
      <c r="I3209" s="60">
        <f t="shared" si="1"/>
        <v>2021</v>
      </c>
      <c r="J3209" s="60">
        <f t="shared" si="2"/>
        <v>1</v>
      </c>
    </row>
    <row r="3210">
      <c r="A3210" s="325">
        <v>3208.0</v>
      </c>
      <c r="B3210" s="326" t="s">
        <v>932</v>
      </c>
      <c r="C3210" s="326" t="s">
        <v>678</v>
      </c>
      <c r="D3210" s="326" t="s">
        <v>678</v>
      </c>
      <c r="E3210" s="326" t="s">
        <v>685</v>
      </c>
      <c r="F3210" s="326">
        <v>24.0</v>
      </c>
      <c r="G3210" s="326">
        <v>26.0</v>
      </c>
      <c r="H3210" s="326">
        <v>9022.346754</v>
      </c>
      <c r="I3210" s="60">
        <f t="shared" si="1"/>
        <v>2021</v>
      </c>
      <c r="J3210" s="60">
        <f t="shared" si="2"/>
        <v>1</v>
      </c>
    </row>
    <row r="3211">
      <c r="A3211" s="325">
        <v>3209.0</v>
      </c>
      <c r="B3211" s="326" t="s">
        <v>932</v>
      </c>
      <c r="C3211" s="326" t="s">
        <v>678</v>
      </c>
      <c r="D3211" s="326" t="s">
        <v>678</v>
      </c>
      <c r="E3211" s="326" t="s">
        <v>686</v>
      </c>
      <c r="F3211" s="326">
        <v>60.0</v>
      </c>
      <c r="G3211" s="326">
        <v>9.0</v>
      </c>
      <c r="H3211" s="326">
        <v>165.8058851</v>
      </c>
      <c r="I3211" s="60">
        <f t="shared" si="1"/>
        <v>2021</v>
      </c>
      <c r="J3211" s="60">
        <f t="shared" si="2"/>
        <v>1</v>
      </c>
    </row>
    <row r="3212">
      <c r="A3212" s="325">
        <v>3210.0</v>
      </c>
      <c r="B3212" s="326" t="s">
        <v>932</v>
      </c>
      <c r="C3212" s="326" t="s">
        <v>678</v>
      </c>
      <c r="D3212" s="326" t="s">
        <v>678</v>
      </c>
      <c r="E3212" s="326" t="s">
        <v>687</v>
      </c>
      <c r="F3212" s="326">
        <v>814.0</v>
      </c>
      <c r="G3212" s="326">
        <v>72.0</v>
      </c>
      <c r="H3212" s="326">
        <v>507.0575269</v>
      </c>
      <c r="I3212" s="60">
        <f t="shared" si="1"/>
        <v>2021</v>
      </c>
      <c r="J3212" s="60">
        <f t="shared" si="2"/>
        <v>1</v>
      </c>
    </row>
    <row r="3213">
      <c r="A3213" s="325">
        <v>3211.0</v>
      </c>
      <c r="B3213" s="326" t="s">
        <v>932</v>
      </c>
      <c r="C3213" s="326" t="s">
        <v>678</v>
      </c>
      <c r="D3213" s="326" t="s">
        <v>678</v>
      </c>
      <c r="E3213" s="326" t="s">
        <v>688</v>
      </c>
      <c r="F3213" s="326">
        <v>33.0</v>
      </c>
      <c r="G3213" s="326">
        <v>230.0</v>
      </c>
      <c r="H3213" s="326">
        <v>8501.250227</v>
      </c>
      <c r="I3213" s="60">
        <f t="shared" si="1"/>
        <v>2021</v>
      </c>
      <c r="J3213" s="60">
        <f t="shared" si="2"/>
        <v>1</v>
      </c>
    </row>
    <row r="3214">
      <c r="A3214" s="325">
        <v>3212.0</v>
      </c>
      <c r="B3214" s="326" t="s">
        <v>932</v>
      </c>
      <c r="C3214" s="326" t="s">
        <v>678</v>
      </c>
      <c r="D3214" s="326" t="s">
        <v>678</v>
      </c>
      <c r="E3214" s="326" t="s">
        <v>689</v>
      </c>
      <c r="F3214" s="326">
        <v>54.0</v>
      </c>
      <c r="G3214" s="326">
        <v>399.0</v>
      </c>
      <c r="H3214" s="326">
        <v>27872.05862</v>
      </c>
      <c r="I3214" s="60">
        <f t="shared" si="1"/>
        <v>2021</v>
      </c>
      <c r="J3214" s="60">
        <f t="shared" si="2"/>
        <v>1</v>
      </c>
    </row>
    <row r="3215">
      <c r="A3215" s="325">
        <v>3213.0</v>
      </c>
      <c r="B3215" s="326" t="s">
        <v>932</v>
      </c>
      <c r="C3215" s="326" t="s">
        <v>678</v>
      </c>
      <c r="D3215" s="326" t="s">
        <v>678</v>
      </c>
      <c r="E3215" s="326" t="s">
        <v>692</v>
      </c>
      <c r="F3215" s="326" t="s">
        <v>693</v>
      </c>
      <c r="G3215" s="326">
        <v>52.0</v>
      </c>
      <c r="H3215" s="326">
        <v>7499.471481</v>
      </c>
      <c r="I3215" s="60">
        <f t="shared" si="1"/>
        <v>2021</v>
      </c>
      <c r="J3215" s="60">
        <f t="shared" si="2"/>
        <v>1</v>
      </c>
    </row>
    <row r="3216">
      <c r="A3216" s="325">
        <v>3214.0</v>
      </c>
      <c r="B3216" s="326" t="s">
        <v>932</v>
      </c>
      <c r="C3216" s="326" t="s">
        <v>678</v>
      </c>
      <c r="D3216" s="326" t="s">
        <v>678</v>
      </c>
      <c r="E3216" s="326" t="s">
        <v>694</v>
      </c>
      <c r="F3216" s="326">
        <v>86.0</v>
      </c>
      <c r="G3216" s="326">
        <v>1045.0</v>
      </c>
      <c r="H3216" s="326">
        <v>127859.3618</v>
      </c>
      <c r="I3216" s="60">
        <f t="shared" si="1"/>
        <v>2021</v>
      </c>
      <c r="J3216" s="60">
        <f t="shared" si="2"/>
        <v>1</v>
      </c>
    </row>
    <row r="3217">
      <c r="A3217" s="325">
        <v>3215.0</v>
      </c>
      <c r="B3217" s="326" t="s">
        <v>932</v>
      </c>
      <c r="C3217" s="326" t="s">
        <v>678</v>
      </c>
      <c r="D3217" s="326" t="s">
        <v>678</v>
      </c>
      <c r="E3217" s="326" t="s">
        <v>695</v>
      </c>
      <c r="F3217" s="326">
        <v>69.0</v>
      </c>
      <c r="G3217" s="326">
        <v>193.0</v>
      </c>
      <c r="H3217" s="326">
        <v>52365.84738</v>
      </c>
      <c r="I3217" s="60">
        <f t="shared" si="1"/>
        <v>2021</v>
      </c>
      <c r="J3217" s="60">
        <f t="shared" si="2"/>
        <v>1</v>
      </c>
    </row>
    <row r="3218">
      <c r="A3218" s="325">
        <v>3216.0</v>
      </c>
      <c r="B3218" s="326" t="s">
        <v>932</v>
      </c>
      <c r="C3218" s="326" t="s">
        <v>678</v>
      </c>
      <c r="D3218" s="326" t="s">
        <v>678</v>
      </c>
      <c r="E3218" s="326" t="s">
        <v>696</v>
      </c>
      <c r="F3218" s="326">
        <v>61.0</v>
      </c>
      <c r="G3218" s="326">
        <v>51.0</v>
      </c>
      <c r="H3218" s="326">
        <v>7537.087953</v>
      </c>
      <c r="I3218" s="60">
        <f t="shared" si="1"/>
        <v>2021</v>
      </c>
      <c r="J3218" s="60">
        <f t="shared" si="2"/>
        <v>1</v>
      </c>
    </row>
    <row r="3219">
      <c r="A3219" s="325">
        <v>3217.0</v>
      </c>
      <c r="B3219" s="326" t="s">
        <v>932</v>
      </c>
      <c r="C3219" s="326" t="s">
        <v>678</v>
      </c>
      <c r="D3219" s="326" t="s">
        <v>678</v>
      </c>
      <c r="E3219" s="326" t="s">
        <v>697</v>
      </c>
      <c r="F3219" s="326">
        <v>99.0</v>
      </c>
      <c r="G3219" s="326">
        <v>112.0</v>
      </c>
      <c r="H3219" s="326">
        <v>20810.48483</v>
      </c>
      <c r="I3219" s="60">
        <f t="shared" si="1"/>
        <v>2021</v>
      </c>
      <c r="J3219" s="60">
        <f t="shared" si="2"/>
        <v>1</v>
      </c>
    </row>
    <row r="3220">
      <c r="A3220" s="325">
        <v>3218.0</v>
      </c>
      <c r="B3220" s="326" t="s">
        <v>932</v>
      </c>
      <c r="C3220" s="326" t="s">
        <v>678</v>
      </c>
      <c r="D3220" s="326" t="s">
        <v>678</v>
      </c>
      <c r="E3220" s="326" t="s">
        <v>698</v>
      </c>
      <c r="F3220" s="326">
        <v>67.0</v>
      </c>
      <c r="G3220" s="326">
        <v>3.0</v>
      </c>
      <c r="H3220" s="326">
        <v>348.9404532</v>
      </c>
      <c r="I3220" s="60">
        <f t="shared" si="1"/>
        <v>2021</v>
      </c>
      <c r="J3220" s="60">
        <f t="shared" si="2"/>
        <v>1</v>
      </c>
    </row>
    <row r="3221">
      <c r="A3221" s="325">
        <v>3219.0</v>
      </c>
      <c r="B3221" s="326" t="s">
        <v>932</v>
      </c>
      <c r="C3221" s="326" t="s">
        <v>678</v>
      </c>
      <c r="D3221" s="326" t="s">
        <v>678</v>
      </c>
      <c r="E3221" s="326" t="s">
        <v>699</v>
      </c>
      <c r="F3221" s="326">
        <v>79.0</v>
      </c>
      <c r="G3221" s="326">
        <v>445.0</v>
      </c>
      <c r="H3221" s="326">
        <v>81997.03647</v>
      </c>
      <c r="I3221" s="60">
        <f t="shared" si="1"/>
        <v>2021</v>
      </c>
      <c r="J3221" s="60">
        <f t="shared" si="2"/>
        <v>1</v>
      </c>
    </row>
    <row r="3222">
      <c r="A3222" s="325">
        <v>3220.0</v>
      </c>
      <c r="B3222" s="326" t="s">
        <v>932</v>
      </c>
      <c r="C3222" s="326" t="s">
        <v>678</v>
      </c>
      <c r="D3222" s="326" t="s">
        <v>678</v>
      </c>
      <c r="E3222" s="326" t="s">
        <v>702</v>
      </c>
      <c r="F3222" s="326" t="s">
        <v>703</v>
      </c>
      <c r="G3222" s="326">
        <v>81.0</v>
      </c>
      <c r="H3222" s="326">
        <v>14972.38807</v>
      </c>
      <c r="I3222" s="60">
        <f t="shared" si="1"/>
        <v>2021</v>
      </c>
      <c r="J3222" s="60">
        <f t="shared" si="2"/>
        <v>1</v>
      </c>
    </row>
    <row r="3223">
      <c r="A3223" s="325">
        <v>3221.0</v>
      </c>
      <c r="B3223" s="326" t="s">
        <v>932</v>
      </c>
      <c r="C3223" s="326" t="s">
        <v>678</v>
      </c>
      <c r="D3223" s="326" t="s">
        <v>678</v>
      </c>
      <c r="E3223" s="326" t="s">
        <v>704</v>
      </c>
      <c r="F3223" s="326">
        <v>38.0</v>
      </c>
      <c r="G3223" s="326">
        <v>509.0</v>
      </c>
      <c r="H3223" s="326">
        <v>141613.8215</v>
      </c>
      <c r="I3223" s="60">
        <f t="shared" si="1"/>
        <v>2021</v>
      </c>
      <c r="J3223" s="60">
        <f t="shared" si="2"/>
        <v>1</v>
      </c>
    </row>
    <row r="3224">
      <c r="A3224" s="325">
        <v>3222.0</v>
      </c>
      <c r="B3224" s="326" t="s">
        <v>932</v>
      </c>
      <c r="C3224" s="326" t="s">
        <v>678</v>
      </c>
      <c r="D3224" s="326" t="s">
        <v>678</v>
      </c>
      <c r="E3224" s="326" t="s">
        <v>705</v>
      </c>
      <c r="F3224" s="326">
        <v>27.0</v>
      </c>
      <c r="G3224" s="326">
        <v>12.0</v>
      </c>
      <c r="H3224" s="326">
        <v>33.4250247</v>
      </c>
      <c r="I3224" s="60">
        <f t="shared" si="1"/>
        <v>2021</v>
      </c>
      <c r="J3224" s="60">
        <f t="shared" si="2"/>
        <v>1</v>
      </c>
    </row>
    <row r="3225">
      <c r="A3225" s="325">
        <v>3223.0</v>
      </c>
      <c r="B3225" s="326" t="s">
        <v>932</v>
      </c>
      <c r="C3225" s="326" t="s">
        <v>678</v>
      </c>
      <c r="D3225" s="326" t="s">
        <v>678</v>
      </c>
      <c r="E3225" s="326" t="s">
        <v>706</v>
      </c>
      <c r="F3225" s="326">
        <v>59.0</v>
      </c>
      <c r="G3225" s="326">
        <v>405.0</v>
      </c>
      <c r="H3225" s="326">
        <v>23900.61834</v>
      </c>
      <c r="I3225" s="60">
        <f t="shared" si="1"/>
        <v>2021</v>
      </c>
      <c r="J3225" s="60">
        <f t="shared" si="2"/>
        <v>1</v>
      </c>
    </row>
    <row r="3226">
      <c r="A3226" s="325">
        <v>3224.0</v>
      </c>
      <c r="B3226" s="326" t="s">
        <v>932</v>
      </c>
      <c r="C3226" s="326" t="s">
        <v>678</v>
      </c>
      <c r="D3226" s="326" t="s">
        <v>678</v>
      </c>
      <c r="E3226" s="326" t="s">
        <v>856</v>
      </c>
      <c r="F3226" s="326">
        <v>96.0</v>
      </c>
      <c r="G3226" s="326">
        <v>4.0</v>
      </c>
      <c r="H3226" s="326">
        <v>1095.44889</v>
      </c>
      <c r="I3226" s="60">
        <f t="shared" si="1"/>
        <v>2021</v>
      </c>
      <c r="J3226" s="60">
        <f t="shared" si="2"/>
        <v>1</v>
      </c>
    </row>
    <row r="3227">
      <c r="A3227" s="325">
        <v>3225.0</v>
      </c>
      <c r="B3227" s="326" t="s">
        <v>932</v>
      </c>
      <c r="C3227" s="326" t="s">
        <v>550</v>
      </c>
      <c r="D3227" s="326" t="s">
        <v>550</v>
      </c>
      <c r="E3227" s="326" t="s">
        <v>912</v>
      </c>
      <c r="F3227" s="326">
        <v>81.0</v>
      </c>
      <c r="G3227" s="326">
        <v>29.0</v>
      </c>
      <c r="H3227" s="326">
        <v>49610.98513</v>
      </c>
      <c r="I3227" s="60">
        <f t="shared" si="1"/>
        <v>2021</v>
      </c>
      <c r="J3227" s="60">
        <f t="shared" si="2"/>
        <v>1</v>
      </c>
    </row>
    <row r="3228">
      <c r="A3228" s="325">
        <v>3226.0</v>
      </c>
      <c r="B3228" s="326" t="s">
        <v>932</v>
      </c>
      <c r="C3228" s="326" t="s">
        <v>550</v>
      </c>
      <c r="D3228" s="326" t="s">
        <v>550</v>
      </c>
      <c r="E3228" s="326" t="s">
        <v>708</v>
      </c>
      <c r="F3228" s="326" t="s">
        <v>709</v>
      </c>
      <c r="G3228" s="326">
        <v>2220.0</v>
      </c>
      <c r="H3228" s="326">
        <v>157853.8458</v>
      </c>
      <c r="I3228" s="60">
        <f t="shared" si="1"/>
        <v>2021</v>
      </c>
      <c r="J3228" s="60">
        <f t="shared" si="2"/>
        <v>1</v>
      </c>
    </row>
    <row r="3229">
      <c r="A3229" s="325">
        <v>3227.0</v>
      </c>
      <c r="B3229" s="326" t="s">
        <v>932</v>
      </c>
      <c r="C3229" s="326" t="s">
        <v>550</v>
      </c>
      <c r="D3229" s="326" t="s">
        <v>550</v>
      </c>
      <c r="E3229" s="326" t="s">
        <v>710</v>
      </c>
      <c r="F3229" s="326" t="s">
        <v>711</v>
      </c>
      <c r="G3229" s="326">
        <v>376.0</v>
      </c>
      <c r="H3229" s="326">
        <v>208506.2052</v>
      </c>
      <c r="I3229" s="60">
        <f t="shared" si="1"/>
        <v>2021</v>
      </c>
      <c r="J3229" s="60">
        <f t="shared" si="2"/>
        <v>1</v>
      </c>
    </row>
    <row r="3230">
      <c r="A3230" s="325">
        <v>3228.0</v>
      </c>
      <c r="B3230" s="326" t="s">
        <v>932</v>
      </c>
      <c r="C3230" s="326" t="s">
        <v>550</v>
      </c>
      <c r="D3230" s="326" t="s">
        <v>550</v>
      </c>
      <c r="E3230" s="326" t="s">
        <v>712</v>
      </c>
      <c r="F3230" s="326" t="s">
        <v>713</v>
      </c>
      <c r="G3230" s="326">
        <v>123.0</v>
      </c>
      <c r="H3230" s="326">
        <v>86469.15002</v>
      </c>
      <c r="I3230" s="60">
        <f t="shared" si="1"/>
        <v>2021</v>
      </c>
      <c r="J3230" s="60">
        <f t="shared" si="2"/>
        <v>1</v>
      </c>
    </row>
    <row r="3231">
      <c r="A3231" s="325">
        <v>3229.0</v>
      </c>
      <c r="B3231" s="326" t="s">
        <v>932</v>
      </c>
      <c r="C3231" s="326" t="s">
        <v>550</v>
      </c>
      <c r="D3231" s="326" t="s">
        <v>550</v>
      </c>
      <c r="E3231" s="326" t="s">
        <v>714</v>
      </c>
      <c r="F3231" s="326" t="s">
        <v>715</v>
      </c>
      <c r="G3231" s="326">
        <v>1416.0</v>
      </c>
      <c r="H3231" s="326">
        <v>86950.6568</v>
      </c>
      <c r="I3231" s="60">
        <f t="shared" si="1"/>
        <v>2021</v>
      </c>
      <c r="J3231" s="60">
        <f t="shared" si="2"/>
        <v>1</v>
      </c>
    </row>
    <row r="3232">
      <c r="A3232" s="325">
        <v>3230.0</v>
      </c>
      <c r="B3232" s="326" t="s">
        <v>932</v>
      </c>
      <c r="C3232" s="326" t="s">
        <v>551</v>
      </c>
      <c r="D3232" s="326" t="s">
        <v>551</v>
      </c>
      <c r="E3232" s="326" t="s">
        <v>716</v>
      </c>
      <c r="F3232" s="326">
        <v>66.0</v>
      </c>
      <c r="G3232" s="326">
        <v>4252.0</v>
      </c>
      <c r="H3232" s="326">
        <v>294624.9062</v>
      </c>
      <c r="I3232" s="60">
        <f t="shared" si="1"/>
        <v>2021</v>
      </c>
      <c r="J3232" s="60">
        <f t="shared" si="2"/>
        <v>1</v>
      </c>
    </row>
    <row r="3233">
      <c r="A3233" s="325">
        <v>3231.0</v>
      </c>
      <c r="B3233" s="326" t="s">
        <v>932</v>
      </c>
      <c r="C3233" s="326" t="s">
        <v>551</v>
      </c>
      <c r="D3233" s="326" t="s">
        <v>551</v>
      </c>
      <c r="E3233" s="326" t="s">
        <v>717</v>
      </c>
      <c r="F3233" s="326" t="s">
        <v>718</v>
      </c>
      <c r="G3233" s="326">
        <v>4371.0</v>
      </c>
      <c r="H3233" s="326">
        <v>33115.39274</v>
      </c>
      <c r="I3233" s="60">
        <f t="shared" si="1"/>
        <v>2021</v>
      </c>
      <c r="J3233" s="60">
        <f t="shared" si="2"/>
        <v>1</v>
      </c>
    </row>
    <row r="3234">
      <c r="A3234" s="325">
        <v>3232.0</v>
      </c>
      <c r="B3234" s="326" t="s">
        <v>932</v>
      </c>
      <c r="C3234" s="326" t="s">
        <v>551</v>
      </c>
      <c r="D3234" s="326" t="s">
        <v>551</v>
      </c>
      <c r="E3234" s="326" t="s">
        <v>719</v>
      </c>
      <c r="F3234" s="326" t="s">
        <v>720</v>
      </c>
      <c r="G3234" s="326">
        <v>1754.0</v>
      </c>
      <c r="H3234" s="326">
        <v>24074.7496</v>
      </c>
      <c r="I3234" s="60">
        <f t="shared" si="1"/>
        <v>2021</v>
      </c>
      <c r="J3234" s="60">
        <f t="shared" si="2"/>
        <v>1</v>
      </c>
    </row>
    <row r="3235">
      <c r="A3235" s="325">
        <v>3233.0</v>
      </c>
      <c r="B3235" s="326" t="s">
        <v>932</v>
      </c>
      <c r="C3235" s="326" t="s">
        <v>551</v>
      </c>
      <c r="D3235" s="326" t="s">
        <v>551</v>
      </c>
      <c r="E3235" s="326" t="s">
        <v>721</v>
      </c>
      <c r="F3235" s="326" t="s">
        <v>722</v>
      </c>
      <c r="G3235" s="326">
        <v>67.0</v>
      </c>
      <c r="H3235" s="326">
        <v>25018.68541</v>
      </c>
      <c r="I3235" s="60">
        <f t="shared" si="1"/>
        <v>2021</v>
      </c>
      <c r="J3235" s="60">
        <f t="shared" si="2"/>
        <v>1</v>
      </c>
    </row>
    <row r="3236">
      <c r="A3236" s="325">
        <v>3234.0</v>
      </c>
      <c r="B3236" s="326" t="s">
        <v>932</v>
      </c>
      <c r="C3236" s="326" t="s">
        <v>723</v>
      </c>
      <c r="D3236" s="326" t="s">
        <v>723</v>
      </c>
      <c r="E3236" s="326" t="s">
        <v>724</v>
      </c>
      <c r="F3236" s="326" t="s">
        <v>725</v>
      </c>
      <c r="G3236" s="326">
        <v>338.0</v>
      </c>
      <c r="H3236" s="326">
        <v>335820.431</v>
      </c>
      <c r="I3236" s="60">
        <f t="shared" si="1"/>
        <v>2021</v>
      </c>
      <c r="J3236" s="60">
        <f t="shared" si="2"/>
        <v>1</v>
      </c>
    </row>
    <row r="3237">
      <c r="A3237" s="325">
        <v>3235.0</v>
      </c>
      <c r="B3237" s="326" t="s">
        <v>932</v>
      </c>
      <c r="C3237" s="326" t="s">
        <v>723</v>
      </c>
      <c r="D3237" s="326" t="s">
        <v>723</v>
      </c>
      <c r="E3237" s="326" t="s">
        <v>726</v>
      </c>
      <c r="F3237" s="326" t="s">
        <v>727</v>
      </c>
      <c r="G3237" s="326">
        <v>1336.0</v>
      </c>
      <c r="H3237" s="326">
        <v>1327384.899</v>
      </c>
      <c r="I3237" s="60">
        <f t="shared" si="1"/>
        <v>2021</v>
      </c>
      <c r="J3237" s="60">
        <f t="shared" si="2"/>
        <v>1</v>
      </c>
    </row>
    <row r="3238">
      <c r="A3238" s="325">
        <v>3236.0</v>
      </c>
      <c r="B3238" s="326" t="s">
        <v>932</v>
      </c>
      <c r="C3238" s="326" t="s">
        <v>524</v>
      </c>
      <c r="D3238" s="326" t="s">
        <v>728</v>
      </c>
      <c r="E3238" s="326" t="s">
        <v>729</v>
      </c>
      <c r="F3238" s="326">
        <v>71.0</v>
      </c>
      <c r="G3238" s="326">
        <v>80.0</v>
      </c>
      <c r="H3238" s="326">
        <v>76749.62314</v>
      </c>
      <c r="I3238" s="60">
        <f t="shared" si="1"/>
        <v>2021</v>
      </c>
      <c r="J3238" s="60">
        <f t="shared" si="2"/>
        <v>1</v>
      </c>
    </row>
    <row r="3239">
      <c r="A3239" s="325">
        <v>3237.0</v>
      </c>
      <c r="B3239" s="326" t="s">
        <v>932</v>
      </c>
      <c r="C3239" s="326" t="s">
        <v>524</v>
      </c>
      <c r="D3239" s="326" t="s">
        <v>728</v>
      </c>
      <c r="E3239" s="326" t="s">
        <v>730</v>
      </c>
      <c r="F3239" s="326">
        <v>73.0</v>
      </c>
      <c r="G3239" s="326">
        <v>4.0</v>
      </c>
      <c r="H3239" s="326">
        <v>984.9779728</v>
      </c>
      <c r="I3239" s="60">
        <f t="shared" si="1"/>
        <v>2021</v>
      </c>
      <c r="J3239" s="60">
        <f t="shared" si="2"/>
        <v>1</v>
      </c>
    </row>
    <row r="3240">
      <c r="A3240" s="325">
        <v>3238.0</v>
      </c>
      <c r="B3240" s="326" t="s">
        <v>932</v>
      </c>
      <c r="C3240" s="326" t="s">
        <v>524</v>
      </c>
      <c r="D3240" s="326" t="s">
        <v>728</v>
      </c>
      <c r="E3240" s="326" t="s">
        <v>731</v>
      </c>
      <c r="F3240" s="326" t="s">
        <v>732</v>
      </c>
      <c r="G3240" s="326">
        <v>15.0</v>
      </c>
      <c r="H3240" s="326">
        <v>13624.52734</v>
      </c>
      <c r="I3240" s="60">
        <f t="shared" si="1"/>
        <v>2021</v>
      </c>
      <c r="J3240" s="60">
        <f t="shared" si="2"/>
        <v>1</v>
      </c>
    </row>
    <row r="3241">
      <c r="A3241" s="325">
        <v>3239.0</v>
      </c>
      <c r="B3241" s="326" t="s">
        <v>932</v>
      </c>
      <c r="C3241" s="326" t="s">
        <v>524</v>
      </c>
      <c r="D3241" s="326" t="s">
        <v>728</v>
      </c>
      <c r="E3241" s="326" t="s">
        <v>733</v>
      </c>
      <c r="F3241" s="326" t="s">
        <v>734</v>
      </c>
      <c r="G3241" s="326">
        <v>293.0</v>
      </c>
      <c r="H3241" s="326">
        <v>13634.67396</v>
      </c>
      <c r="I3241" s="60">
        <f t="shared" si="1"/>
        <v>2021</v>
      </c>
      <c r="J3241" s="60">
        <f t="shared" si="2"/>
        <v>1</v>
      </c>
    </row>
    <row r="3242">
      <c r="A3242" s="325">
        <v>3240.0</v>
      </c>
      <c r="B3242" s="326" t="s">
        <v>932</v>
      </c>
      <c r="C3242" s="326" t="s">
        <v>524</v>
      </c>
      <c r="D3242" s="326" t="s">
        <v>728</v>
      </c>
      <c r="E3242" s="326" t="s">
        <v>735</v>
      </c>
      <c r="F3242" s="326">
        <v>23.0</v>
      </c>
      <c r="G3242" s="326">
        <v>31.0</v>
      </c>
      <c r="H3242" s="326">
        <v>40553.59507</v>
      </c>
      <c r="I3242" s="60">
        <f t="shared" si="1"/>
        <v>2021</v>
      </c>
      <c r="J3242" s="60">
        <f t="shared" si="2"/>
        <v>1</v>
      </c>
    </row>
    <row r="3243">
      <c r="A3243" s="325">
        <v>3241.0</v>
      </c>
      <c r="B3243" s="326" t="s">
        <v>932</v>
      </c>
      <c r="C3243" s="326" t="s">
        <v>524</v>
      </c>
      <c r="D3243" s="326" t="s">
        <v>728</v>
      </c>
      <c r="E3243" s="326" t="s">
        <v>736</v>
      </c>
      <c r="F3243" s="326" t="s">
        <v>737</v>
      </c>
      <c r="G3243" s="326">
        <v>5.0</v>
      </c>
      <c r="H3243" s="326">
        <v>6804.90922</v>
      </c>
      <c r="I3243" s="60">
        <f t="shared" si="1"/>
        <v>2021</v>
      </c>
      <c r="J3243" s="60">
        <f t="shared" si="2"/>
        <v>1</v>
      </c>
    </row>
    <row r="3244">
      <c r="A3244" s="325">
        <v>3242.0</v>
      </c>
      <c r="B3244" s="326" t="s">
        <v>932</v>
      </c>
      <c r="C3244" s="326" t="s">
        <v>524</v>
      </c>
      <c r="D3244" s="326" t="s">
        <v>728</v>
      </c>
      <c r="E3244" s="326" t="s">
        <v>738</v>
      </c>
      <c r="F3244" s="326">
        <v>70.0</v>
      </c>
      <c r="G3244" s="326">
        <v>10.0</v>
      </c>
      <c r="H3244" s="326">
        <v>13034.43991</v>
      </c>
      <c r="I3244" s="60">
        <f t="shared" si="1"/>
        <v>2021</v>
      </c>
      <c r="J3244" s="60">
        <f t="shared" si="2"/>
        <v>1</v>
      </c>
    </row>
    <row r="3245">
      <c r="A3245" s="325">
        <v>3243.0</v>
      </c>
      <c r="B3245" s="326" t="s">
        <v>932</v>
      </c>
      <c r="C3245" s="326" t="s">
        <v>524</v>
      </c>
      <c r="D3245" s="326" t="s">
        <v>728</v>
      </c>
      <c r="E3245" s="326" t="s">
        <v>739</v>
      </c>
      <c r="F3245" s="326">
        <v>21.0</v>
      </c>
      <c r="G3245" s="326">
        <v>344.0</v>
      </c>
      <c r="H3245" s="326">
        <v>364143.2152</v>
      </c>
      <c r="I3245" s="60">
        <f t="shared" si="1"/>
        <v>2021</v>
      </c>
      <c r="J3245" s="60">
        <f t="shared" si="2"/>
        <v>1</v>
      </c>
    </row>
    <row r="3246">
      <c r="A3246" s="325">
        <v>3244.0</v>
      </c>
      <c r="B3246" s="326" t="s">
        <v>932</v>
      </c>
      <c r="C3246" s="326" t="s">
        <v>524</v>
      </c>
      <c r="D3246" s="326" t="s">
        <v>728</v>
      </c>
      <c r="E3246" s="326" t="s">
        <v>740</v>
      </c>
      <c r="F3246" s="326" t="s">
        <v>741</v>
      </c>
      <c r="G3246" s="326">
        <v>258.0</v>
      </c>
      <c r="H3246" s="326">
        <v>198527.5574</v>
      </c>
      <c r="I3246" s="60">
        <f t="shared" si="1"/>
        <v>2021</v>
      </c>
      <c r="J3246" s="60">
        <f t="shared" si="2"/>
        <v>1</v>
      </c>
    </row>
    <row r="3247">
      <c r="A3247" s="325">
        <v>3245.0</v>
      </c>
      <c r="B3247" s="326" t="s">
        <v>932</v>
      </c>
      <c r="C3247" s="326" t="s">
        <v>524</v>
      </c>
      <c r="D3247" s="326" t="s">
        <v>728</v>
      </c>
      <c r="E3247" s="326" t="s">
        <v>742</v>
      </c>
      <c r="F3247" s="326" t="s">
        <v>743</v>
      </c>
      <c r="G3247" s="326">
        <v>675.0</v>
      </c>
      <c r="H3247" s="326">
        <v>336031.8112</v>
      </c>
      <c r="I3247" s="60">
        <f t="shared" si="1"/>
        <v>2021</v>
      </c>
      <c r="J3247" s="60">
        <f t="shared" si="2"/>
        <v>1</v>
      </c>
    </row>
    <row r="3248">
      <c r="A3248" s="325">
        <v>3246.0</v>
      </c>
      <c r="B3248" s="326" t="s">
        <v>932</v>
      </c>
      <c r="C3248" s="326" t="s">
        <v>524</v>
      </c>
      <c r="D3248" s="326" t="s">
        <v>728</v>
      </c>
      <c r="E3248" s="326" t="s">
        <v>744</v>
      </c>
      <c r="F3248" s="326" t="s">
        <v>745</v>
      </c>
      <c r="G3248" s="326">
        <v>274.0</v>
      </c>
      <c r="H3248" s="326">
        <v>354775.0646</v>
      </c>
      <c r="I3248" s="60">
        <f t="shared" si="1"/>
        <v>2021</v>
      </c>
      <c r="J3248" s="60">
        <f t="shared" si="2"/>
        <v>1</v>
      </c>
    </row>
    <row r="3249">
      <c r="A3249" s="325">
        <v>3247.0</v>
      </c>
      <c r="B3249" s="326" t="s">
        <v>932</v>
      </c>
      <c r="C3249" s="326" t="s">
        <v>524</v>
      </c>
      <c r="D3249" s="326" t="s">
        <v>728</v>
      </c>
      <c r="E3249" s="326" t="s">
        <v>746</v>
      </c>
      <c r="F3249" s="326" t="s">
        <v>747</v>
      </c>
      <c r="G3249" s="326">
        <v>78.0</v>
      </c>
      <c r="H3249" s="326">
        <v>70874.95398</v>
      </c>
      <c r="I3249" s="60">
        <f t="shared" si="1"/>
        <v>2021</v>
      </c>
      <c r="J3249" s="60">
        <f t="shared" si="2"/>
        <v>1</v>
      </c>
    </row>
    <row r="3250">
      <c r="A3250" s="325">
        <v>3248.0</v>
      </c>
      <c r="B3250" s="326" t="s">
        <v>932</v>
      </c>
      <c r="C3250" s="326" t="s">
        <v>524</v>
      </c>
      <c r="D3250" s="326" t="s">
        <v>728</v>
      </c>
      <c r="E3250" s="326" t="s">
        <v>748</v>
      </c>
      <c r="F3250" s="326" t="s">
        <v>749</v>
      </c>
      <c r="G3250" s="326">
        <v>106.0</v>
      </c>
      <c r="H3250" s="326">
        <v>103662.2149</v>
      </c>
      <c r="I3250" s="60">
        <f t="shared" si="1"/>
        <v>2021</v>
      </c>
      <c r="J3250" s="60">
        <f t="shared" si="2"/>
        <v>1</v>
      </c>
    </row>
    <row r="3251">
      <c r="A3251" s="325">
        <v>3249.0</v>
      </c>
      <c r="B3251" s="326" t="s">
        <v>932</v>
      </c>
      <c r="C3251" s="326" t="s">
        <v>524</v>
      </c>
      <c r="D3251" s="326" t="s">
        <v>728</v>
      </c>
      <c r="E3251" s="326" t="s">
        <v>750</v>
      </c>
      <c r="F3251" s="326" t="s">
        <v>751</v>
      </c>
      <c r="G3251" s="326">
        <v>297.0</v>
      </c>
      <c r="H3251" s="326">
        <v>93901.2903</v>
      </c>
      <c r="I3251" s="60">
        <f t="shared" si="1"/>
        <v>2021</v>
      </c>
      <c r="J3251" s="60">
        <f t="shared" si="2"/>
        <v>1</v>
      </c>
    </row>
    <row r="3252">
      <c r="A3252" s="325">
        <v>3250.0</v>
      </c>
      <c r="B3252" s="326" t="s">
        <v>932</v>
      </c>
      <c r="C3252" s="326" t="s">
        <v>524</v>
      </c>
      <c r="D3252" s="326" t="s">
        <v>872</v>
      </c>
      <c r="E3252" s="326" t="s">
        <v>909</v>
      </c>
      <c r="F3252" s="326" t="s">
        <v>910</v>
      </c>
      <c r="G3252" s="326">
        <v>4.0</v>
      </c>
      <c r="H3252" s="326">
        <v>13314.51646</v>
      </c>
      <c r="I3252" s="60">
        <f t="shared" si="1"/>
        <v>2021</v>
      </c>
      <c r="J3252" s="60">
        <f t="shared" si="2"/>
        <v>1</v>
      </c>
    </row>
    <row r="3253">
      <c r="A3253" s="325">
        <v>3251.0</v>
      </c>
      <c r="B3253" s="326" t="s">
        <v>932</v>
      </c>
      <c r="C3253" s="326" t="s">
        <v>524</v>
      </c>
      <c r="D3253" s="326" t="s">
        <v>872</v>
      </c>
      <c r="E3253" s="326" t="s">
        <v>933</v>
      </c>
      <c r="F3253" s="326" t="s">
        <v>934</v>
      </c>
      <c r="G3253" s="326">
        <v>1.0</v>
      </c>
      <c r="H3253" s="326">
        <v>2834.318421</v>
      </c>
      <c r="I3253" s="60">
        <f t="shared" si="1"/>
        <v>2021</v>
      </c>
      <c r="J3253" s="60">
        <f t="shared" si="2"/>
        <v>1</v>
      </c>
    </row>
    <row r="3254">
      <c r="A3254" s="325">
        <v>3252.0</v>
      </c>
      <c r="B3254" s="326" t="s">
        <v>932</v>
      </c>
      <c r="C3254" s="326" t="s">
        <v>524</v>
      </c>
      <c r="D3254" s="326" t="s">
        <v>872</v>
      </c>
      <c r="E3254" s="326" t="s">
        <v>754</v>
      </c>
      <c r="F3254" s="326" t="s">
        <v>755</v>
      </c>
      <c r="G3254" s="326">
        <v>385.0</v>
      </c>
      <c r="H3254" s="326">
        <v>1217926.582</v>
      </c>
      <c r="I3254" s="60">
        <f t="shared" si="1"/>
        <v>2021</v>
      </c>
      <c r="J3254" s="60">
        <f t="shared" si="2"/>
        <v>1</v>
      </c>
    </row>
    <row r="3255">
      <c r="A3255" s="325">
        <v>3253.0</v>
      </c>
      <c r="B3255" s="326" t="s">
        <v>932</v>
      </c>
      <c r="C3255" s="326" t="s">
        <v>524</v>
      </c>
      <c r="D3255" s="326" t="s">
        <v>872</v>
      </c>
      <c r="E3255" s="326" t="s">
        <v>756</v>
      </c>
      <c r="F3255" s="326" t="s">
        <v>757</v>
      </c>
      <c r="G3255" s="326">
        <v>187.0</v>
      </c>
      <c r="H3255" s="326">
        <v>569112.8549</v>
      </c>
      <c r="I3255" s="60">
        <f t="shared" si="1"/>
        <v>2021</v>
      </c>
      <c r="J3255" s="60">
        <f t="shared" si="2"/>
        <v>1</v>
      </c>
    </row>
    <row r="3256">
      <c r="A3256" s="325">
        <v>3254.0</v>
      </c>
      <c r="B3256" s="326" t="s">
        <v>932</v>
      </c>
      <c r="C3256" s="326" t="s">
        <v>524</v>
      </c>
      <c r="D3256" s="326" t="s">
        <v>872</v>
      </c>
      <c r="E3256" s="326" t="s">
        <v>758</v>
      </c>
      <c r="F3256" s="326" t="s">
        <v>759</v>
      </c>
      <c r="G3256" s="326">
        <v>134.0</v>
      </c>
      <c r="H3256" s="326">
        <v>512662.4738</v>
      </c>
      <c r="I3256" s="60">
        <f t="shared" si="1"/>
        <v>2021</v>
      </c>
      <c r="J3256" s="60">
        <f t="shared" si="2"/>
        <v>1</v>
      </c>
    </row>
    <row r="3257">
      <c r="A3257" s="325">
        <v>3255.0</v>
      </c>
      <c r="B3257" s="326" t="s">
        <v>932</v>
      </c>
      <c r="C3257" s="326" t="s">
        <v>524</v>
      </c>
      <c r="D3257" s="326" t="s">
        <v>872</v>
      </c>
      <c r="E3257" s="326" t="s">
        <v>760</v>
      </c>
      <c r="F3257" s="326" t="s">
        <v>761</v>
      </c>
      <c r="G3257" s="326">
        <v>12.0</v>
      </c>
      <c r="H3257" s="326">
        <v>40736.77958</v>
      </c>
      <c r="I3257" s="60">
        <f t="shared" si="1"/>
        <v>2021</v>
      </c>
      <c r="J3257" s="60">
        <f t="shared" si="2"/>
        <v>1</v>
      </c>
    </row>
    <row r="3258">
      <c r="A3258" s="325">
        <v>3256.0</v>
      </c>
      <c r="B3258" s="326" t="s">
        <v>932</v>
      </c>
      <c r="C3258" s="326" t="s">
        <v>524</v>
      </c>
      <c r="D3258" s="326" t="s">
        <v>872</v>
      </c>
      <c r="E3258" s="326" t="s">
        <v>762</v>
      </c>
      <c r="F3258" s="326" t="s">
        <v>763</v>
      </c>
      <c r="G3258" s="326">
        <v>91.0</v>
      </c>
      <c r="H3258" s="326">
        <v>197064.0372</v>
      </c>
      <c r="I3258" s="60">
        <f t="shared" si="1"/>
        <v>2021</v>
      </c>
      <c r="J3258" s="60">
        <f t="shared" si="2"/>
        <v>1</v>
      </c>
    </row>
    <row r="3259">
      <c r="A3259" s="325">
        <v>3257.0</v>
      </c>
      <c r="B3259" s="326" t="s">
        <v>932</v>
      </c>
      <c r="C3259" s="326" t="s">
        <v>524</v>
      </c>
      <c r="D3259" s="326" t="s">
        <v>872</v>
      </c>
      <c r="E3259" s="326" t="s">
        <v>764</v>
      </c>
      <c r="F3259" s="326" t="s">
        <v>765</v>
      </c>
      <c r="G3259" s="326">
        <v>21.0</v>
      </c>
      <c r="H3259" s="326">
        <v>81113.99888</v>
      </c>
      <c r="I3259" s="60">
        <f t="shared" si="1"/>
        <v>2021</v>
      </c>
      <c r="J3259" s="60">
        <f t="shared" si="2"/>
        <v>1</v>
      </c>
    </row>
    <row r="3260">
      <c r="A3260" s="325">
        <v>3258.0</v>
      </c>
      <c r="B3260" s="326" t="s">
        <v>932</v>
      </c>
      <c r="C3260" s="326" t="s">
        <v>530</v>
      </c>
      <c r="D3260" s="326" t="s">
        <v>766</v>
      </c>
      <c r="E3260" s="326" t="s">
        <v>767</v>
      </c>
      <c r="F3260" s="326">
        <v>44.0</v>
      </c>
      <c r="G3260" s="326">
        <v>335.0</v>
      </c>
      <c r="H3260" s="326">
        <v>6214.33969</v>
      </c>
      <c r="I3260" s="60">
        <f t="shared" si="1"/>
        <v>2021</v>
      </c>
      <c r="J3260" s="60">
        <f t="shared" si="2"/>
        <v>1</v>
      </c>
    </row>
    <row r="3261">
      <c r="A3261" s="325">
        <v>3259.0</v>
      </c>
      <c r="B3261" s="326" t="s">
        <v>932</v>
      </c>
      <c r="C3261" s="326" t="s">
        <v>530</v>
      </c>
      <c r="D3261" s="326" t="s">
        <v>768</v>
      </c>
      <c r="E3261" s="326" t="s">
        <v>913</v>
      </c>
      <c r="F3261" s="326">
        <v>29.0</v>
      </c>
      <c r="G3261" s="326">
        <v>1.0</v>
      </c>
      <c r="H3261" s="326">
        <v>2459.043109</v>
      </c>
      <c r="I3261" s="60">
        <f t="shared" si="1"/>
        <v>2021</v>
      </c>
      <c r="J3261" s="60">
        <f t="shared" si="2"/>
        <v>1</v>
      </c>
    </row>
    <row r="3262">
      <c r="A3262" s="325">
        <v>3260.0</v>
      </c>
      <c r="B3262" s="326" t="s">
        <v>932</v>
      </c>
      <c r="C3262" s="326" t="s">
        <v>530</v>
      </c>
      <c r="D3262" s="326" t="s">
        <v>768</v>
      </c>
      <c r="E3262" s="326" t="s">
        <v>915</v>
      </c>
      <c r="F3262" s="326" t="s">
        <v>775</v>
      </c>
      <c r="G3262" s="326">
        <v>18.0</v>
      </c>
      <c r="H3262" s="326">
        <v>10152.29266</v>
      </c>
      <c r="I3262" s="60">
        <f t="shared" si="1"/>
        <v>2021</v>
      </c>
      <c r="J3262" s="60">
        <f t="shared" si="2"/>
        <v>1</v>
      </c>
    </row>
    <row r="3263">
      <c r="A3263" s="325">
        <v>3261.0</v>
      </c>
      <c r="B3263" s="326" t="s">
        <v>932</v>
      </c>
      <c r="C3263" s="326" t="s">
        <v>530</v>
      </c>
      <c r="D3263" s="326" t="s">
        <v>778</v>
      </c>
      <c r="E3263" s="326" t="s">
        <v>917</v>
      </c>
      <c r="F3263" s="326" t="s">
        <v>781</v>
      </c>
      <c r="G3263" s="326">
        <v>1.0</v>
      </c>
      <c r="H3263" s="326">
        <v>150.4731325</v>
      </c>
      <c r="I3263" s="60">
        <f t="shared" si="1"/>
        <v>2021</v>
      </c>
      <c r="J3263" s="60">
        <f t="shared" si="2"/>
        <v>1</v>
      </c>
    </row>
    <row r="3264">
      <c r="A3264" s="325">
        <v>3262.0</v>
      </c>
      <c r="B3264" s="326" t="s">
        <v>932</v>
      </c>
      <c r="C3264" s="326" t="s">
        <v>530</v>
      </c>
      <c r="D3264" s="326" t="s">
        <v>778</v>
      </c>
      <c r="E3264" s="326" t="s">
        <v>918</v>
      </c>
      <c r="F3264" s="326" t="s">
        <v>783</v>
      </c>
      <c r="G3264" s="326">
        <v>2.0</v>
      </c>
      <c r="H3264" s="326">
        <v>300.946265</v>
      </c>
      <c r="I3264" s="60">
        <f t="shared" si="1"/>
        <v>2021</v>
      </c>
      <c r="J3264" s="60">
        <f t="shared" si="2"/>
        <v>1</v>
      </c>
    </row>
    <row r="3265">
      <c r="A3265" s="325">
        <v>3263.0</v>
      </c>
      <c r="B3265" s="326" t="s">
        <v>932</v>
      </c>
      <c r="C3265" s="326" t="s">
        <v>530</v>
      </c>
      <c r="D3265" s="326" t="s">
        <v>919</v>
      </c>
      <c r="E3265" s="326" t="s">
        <v>888</v>
      </c>
      <c r="F3265" s="326" t="s">
        <v>889</v>
      </c>
      <c r="G3265" s="326">
        <v>6.0</v>
      </c>
      <c r="H3265" s="326">
        <v>11138.86607</v>
      </c>
      <c r="I3265" s="60">
        <f t="shared" si="1"/>
        <v>2021</v>
      </c>
      <c r="J3265" s="60">
        <f t="shared" si="2"/>
        <v>1</v>
      </c>
    </row>
    <row r="3266">
      <c r="A3266" s="325">
        <v>3264.0</v>
      </c>
      <c r="B3266" s="326" t="s">
        <v>932</v>
      </c>
      <c r="C3266" s="326" t="s">
        <v>530</v>
      </c>
      <c r="D3266" s="326" t="s">
        <v>919</v>
      </c>
      <c r="E3266" s="326" t="s">
        <v>890</v>
      </c>
      <c r="F3266" s="326" t="s">
        <v>891</v>
      </c>
      <c r="G3266" s="326">
        <v>124.0</v>
      </c>
      <c r="H3266" s="326">
        <v>18658.66843</v>
      </c>
      <c r="I3266" s="60">
        <f t="shared" si="1"/>
        <v>2021</v>
      </c>
      <c r="J3266" s="60">
        <f t="shared" si="2"/>
        <v>1</v>
      </c>
    </row>
    <row r="3267">
      <c r="A3267" s="325">
        <v>3265.0</v>
      </c>
      <c r="B3267" s="326" t="s">
        <v>932</v>
      </c>
      <c r="C3267" s="326" t="s">
        <v>530</v>
      </c>
      <c r="D3267" s="326" t="s">
        <v>919</v>
      </c>
      <c r="E3267" s="326" t="s">
        <v>892</v>
      </c>
      <c r="F3267" s="326" t="s">
        <v>893</v>
      </c>
      <c r="G3267" s="326">
        <v>1265.0</v>
      </c>
      <c r="H3267" s="326">
        <v>190348.5126</v>
      </c>
      <c r="I3267" s="60">
        <f t="shared" si="1"/>
        <v>2021</v>
      </c>
      <c r="J3267" s="60">
        <f t="shared" si="2"/>
        <v>1</v>
      </c>
    </row>
    <row r="3268">
      <c r="A3268" s="325">
        <v>3266.0</v>
      </c>
      <c r="B3268" s="326" t="s">
        <v>932</v>
      </c>
      <c r="C3268" s="326" t="s">
        <v>530</v>
      </c>
      <c r="D3268" s="326" t="s">
        <v>784</v>
      </c>
      <c r="E3268" s="326" t="s">
        <v>785</v>
      </c>
      <c r="F3268" s="326">
        <v>35.0</v>
      </c>
      <c r="G3268" s="326">
        <v>80.0</v>
      </c>
      <c r="H3268" s="326">
        <v>61942.33804</v>
      </c>
      <c r="I3268" s="60">
        <f t="shared" si="1"/>
        <v>2021</v>
      </c>
      <c r="J3268" s="60">
        <f t="shared" si="2"/>
        <v>1</v>
      </c>
    </row>
    <row r="3269">
      <c r="A3269" s="325">
        <v>3267.0</v>
      </c>
      <c r="B3269" s="326" t="s">
        <v>932</v>
      </c>
      <c r="C3269" s="326" t="s">
        <v>530</v>
      </c>
      <c r="D3269" s="326" t="s">
        <v>784</v>
      </c>
      <c r="E3269" s="326" t="s">
        <v>786</v>
      </c>
      <c r="F3269" s="326">
        <v>43.0</v>
      </c>
      <c r="G3269" s="326">
        <v>70.0</v>
      </c>
      <c r="H3269" s="326">
        <v>461.0907005</v>
      </c>
      <c r="I3269" s="60">
        <f t="shared" si="1"/>
        <v>2021</v>
      </c>
      <c r="J3269" s="60">
        <f t="shared" si="2"/>
        <v>1</v>
      </c>
    </row>
    <row r="3270">
      <c r="A3270" s="325">
        <v>3268.0</v>
      </c>
      <c r="B3270" s="326" t="s">
        <v>932</v>
      </c>
      <c r="C3270" s="326" t="s">
        <v>530</v>
      </c>
      <c r="D3270" s="326" t="s">
        <v>784</v>
      </c>
      <c r="E3270" s="326" t="s">
        <v>787</v>
      </c>
      <c r="F3270" s="326" t="s">
        <v>788</v>
      </c>
      <c r="G3270" s="326">
        <v>176.0</v>
      </c>
      <c r="H3270" s="326">
        <v>1313.368385</v>
      </c>
      <c r="I3270" s="60">
        <f t="shared" si="1"/>
        <v>2021</v>
      </c>
      <c r="J3270" s="60">
        <f t="shared" si="2"/>
        <v>1</v>
      </c>
    </row>
    <row r="3271">
      <c r="A3271" s="325">
        <v>3269.0</v>
      </c>
      <c r="B3271" s="326" t="s">
        <v>932</v>
      </c>
      <c r="C3271" s="326" t="s">
        <v>530</v>
      </c>
      <c r="D3271" s="326" t="s">
        <v>784</v>
      </c>
      <c r="E3271" s="326" t="s">
        <v>789</v>
      </c>
      <c r="F3271" s="326">
        <v>49.0</v>
      </c>
      <c r="G3271" s="326">
        <v>899.0</v>
      </c>
      <c r="H3271" s="326">
        <v>38275.07494</v>
      </c>
      <c r="I3271" s="60">
        <f t="shared" si="1"/>
        <v>2021</v>
      </c>
      <c r="J3271" s="60">
        <f t="shared" si="2"/>
        <v>1</v>
      </c>
    </row>
    <row r="3272">
      <c r="A3272" s="325">
        <v>3270.0</v>
      </c>
      <c r="B3272" s="326" t="s">
        <v>932</v>
      </c>
      <c r="C3272" s="326" t="s">
        <v>530</v>
      </c>
      <c r="D3272" s="326" t="s">
        <v>784</v>
      </c>
      <c r="E3272" s="326" t="s">
        <v>790</v>
      </c>
      <c r="F3272" s="326">
        <v>41.0</v>
      </c>
      <c r="G3272" s="326">
        <v>201.0</v>
      </c>
      <c r="H3272" s="326">
        <v>9430.989839</v>
      </c>
      <c r="I3272" s="60">
        <f t="shared" si="1"/>
        <v>2021</v>
      </c>
      <c r="J3272" s="60">
        <f t="shared" si="2"/>
        <v>1</v>
      </c>
    </row>
    <row r="3273">
      <c r="A3273" s="325">
        <v>3271.0</v>
      </c>
      <c r="B3273" s="326" t="s">
        <v>932</v>
      </c>
      <c r="C3273" s="326" t="s">
        <v>530</v>
      </c>
      <c r="D3273" s="326" t="s">
        <v>784</v>
      </c>
      <c r="E3273" s="326" t="s">
        <v>791</v>
      </c>
      <c r="F3273" s="326">
        <v>47.0</v>
      </c>
      <c r="G3273" s="326">
        <v>19.0</v>
      </c>
      <c r="H3273" s="326">
        <v>1817.055825</v>
      </c>
      <c r="I3273" s="60">
        <f t="shared" si="1"/>
        <v>2021</v>
      </c>
      <c r="J3273" s="60">
        <f t="shared" si="2"/>
        <v>1</v>
      </c>
    </row>
    <row r="3274">
      <c r="A3274" s="325">
        <v>3272.0</v>
      </c>
      <c r="B3274" s="326" t="s">
        <v>932</v>
      </c>
      <c r="C3274" s="326" t="s">
        <v>530</v>
      </c>
      <c r="D3274" s="326" t="s">
        <v>784</v>
      </c>
      <c r="E3274" s="326" t="s">
        <v>792</v>
      </c>
      <c r="F3274" s="326">
        <v>40.0</v>
      </c>
      <c r="G3274" s="326">
        <v>208.0</v>
      </c>
      <c r="H3274" s="326">
        <v>10823.58399</v>
      </c>
      <c r="I3274" s="60">
        <f t="shared" si="1"/>
        <v>2021</v>
      </c>
      <c r="J3274" s="60">
        <f t="shared" si="2"/>
        <v>1</v>
      </c>
    </row>
    <row r="3275">
      <c r="A3275" s="325">
        <v>3273.0</v>
      </c>
      <c r="B3275" s="326" t="s">
        <v>932</v>
      </c>
      <c r="C3275" s="326" t="s">
        <v>530</v>
      </c>
      <c r="D3275" s="326" t="s">
        <v>784</v>
      </c>
      <c r="E3275" s="326" t="s">
        <v>793</v>
      </c>
      <c r="F3275" s="326">
        <v>42.0</v>
      </c>
      <c r="G3275" s="326">
        <v>13.0</v>
      </c>
      <c r="H3275" s="326">
        <v>1022.002541</v>
      </c>
      <c r="I3275" s="60">
        <f t="shared" si="1"/>
        <v>2021</v>
      </c>
      <c r="J3275" s="60">
        <f t="shared" si="2"/>
        <v>1</v>
      </c>
    </row>
    <row r="3276">
      <c r="A3276" s="325">
        <v>3274.0</v>
      </c>
      <c r="B3276" s="326" t="s">
        <v>932</v>
      </c>
      <c r="C3276" s="326" t="s">
        <v>530</v>
      </c>
      <c r="D3276" s="326" t="s">
        <v>920</v>
      </c>
      <c r="E3276" s="326" t="s">
        <v>878</v>
      </c>
      <c r="F3276" s="326" t="s">
        <v>879</v>
      </c>
      <c r="G3276" s="326">
        <v>130.0</v>
      </c>
      <c r="H3276" s="326">
        <v>319675.6042</v>
      </c>
      <c r="I3276" s="60">
        <f t="shared" si="1"/>
        <v>2021</v>
      </c>
      <c r="J3276" s="60">
        <f t="shared" si="2"/>
        <v>1</v>
      </c>
    </row>
    <row r="3277">
      <c r="A3277" s="325">
        <v>3275.0</v>
      </c>
      <c r="B3277" s="326" t="s">
        <v>932</v>
      </c>
      <c r="C3277" s="326" t="s">
        <v>530</v>
      </c>
      <c r="D3277" s="326" t="s">
        <v>920</v>
      </c>
      <c r="E3277" s="326" t="s">
        <v>880</v>
      </c>
      <c r="F3277" s="326" t="s">
        <v>881</v>
      </c>
      <c r="G3277" s="326">
        <v>329.0</v>
      </c>
      <c r="H3277" s="326">
        <v>185561.3492</v>
      </c>
      <c r="I3277" s="60">
        <f t="shared" si="1"/>
        <v>2021</v>
      </c>
      <c r="J3277" s="60">
        <f t="shared" si="2"/>
        <v>1</v>
      </c>
    </row>
    <row r="3278">
      <c r="A3278" s="325">
        <v>3276.0</v>
      </c>
      <c r="B3278" s="326" t="s">
        <v>932</v>
      </c>
      <c r="C3278" s="326" t="s">
        <v>530</v>
      </c>
      <c r="D3278" s="326" t="s">
        <v>920</v>
      </c>
      <c r="E3278" s="326" t="s">
        <v>882</v>
      </c>
      <c r="F3278" s="326" t="s">
        <v>883</v>
      </c>
      <c r="G3278" s="326">
        <v>2.0</v>
      </c>
      <c r="H3278" s="326">
        <v>1128.032518</v>
      </c>
      <c r="I3278" s="60">
        <f t="shared" si="1"/>
        <v>2021</v>
      </c>
      <c r="J3278" s="60">
        <f t="shared" si="2"/>
        <v>1</v>
      </c>
    </row>
    <row r="3279">
      <c r="A3279" s="325">
        <v>3277.0</v>
      </c>
      <c r="B3279" s="326" t="s">
        <v>932</v>
      </c>
      <c r="C3279" s="326" t="s">
        <v>530</v>
      </c>
      <c r="D3279" s="326" t="s">
        <v>920</v>
      </c>
      <c r="E3279" s="326" t="s">
        <v>884</v>
      </c>
      <c r="F3279" s="326" t="s">
        <v>885</v>
      </c>
      <c r="G3279" s="326">
        <v>1896.0</v>
      </c>
      <c r="H3279" s="326">
        <v>1069374.827</v>
      </c>
      <c r="I3279" s="60">
        <f t="shared" si="1"/>
        <v>2021</v>
      </c>
      <c r="J3279" s="60">
        <f t="shared" si="2"/>
        <v>1</v>
      </c>
    </row>
    <row r="3280">
      <c r="A3280" s="325">
        <v>3278.0</v>
      </c>
      <c r="B3280" s="326" t="s">
        <v>932</v>
      </c>
      <c r="C3280" s="326" t="s">
        <v>530</v>
      </c>
      <c r="D3280" s="326" t="s">
        <v>920</v>
      </c>
      <c r="E3280" s="326" t="s">
        <v>886</v>
      </c>
      <c r="F3280" s="326" t="s">
        <v>887</v>
      </c>
      <c r="G3280" s="326">
        <v>31.0</v>
      </c>
      <c r="H3280" s="326">
        <v>17484.50403</v>
      </c>
      <c r="I3280" s="60">
        <f t="shared" si="1"/>
        <v>2021</v>
      </c>
      <c r="J3280" s="60">
        <f t="shared" si="2"/>
        <v>1</v>
      </c>
    </row>
    <row r="3281">
      <c r="A3281" s="325">
        <v>3279.0</v>
      </c>
      <c r="B3281" s="326" t="s">
        <v>932</v>
      </c>
      <c r="C3281" s="326" t="s">
        <v>530</v>
      </c>
      <c r="D3281" s="326" t="s">
        <v>794</v>
      </c>
      <c r="E3281" s="326" t="s">
        <v>794</v>
      </c>
      <c r="F3281" s="326">
        <v>46.0</v>
      </c>
      <c r="G3281" s="326">
        <v>9254.0</v>
      </c>
      <c r="H3281" s="326">
        <v>121098.2051</v>
      </c>
      <c r="I3281" s="60">
        <f t="shared" si="1"/>
        <v>2021</v>
      </c>
      <c r="J3281" s="60">
        <f t="shared" si="2"/>
        <v>1</v>
      </c>
    </row>
    <row r="3282">
      <c r="A3282" s="325">
        <v>3280.0</v>
      </c>
      <c r="B3282" s="326" t="s">
        <v>932</v>
      </c>
      <c r="C3282" s="326" t="s">
        <v>530</v>
      </c>
      <c r="D3282" s="326" t="s">
        <v>797</v>
      </c>
      <c r="E3282" s="326" t="s">
        <v>797</v>
      </c>
      <c r="F3282" s="326">
        <v>39.0</v>
      </c>
      <c r="G3282" s="326">
        <v>221.0</v>
      </c>
      <c r="H3282" s="326">
        <v>19229.45371</v>
      </c>
      <c r="I3282" s="60">
        <f t="shared" si="1"/>
        <v>2021</v>
      </c>
      <c r="J3282" s="60">
        <f t="shared" si="2"/>
        <v>1</v>
      </c>
    </row>
    <row r="3283">
      <c r="A3283" s="325">
        <v>3281.0</v>
      </c>
      <c r="B3283" s="326" t="s">
        <v>932</v>
      </c>
      <c r="C3283" s="326" t="s">
        <v>530</v>
      </c>
      <c r="D3283" s="326" t="s">
        <v>921</v>
      </c>
      <c r="E3283" s="326" t="s">
        <v>799</v>
      </c>
      <c r="F3283" s="326">
        <v>37.2</v>
      </c>
      <c r="G3283" s="326">
        <v>324.0</v>
      </c>
      <c r="H3283" s="326">
        <v>17845.50333</v>
      </c>
      <c r="I3283" s="60">
        <f t="shared" si="1"/>
        <v>2021</v>
      </c>
      <c r="J3283" s="60">
        <f t="shared" si="2"/>
        <v>1</v>
      </c>
    </row>
    <row r="3284">
      <c r="A3284" s="325">
        <v>3282.0</v>
      </c>
      <c r="B3284" s="326" t="s">
        <v>932</v>
      </c>
      <c r="C3284" s="326" t="s">
        <v>530</v>
      </c>
      <c r="D3284" s="326" t="s">
        <v>921</v>
      </c>
      <c r="E3284" s="326" t="s">
        <v>802</v>
      </c>
      <c r="F3284" s="326">
        <v>126.0</v>
      </c>
      <c r="G3284" s="326">
        <v>473.0</v>
      </c>
      <c r="H3284" s="326">
        <v>4344.93791</v>
      </c>
      <c r="I3284" s="60">
        <f t="shared" si="1"/>
        <v>2021</v>
      </c>
      <c r="J3284" s="60">
        <f t="shared" si="2"/>
        <v>1</v>
      </c>
    </row>
    <row r="3285">
      <c r="A3285" s="325">
        <v>3283.0</v>
      </c>
      <c r="B3285" s="326" t="s">
        <v>932</v>
      </c>
      <c r="C3285" s="326" t="s">
        <v>530</v>
      </c>
      <c r="D3285" s="326" t="s">
        <v>921</v>
      </c>
      <c r="E3285" s="326" t="s">
        <v>796</v>
      </c>
      <c r="F3285" s="326">
        <v>45.0</v>
      </c>
      <c r="G3285" s="326">
        <v>673.0</v>
      </c>
      <c r="H3285" s="326">
        <v>23287.9347</v>
      </c>
      <c r="I3285" s="60">
        <f t="shared" si="1"/>
        <v>2021</v>
      </c>
      <c r="J3285" s="60">
        <f t="shared" si="2"/>
        <v>1</v>
      </c>
    </row>
    <row r="3286">
      <c r="A3286" s="325">
        <v>3284.0</v>
      </c>
      <c r="B3286" s="326" t="s">
        <v>932</v>
      </c>
      <c r="C3286" s="326" t="s">
        <v>530</v>
      </c>
      <c r="D3286" s="326" t="s">
        <v>921</v>
      </c>
      <c r="E3286" s="326" t="s">
        <v>800</v>
      </c>
      <c r="F3286" s="326">
        <v>48.0</v>
      </c>
      <c r="G3286" s="326">
        <v>856.0</v>
      </c>
      <c r="H3286" s="326">
        <v>122089.8621</v>
      </c>
      <c r="I3286" s="60">
        <f t="shared" si="1"/>
        <v>2021</v>
      </c>
      <c r="J3286" s="60">
        <f t="shared" si="2"/>
        <v>1</v>
      </c>
    </row>
    <row r="3287">
      <c r="A3287" s="325">
        <v>3285.0</v>
      </c>
      <c r="B3287" s="326" t="s">
        <v>932</v>
      </c>
      <c r="C3287" s="326" t="s">
        <v>518</v>
      </c>
      <c r="D3287" s="326" t="s">
        <v>864</v>
      </c>
      <c r="E3287" s="326" t="s">
        <v>857</v>
      </c>
      <c r="F3287" s="326">
        <v>37.1</v>
      </c>
      <c r="G3287" s="326">
        <v>2.0</v>
      </c>
      <c r="H3287" s="326">
        <v>1707.554688</v>
      </c>
      <c r="I3287" s="60">
        <f t="shared" si="1"/>
        <v>2021</v>
      </c>
      <c r="J3287" s="60">
        <f t="shared" si="2"/>
        <v>1</v>
      </c>
    </row>
    <row r="3288">
      <c r="A3288" s="325">
        <v>3286.0</v>
      </c>
      <c r="B3288" s="326" t="s">
        <v>932</v>
      </c>
      <c r="C3288" s="326" t="s">
        <v>518</v>
      </c>
      <c r="D3288" s="326" t="s">
        <v>864</v>
      </c>
      <c r="E3288" s="326" t="s">
        <v>813</v>
      </c>
      <c r="F3288" s="326">
        <v>4.6</v>
      </c>
      <c r="G3288" s="326">
        <v>5.0</v>
      </c>
      <c r="H3288" s="326">
        <v>7950.298915</v>
      </c>
      <c r="I3288" s="60">
        <f t="shared" si="1"/>
        <v>2021</v>
      </c>
      <c r="J3288" s="60">
        <f t="shared" si="2"/>
        <v>1</v>
      </c>
    </row>
    <row r="3289">
      <c r="A3289" s="325">
        <v>3287.0</v>
      </c>
      <c r="B3289" s="326" t="s">
        <v>932</v>
      </c>
      <c r="C3289" s="326" t="s">
        <v>518</v>
      </c>
      <c r="D3289" s="326" t="s">
        <v>864</v>
      </c>
      <c r="E3289" s="326" t="s">
        <v>922</v>
      </c>
      <c r="F3289" s="326">
        <v>4.9</v>
      </c>
      <c r="G3289" s="326">
        <v>6.0</v>
      </c>
      <c r="H3289" s="326">
        <v>2684.684524</v>
      </c>
      <c r="I3289" s="60">
        <f t="shared" si="1"/>
        <v>2021</v>
      </c>
      <c r="J3289" s="60">
        <f t="shared" si="2"/>
        <v>1</v>
      </c>
    </row>
    <row r="3290">
      <c r="A3290" s="325">
        <v>3288.0</v>
      </c>
      <c r="B3290" s="326" t="s">
        <v>932</v>
      </c>
      <c r="C3290" s="326" t="s">
        <v>518</v>
      </c>
      <c r="D3290" s="326" t="s">
        <v>864</v>
      </c>
      <c r="E3290" s="326" t="s">
        <v>923</v>
      </c>
      <c r="F3290" s="326">
        <v>4.8</v>
      </c>
      <c r="G3290" s="326">
        <v>32.0</v>
      </c>
      <c r="H3290" s="326">
        <v>3672.510963</v>
      </c>
      <c r="I3290" s="60">
        <f t="shared" si="1"/>
        <v>2021</v>
      </c>
      <c r="J3290" s="60">
        <f t="shared" si="2"/>
        <v>1</v>
      </c>
    </row>
    <row r="3291">
      <c r="A3291" s="325">
        <v>3289.0</v>
      </c>
      <c r="B3291" s="326" t="s">
        <v>932</v>
      </c>
      <c r="C3291" s="326" t="s">
        <v>518</v>
      </c>
      <c r="D3291" s="326" t="s">
        <v>864</v>
      </c>
      <c r="E3291" s="326" t="s">
        <v>924</v>
      </c>
      <c r="F3291" s="326">
        <v>4.4</v>
      </c>
      <c r="G3291" s="326">
        <v>145.0</v>
      </c>
      <c r="H3291" s="326">
        <v>137892.418</v>
      </c>
      <c r="I3291" s="60">
        <f t="shared" si="1"/>
        <v>2021</v>
      </c>
      <c r="J3291" s="60">
        <f t="shared" si="2"/>
        <v>1</v>
      </c>
    </row>
    <row r="3292">
      <c r="A3292" s="325">
        <v>3290.0</v>
      </c>
      <c r="B3292" s="326" t="s">
        <v>932</v>
      </c>
      <c r="C3292" s="326" t="s">
        <v>518</v>
      </c>
      <c r="D3292" s="326" t="s">
        <v>803</v>
      </c>
      <c r="E3292" s="326" t="s">
        <v>803</v>
      </c>
      <c r="F3292" s="326" t="s">
        <v>804</v>
      </c>
      <c r="G3292" s="326">
        <v>160.0</v>
      </c>
      <c r="H3292" s="326">
        <v>1253085.37</v>
      </c>
      <c r="I3292" s="60">
        <f t="shared" si="1"/>
        <v>2021</v>
      </c>
      <c r="J3292" s="60">
        <f t="shared" si="2"/>
        <v>1</v>
      </c>
    </row>
    <row r="3293">
      <c r="A3293" s="325">
        <v>3291.0</v>
      </c>
      <c r="B3293" s="326" t="s">
        <v>932</v>
      </c>
      <c r="C3293" s="326" t="s">
        <v>518</v>
      </c>
      <c r="D3293" s="326" t="s">
        <v>865</v>
      </c>
      <c r="E3293" s="326" t="s">
        <v>925</v>
      </c>
      <c r="F3293" s="326" t="s">
        <v>926</v>
      </c>
      <c r="G3293" s="326">
        <v>315.0</v>
      </c>
      <c r="H3293" s="326">
        <v>123322.6224</v>
      </c>
      <c r="I3293" s="60">
        <f t="shared" si="1"/>
        <v>2021</v>
      </c>
      <c r="J3293" s="60">
        <f t="shared" si="2"/>
        <v>1</v>
      </c>
    </row>
    <row r="3294">
      <c r="A3294" s="325">
        <v>3292.0</v>
      </c>
      <c r="B3294" s="326" t="s">
        <v>932</v>
      </c>
      <c r="C3294" s="326" t="s">
        <v>518</v>
      </c>
      <c r="D3294" s="326" t="s">
        <v>865</v>
      </c>
      <c r="E3294" s="326" t="s">
        <v>837</v>
      </c>
      <c r="F3294" s="326" t="s">
        <v>838</v>
      </c>
      <c r="G3294" s="326">
        <v>3208.0</v>
      </c>
      <c r="H3294" s="326">
        <v>127150.291</v>
      </c>
      <c r="I3294" s="60">
        <f t="shared" si="1"/>
        <v>2021</v>
      </c>
      <c r="J3294" s="60">
        <f t="shared" si="2"/>
        <v>1</v>
      </c>
    </row>
    <row r="3295">
      <c r="A3295" s="325">
        <v>3293.0</v>
      </c>
      <c r="B3295" s="326" t="s">
        <v>932</v>
      </c>
      <c r="C3295" s="326" t="s">
        <v>518</v>
      </c>
      <c r="D3295" s="326" t="s">
        <v>865</v>
      </c>
      <c r="E3295" s="326" t="s">
        <v>894</v>
      </c>
      <c r="F3295" s="326" t="s">
        <v>895</v>
      </c>
      <c r="G3295" s="326">
        <v>1621.0</v>
      </c>
      <c r="H3295" s="326">
        <v>30791.81294</v>
      </c>
      <c r="I3295" s="60">
        <f t="shared" si="1"/>
        <v>2021</v>
      </c>
      <c r="J3295" s="60">
        <f t="shared" si="2"/>
        <v>1</v>
      </c>
    </row>
    <row r="3296">
      <c r="A3296" s="325">
        <v>3294.0</v>
      </c>
      <c r="B3296" s="326" t="s">
        <v>932</v>
      </c>
      <c r="C3296" s="326" t="s">
        <v>518</v>
      </c>
      <c r="D3296" s="326" t="s">
        <v>865</v>
      </c>
      <c r="E3296" s="326" t="s">
        <v>842</v>
      </c>
      <c r="F3296" s="326" t="s">
        <v>843</v>
      </c>
      <c r="G3296" s="326">
        <v>63.0</v>
      </c>
      <c r="H3296" s="326">
        <v>2217.670765</v>
      </c>
      <c r="I3296" s="60">
        <f t="shared" si="1"/>
        <v>2021</v>
      </c>
      <c r="J3296" s="60">
        <f t="shared" si="2"/>
        <v>1</v>
      </c>
    </row>
    <row r="3297">
      <c r="A3297" s="325">
        <v>3295.0</v>
      </c>
      <c r="B3297" s="326" t="s">
        <v>932</v>
      </c>
      <c r="C3297" s="326" t="s">
        <v>518</v>
      </c>
      <c r="D3297" s="326" t="s">
        <v>865</v>
      </c>
      <c r="E3297" s="326" t="s">
        <v>844</v>
      </c>
      <c r="F3297" s="326" t="s">
        <v>845</v>
      </c>
      <c r="G3297" s="326">
        <v>1778.0</v>
      </c>
      <c r="H3297" s="326">
        <v>175608.7084</v>
      </c>
      <c r="I3297" s="60">
        <f t="shared" si="1"/>
        <v>2021</v>
      </c>
      <c r="J3297" s="60">
        <f t="shared" si="2"/>
        <v>1</v>
      </c>
    </row>
    <row r="3298">
      <c r="A3298" s="325">
        <v>3296.0</v>
      </c>
      <c r="B3298" s="326" t="s">
        <v>932</v>
      </c>
      <c r="C3298" s="326" t="s">
        <v>518</v>
      </c>
      <c r="D3298" s="326" t="s">
        <v>805</v>
      </c>
      <c r="E3298" s="326" t="s">
        <v>808</v>
      </c>
      <c r="F3298" s="326" t="s">
        <v>809</v>
      </c>
      <c r="G3298" s="326">
        <v>8772.0</v>
      </c>
      <c r="H3298" s="326">
        <v>1781314.453</v>
      </c>
      <c r="I3298" s="60">
        <f t="shared" si="1"/>
        <v>2021</v>
      </c>
      <c r="J3298" s="60">
        <f t="shared" si="2"/>
        <v>1</v>
      </c>
    </row>
    <row r="3299">
      <c r="A3299" s="325">
        <v>3297.0</v>
      </c>
      <c r="B3299" s="326" t="s">
        <v>932</v>
      </c>
      <c r="C3299" s="326" t="s">
        <v>518</v>
      </c>
      <c r="D3299" s="326" t="s">
        <v>805</v>
      </c>
      <c r="E3299" s="326" t="s">
        <v>896</v>
      </c>
      <c r="F3299" s="326" t="s">
        <v>897</v>
      </c>
      <c r="G3299" s="326">
        <v>1756.0</v>
      </c>
      <c r="H3299" s="326">
        <v>778280.0755</v>
      </c>
      <c r="I3299" s="60">
        <f t="shared" si="1"/>
        <v>2021</v>
      </c>
      <c r="J3299" s="60">
        <f t="shared" si="2"/>
        <v>1</v>
      </c>
    </row>
    <row r="3300">
      <c r="A3300" s="325">
        <v>3298.0</v>
      </c>
      <c r="B3300" s="326" t="s">
        <v>932</v>
      </c>
      <c r="C3300" s="326" t="s">
        <v>518</v>
      </c>
      <c r="D3300" s="326" t="s">
        <v>805</v>
      </c>
      <c r="E3300" s="326" t="s">
        <v>810</v>
      </c>
      <c r="F3300" s="326" t="s">
        <v>811</v>
      </c>
      <c r="G3300" s="326">
        <v>1725.0</v>
      </c>
      <c r="H3300" s="326">
        <v>3601547.651</v>
      </c>
      <c r="I3300" s="60">
        <f t="shared" si="1"/>
        <v>2021</v>
      </c>
      <c r="J3300" s="60">
        <f t="shared" si="2"/>
        <v>1</v>
      </c>
    </row>
    <row r="3301">
      <c r="A3301" s="325">
        <v>3299.0</v>
      </c>
      <c r="B3301" s="326" t="s">
        <v>932</v>
      </c>
      <c r="C3301" s="326" t="s">
        <v>518</v>
      </c>
      <c r="D3301" s="326" t="s">
        <v>805</v>
      </c>
      <c r="E3301" s="326" t="s">
        <v>927</v>
      </c>
      <c r="F3301" s="326" t="s">
        <v>928</v>
      </c>
      <c r="G3301" s="326">
        <v>229.0</v>
      </c>
      <c r="H3301" s="326">
        <v>87866.33795</v>
      </c>
      <c r="I3301" s="60">
        <f t="shared" si="1"/>
        <v>2021</v>
      </c>
      <c r="J3301" s="60">
        <f t="shared" si="2"/>
        <v>1</v>
      </c>
    </row>
    <row r="3302">
      <c r="A3302" s="325">
        <v>3300.0</v>
      </c>
      <c r="B3302" s="326" t="s">
        <v>932</v>
      </c>
      <c r="C3302" s="326" t="s">
        <v>518</v>
      </c>
      <c r="D3302" s="326" t="s">
        <v>805</v>
      </c>
      <c r="E3302" s="326" t="s">
        <v>812</v>
      </c>
      <c r="F3302" s="326">
        <v>2.0</v>
      </c>
      <c r="G3302" s="326">
        <v>581.0</v>
      </c>
      <c r="H3302" s="326">
        <v>2734994.914</v>
      </c>
      <c r="I3302" s="60">
        <f t="shared" si="1"/>
        <v>2021</v>
      </c>
      <c r="J3302" s="60">
        <f t="shared" si="2"/>
        <v>1</v>
      </c>
    </row>
    <row r="3303">
      <c r="A3303" s="325">
        <v>3301.0</v>
      </c>
      <c r="B3303" s="326" t="s">
        <v>932</v>
      </c>
      <c r="C3303" s="326" t="s">
        <v>518</v>
      </c>
      <c r="D3303" s="326" t="s">
        <v>805</v>
      </c>
      <c r="E3303" s="326" t="s">
        <v>816</v>
      </c>
      <c r="F3303" s="326">
        <v>4.7</v>
      </c>
      <c r="G3303" s="326">
        <v>3.0</v>
      </c>
      <c r="H3303" s="326">
        <v>3588.992346</v>
      </c>
      <c r="I3303" s="60">
        <f t="shared" si="1"/>
        <v>2021</v>
      </c>
      <c r="J3303" s="60">
        <f t="shared" si="2"/>
        <v>1</v>
      </c>
    </row>
    <row r="3304">
      <c r="A3304" s="325">
        <v>3302.0</v>
      </c>
      <c r="B3304" s="326" t="s">
        <v>932</v>
      </c>
      <c r="C3304" s="326" t="s">
        <v>518</v>
      </c>
      <c r="D3304" s="326" t="s">
        <v>805</v>
      </c>
      <c r="E3304" s="326" t="s">
        <v>817</v>
      </c>
      <c r="F3304" s="326" t="s">
        <v>818</v>
      </c>
      <c r="G3304" s="326">
        <v>62.0</v>
      </c>
      <c r="H3304" s="326">
        <v>119243.2061</v>
      </c>
      <c r="I3304" s="60">
        <f t="shared" si="1"/>
        <v>2021</v>
      </c>
      <c r="J3304" s="60">
        <f t="shared" si="2"/>
        <v>1</v>
      </c>
    </row>
    <row r="3305">
      <c r="A3305" s="325">
        <v>3303.0</v>
      </c>
      <c r="B3305" s="326" t="s">
        <v>932</v>
      </c>
      <c r="C3305" s="326" t="s">
        <v>518</v>
      </c>
      <c r="D3305" s="326" t="s">
        <v>805</v>
      </c>
      <c r="E3305" s="326" t="s">
        <v>822</v>
      </c>
      <c r="F3305" s="326" t="s">
        <v>823</v>
      </c>
      <c r="G3305" s="326">
        <v>159.0</v>
      </c>
      <c r="H3305" s="326">
        <v>47230.3057</v>
      </c>
      <c r="I3305" s="60">
        <f t="shared" si="1"/>
        <v>2021</v>
      </c>
      <c r="J3305" s="60">
        <f t="shared" si="2"/>
        <v>1</v>
      </c>
    </row>
    <row r="3306">
      <c r="A3306" s="325">
        <v>3304.0</v>
      </c>
      <c r="B3306" s="326" t="s">
        <v>932</v>
      </c>
      <c r="C3306" s="326" t="s">
        <v>518</v>
      </c>
      <c r="D3306" s="326" t="s">
        <v>828</v>
      </c>
      <c r="E3306" s="326" t="s">
        <v>829</v>
      </c>
      <c r="F3306" s="326" t="s">
        <v>830</v>
      </c>
      <c r="G3306" s="326">
        <v>6782.0</v>
      </c>
      <c r="H3306" s="326">
        <v>88130.51739</v>
      </c>
      <c r="I3306" s="60">
        <f t="shared" si="1"/>
        <v>2021</v>
      </c>
      <c r="J3306" s="60">
        <f t="shared" si="2"/>
        <v>1</v>
      </c>
    </row>
    <row r="3307">
      <c r="A3307" s="325">
        <v>3305.0</v>
      </c>
      <c r="B3307" s="326" t="s">
        <v>932</v>
      </c>
      <c r="C3307" s="326" t="s">
        <v>518</v>
      </c>
      <c r="D3307" s="326" t="s">
        <v>828</v>
      </c>
      <c r="E3307" s="326" t="s">
        <v>831</v>
      </c>
      <c r="F3307" s="326">
        <v>104.0</v>
      </c>
      <c r="G3307" s="326">
        <v>4216.0</v>
      </c>
      <c r="H3307" s="326">
        <v>28389.2118</v>
      </c>
      <c r="I3307" s="60">
        <f t="shared" si="1"/>
        <v>2021</v>
      </c>
      <c r="J3307" s="60">
        <f t="shared" si="2"/>
        <v>1</v>
      </c>
    </row>
    <row r="3308">
      <c r="A3308" s="325">
        <v>3306.0</v>
      </c>
      <c r="B3308" s="326" t="s">
        <v>932</v>
      </c>
      <c r="C3308" s="326" t="s">
        <v>518</v>
      </c>
      <c r="D3308" s="326" t="s">
        <v>828</v>
      </c>
      <c r="E3308" s="326" t="s">
        <v>832</v>
      </c>
      <c r="F3308" s="326">
        <v>13.0</v>
      </c>
      <c r="G3308" s="326">
        <v>39.0</v>
      </c>
      <c r="H3308" s="326">
        <v>10265.61663</v>
      </c>
      <c r="I3308" s="60">
        <f t="shared" si="1"/>
        <v>2021</v>
      </c>
      <c r="J3308" s="60">
        <f t="shared" si="2"/>
        <v>1</v>
      </c>
    </row>
    <row r="3309">
      <c r="A3309" s="325">
        <v>3307.0</v>
      </c>
      <c r="B3309" s="326" t="s">
        <v>932</v>
      </c>
      <c r="C3309" s="326" t="s">
        <v>518</v>
      </c>
      <c r="D3309" s="326" t="s">
        <v>828</v>
      </c>
      <c r="E3309" s="326" t="s">
        <v>833</v>
      </c>
      <c r="F3309" s="326" t="s">
        <v>834</v>
      </c>
      <c r="G3309" s="326">
        <v>3.0</v>
      </c>
      <c r="H3309" s="326">
        <v>6283.278495</v>
      </c>
      <c r="I3309" s="60">
        <f t="shared" si="1"/>
        <v>2021</v>
      </c>
      <c r="J3309" s="60">
        <f t="shared" si="2"/>
        <v>1</v>
      </c>
    </row>
    <row r="3310">
      <c r="A3310" s="325">
        <v>3308.0</v>
      </c>
      <c r="B3310" s="326" t="s">
        <v>932</v>
      </c>
      <c r="C3310" s="326" t="s">
        <v>518</v>
      </c>
      <c r="D3310" s="326" t="s">
        <v>828</v>
      </c>
      <c r="E3310" s="326" t="s">
        <v>835</v>
      </c>
      <c r="F3310" s="326" t="s">
        <v>836</v>
      </c>
      <c r="G3310" s="326">
        <v>225.0</v>
      </c>
      <c r="H3310" s="326">
        <v>35585.45971</v>
      </c>
      <c r="I3310" s="60">
        <f t="shared" si="1"/>
        <v>2021</v>
      </c>
      <c r="J3310" s="60">
        <f t="shared" si="2"/>
        <v>1</v>
      </c>
    </row>
    <row r="3311">
      <c r="A3311" s="325">
        <v>3309.0</v>
      </c>
      <c r="B3311" s="326" t="s">
        <v>932</v>
      </c>
      <c r="C3311" s="326" t="s">
        <v>518</v>
      </c>
      <c r="D3311" s="326" t="s">
        <v>828</v>
      </c>
      <c r="E3311" s="326" t="s">
        <v>929</v>
      </c>
      <c r="F3311" s="326">
        <v>36.0</v>
      </c>
      <c r="G3311" s="326">
        <v>173.0</v>
      </c>
      <c r="H3311" s="326">
        <v>260396.053</v>
      </c>
      <c r="I3311" s="60">
        <f t="shared" si="1"/>
        <v>2021</v>
      </c>
      <c r="J3311" s="60">
        <f t="shared" si="2"/>
        <v>1</v>
      </c>
    </row>
    <row r="3312">
      <c r="A3312" s="325">
        <v>3310.0</v>
      </c>
      <c r="B3312" s="326" t="s">
        <v>932</v>
      </c>
      <c r="C3312" s="326" t="s">
        <v>518</v>
      </c>
      <c r="D3312" s="326" t="s">
        <v>828</v>
      </c>
      <c r="E3312" s="326" t="s">
        <v>866</v>
      </c>
      <c r="F3312" s="326">
        <v>106.0</v>
      </c>
      <c r="G3312" s="326">
        <v>74.0</v>
      </c>
      <c r="H3312" s="326">
        <v>114680.824</v>
      </c>
      <c r="I3312" s="60">
        <f t="shared" si="1"/>
        <v>2021</v>
      </c>
      <c r="J3312" s="60">
        <f t="shared" si="2"/>
        <v>1</v>
      </c>
    </row>
    <row r="3313">
      <c r="A3313" s="325">
        <v>3311.0</v>
      </c>
      <c r="B3313" s="326" t="s">
        <v>932</v>
      </c>
      <c r="C3313" s="326" t="s">
        <v>518</v>
      </c>
      <c r="D3313" s="326" t="s">
        <v>828</v>
      </c>
      <c r="E3313" s="326" t="s">
        <v>853</v>
      </c>
      <c r="F3313" s="326">
        <v>14.0</v>
      </c>
      <c r="G3313" s="326">
        <v>2.0</v>
      </c>
      <c r="H3313" s="326">
        <v>1967.25</v>
      </c>
      <c r="I3313" s="60">
        <f t="shared" si="1"/>
        <v>2021</v>
      </c>
      <c r="J3313" s="60">
        <f t="shared" si="2"/>
        <v>1</v>
      </c>
    </row>
    <row r="3314">
      <c r="A3314" s="325">
        <v>3312.0</v>
      </c>
      <c r="B3314" s="326" t="s">
        <v>932</v>
      </c>
      <c r="C3314" s="326" t="s">
        <v>518</v>
      </c>
      <c r="D3314" s="326" t="s">
        <v>828</v>
      </c>
      <c r="E3314" s="326" t="s">
        <v>840</v>
      </c>
      <c r="F3314" s="326" t="s">
        <v>841</v>
      </c>
      <c r="G3314" s="326">
        <v>271.0</v>
      </c>
      <c r="H3314" s="326">
        <v>7893.961995</v>
      </c>
      <c r="I3314" s="60">
        <f t="shared" si="1"/>
        <v>2021</v>
      </c>
      <c r="J3314" s="60">
        <f t="shared" si="2"/>
        <v>1</v>
      </c>
    </row>
    <row r="3315">
      <c r="A3315" s="325">
        <v>3313.0</v>
      </c>
      <c r="B3315" s="326" t="s">
        <v>932</v>
      </c>
      <c r="C3315" s="326" t="s">
        <v>518</v>
      </c>
      <c r="D3315" s="326" t="s">
        <v>828</v>
      </c>
      <c r="E3315" s="326" t="s">
        <v>846</v>
      </c>
      <c r="F3315" s="326" t="s">
        <v>847</v>
      </c>
      <c r="G3315" s="326">
        <v>997.0</v>
      </c>
      <c r="H3315" s="326">
        <v>309796.9846</v>
      </c>
      <c r="I3315" s="60">
        <f t="shared" si="1"/>
        <v>2021</v>
      </c>
      <c r="J3315" s="60">
        <f t="shared" si="2"/>
        <v>1</v>
      </c>
    </row>
    <row r="3316">
      <c r="A3316" s="325">
        <v>3314.0</v>
      </c>
      <c r="B3316" s="326" t="s">
        <v>935</v>
      </c>
      <c r="C3316" s="326" t="s">
        <v>545</v>
      </c>
      <c r="D3316" s="326" t="s">
        <v>642</v>
      </c>
      <c r="E3316" s="326" t="s">
        <v>643</v>
      </c>
      <c r="F3316" s="326" t="s">
        <v>644</v>
      </c>
      <c r="G3316" s="326">
        <v>147.0</v>
      </c>
      <c r="H3316" s="326">
        <v>132643.4601</v>
      </c>
      <c r="I3316" s="60">
        <f t="shared" si="1"/>
        <v>2021</v>
      </c>
      <c r="J3316" s="60">
        <f t="shared" si="2"/>
        <v>2</v>
      </c>
    </row>
    <row r="3317">
      <c r="A3317" s="325">
        <v>3315.0</v>
      </c>
      <c r="B3317" s="326" t="s">
        <v>935</v>
      </c>
      <c r="C3317" s="326" t="s">
        <v>545</v>
      </c>
      <c r="D3317" s="326" t="s">
        <v>642</v>
      </c>
      <c r="E3317" s="326" t="s">
        <v>645</v>
      </c>
      <c r="F3317" s="326" t="s">
        <v>646</v>
      </c>
      <c r="G3317" s="326">
        <v>127.0</v>
      </c>
      <c r="H3317" s="326">
        <v>25373.42378</v>
      </c>
      <c r="I3317" s="60">
        <f t="shared" si="1"/>
        <v>2021</v>
      </c>
      <c r="J3317" s="60">
        <f t="shared" si="2"/>
        <v>2</v>
      </c>
    </row>
    <row r="3318">
      <c r="A3318" s="325">
        <v>3316.0</v>
      </c>
      <c r="B3318" s="326" t="s">
        <v>935</v>
      </c>
      <c r="C3318" s="326" t="s">
        <v>545</v>
      </c>
      <c r="D3318" s="326" t="s">
        <v>647</v>
      </c>
      <c r="E3318" s="326" t="s">
        <v>648</v>
      </c>
      <c r="F3318" s="326" t="s">
        <v>649</v>
      </c>
      <c r="G3318" s="326">
        <v>851.0</v>
      </c>
      <c r="H3318" s="326">
        <v>7797.826149</v>
      </c>
      <c r="I3318" s="60">
        <f t="shared" si="1"/>
        <v>2021</v>
      </c>
      <c r="J3318" s="60">
        <f t="shared" si="2"/>
        <v>2</v>
      </c>
    </row>
    <row r="3319">
      <c r="A3319" s="325">
        <v>3317.0</v>
      </c>
      <c r="B3319" s="326" t="s">
        <v>935</v>
      </c>
      <c r="C3319" s="326" t="s">
        <v>545</v>
      </c>
      <c r="D3319" s="326" t="s">
        <v>647</v>
      </c>
      <c r="E3319" s="326" t="s">
        <v>650</v>
      </c>
      <c r="F3319" s="326" t="s">
        <v>651</v>
      </c>
      <c r="G3319" s="326">
        <v>1616.0</v>
      </c>
      <c r="H3319" s="326">
        <v>14807.62286</v>
      </c>
      <c r="I3319" s="60">
        <f t="shared" si="1"/>
        <v>2021</v>
      </c>
      <c r="J3319" s="60">
        <f t="shared" si="2"/>
        <v>2</v>
      </c>
    </row>
    <row r="3320">
      <c r="A3320" s="325">
        <v>3318.0</v>
      </c>
      <c r="B3320" s="326" t="s">
        <v>935</v>
      </c>
      <c r="C3320" s="326" t="s">
        <v>545</v>
      </c>
      <c r="D3320" s="326" t="s">
        <v>647</v>
      </c>
      <c r="E3320" s="326" t="s">
        <v>652</v>
      </c>
      <c r="F3320" s="326" t="s">
        <v>653</v>
      </c>
      <c r="G3320" s="326">
        <v>1885.0</v>
      </c>
      <c r="H3320" s="326">
        <v>17272.50563</v>
      </c>
      <c r="I3320" s="60">
        <f t="shared" si="1"/>
        <v>2021</v>
      </c>
      <c r="J3320" s="60">
        <f t="shared" si="2"/>
        <v>2</v>
      </c>
    </row>
    <row r="3321">
      <c r="A3321" s="325">
        <v>3319.0</v>
      </c>
      <c r="B3321" s="326" t="s">
        <v>935</v>
      </c>
      <c r="C3321" s="326" t="s">
        <v>545</v>
      </c>
      <c r="D3321" s="326" t="s">
        <v>647</v>
      </c>
      <c r="E3321" s="326" t="s">
        <v>654</v>
      </c>
      <c r="F3321" s="326" t="s">
        <v>655</v>
      </c>
      <c r="G3321" s="326">
        <v>1571.0</v>
      </c>
      <c r="H3321" s="326">
        <v>14395.28188</v>
      </c>
      <c r="I3321" s="60">
        <f t="shared" si="1"/>
        <v>2021</v>
      </c>
      <c r="J3321" s="60">
        <f t="shared" si="2"/>
        <v>2</v>
      </c>
    </row>
    <row r="3322">
      <c r="A3322" s="325">
        <v>3320.0</v>
      </c>
      <c r="B3322" s="326" t="s">
        <v>935</v>
      </c>
      <c r="C3322" s="326" t="s">
        <v>545</v>
      </c>
      <c r="D3322" s="326" t="s">
        <v>647</v>
      </c>
      <c r="E3322" s="326" t="s">
        <v>656</v>
      </c>
      <c r="F3322" s="326" t="s">
        <v>657</v>
      </c>
      <c r="G3322" s="326">
        <v>25.0</v>
      </c>
      <c r="H3322" s="326">
        <v>327.4161875</v>
      </c>
      <c r="I3322" s="60">
        <f t="shared" si="1"/>
        <v>2021</v>
      </c>
      <c r="J3322" s="60">
        <f t="shared" si="2"/>
        <v>2</v>
      </c>
    </row>
    <row r="3323">
      <c r="A3323" s="325">
        <v>3321.0</v>
      </c>
      <c r="B3323" s="326" t="s">
        <v>935</v>
      </c>
      <c r="C3323" s="326" t="s">
        <v>547</v>
      </c>
      <c r="D3323" s="326" t="s">
        <v>658</v>
      </c>
      <c r="E3323" s="326" t="s">
        <v>659</v>
      </c>
      <c r="F3323" s="326" t="s">
        <v>660</v>
      </c>
      <c r="G3323" s="326">
        <v>63.0</v>
      </c>
      <c r="H3323" s="326">
        <v>726.591297</v>
      </c>
      <c r="I3323" s="60">
        <f t="shared" si="1"/>
        <v>2021</v>
      </c>
      <c r="J3323" s="60">
        <f t="shared" si="2"/>
        <v>2</v>
      </c>
    </row>
    <row r="3324">
      <c r="A3324" s="325">
        <v>3322.0</v>
      </c>
      <c r="B3324" s="326" t="s">
        <v>935</v>
      </c>
      <c r="C3324" s="326" t="s">
        <v>547</v>
      </c>
      <c r="D3324" s="326" t="s">
        <v>658</v>
      </c>
      <c r="E3324" s="326" t="s">
        <v>661</v>
      </c>
      <c r="F3324" s="326" t="s">
        <v>662</v>
      </c>
      <c r="G3324" s="326">
        <v>4758.0</v>
      </c>
      <c r="H3324" s="326">
        <v>7215.511492</v>
      </c>
      <c r="I3324" s="60">
        <f t="shared" si="1"/>
        <v>2021</v>
      </c>
      <c r="J3324" s="60">
        <f t="shared" si="2"/>
        <v>2</v>
      </c>
    </row>
    <row r="3325">
      <c r="A3325" s="325">
        <v>3323.0</v>
      </c>
      <c r="B3325" s="326" t="s">
        <v>935</v>
      </c>
      <c r="C3325" s="326" t="s">
        <v>547</v>
      </c>
      <c r="D3325" s="326" t="s">
        <v>658</v>
      </c>
      <c r="E3325" s="326" t="s">
        <v>663</v>
      </c>
      <c r="F3325" s="326" t="s">
        <v>664</v>
      </c>
      <c r="G3325" s="326">
        <v>3023.0</v>
      </c>
      <c r="H3325" s="326">
        <v>27202.90435</v>
      </c>
      <c r="I3325" s="60">
        <f t="shared" si="1"/>
        <v>2021</v>
      </c>
      <c r="J3325" s="60">
        <f t="shared" si="2"/>
        <v>2</v>
      </c>
    </row>
    <row r="3326">
      <c r="A3326" s="325">
        <v>3324.0</v>
      </c>
      <c r="B3326" s="326" t="s">
        <v>935</v>
      </c>
      <c r="C3326" s="326" t="s">
        <v>547</v>
      </c>
      <c r="D3326" s="326" t="s">
        <v>665</v>
      </c>
      <c r="E3326" s="326" t="s">
        <v>666</v>
      </c>
      <c r="F3326" s="326" t="s">
        <v>667</v>
      </c>
      <c r="G3326" s="326">
        <v>4281.0</v>
      </c>
      <c r="H3326" s="326">
        <v>2854048.496</v>
      </c>
      <c r="I3326" s="60">
        <f t="shared" si="1"/>
        <v>2021</v>
      </c>
      <c r="J3326" s="60">
        <f t="shared" si="2"/>
        <v>2</v>
      </c>
    </row>
    <row r="3327">
      <c r="A3327" s="325">
        <v>3325.0</v>
      </c>
      <c r="B3327" s="326" t="s">
        <v>935</v>
      </c>
      <c r="C3327" s="326" t="s">
        <v>678</v>
      </c>
      <c r="D3327" s="326" t="s">
        <v>678</v>
      </c>
      <c r="E3327" s="326" t="s">
        <v>680</v>
      </c>
      <c r="F3327" s="326">
        <v>80.0</v>
      </c>
      <c r="G3327" s="326">
        <v>90.0</v>
      </c>
      <c r="H3327" s="326">
        <v>14128.92739</v>
      </c>
      <c r="I3327" s="60">
        <f t="shared" si="1"/>
        <v>2021</v>
      </c>
      <c r="J3327" s="60">
        <f t="shared" si="2"/>
        <v>2</v>
      </c>
    </row>
    <row r="3328">
      <c r="A3328" s="325">
        <v>3326.0</v>
      </c>
      <c r="B3328" s="326" t="s">
        <v>935</v>
      </c>
      <c r="C3328" s="326" t="s">
        <v>678</v>
      </c>
      <c r="D3328" s="326" t="s">
        <v>678</v>
      </c>
      <c r="E3328" s="326" t="s">
        <v>681</v>
      </c>
      <c r="F3328" s="326">
        <v>83.0</v>
      </c>
      <c r="G3328" s="326">
        <v>2.0</v>
      </c>
      <c r="H3328" s="326">
        <v>8.505933608</v>
      </c>
      <c r="I3328" s="60">
        <f t="shared" si="1"/>
        <v>2021</v>
      </c>
      <c r="J3328" s="60">
        <f t="shared" si="2"/>
        <v>2</v>
      </c>
    </row>
    <row r="3329">
      <c r="A3329" s="325">
        <v>3327.0</v>
      </c>
      <c r="B3329" s="326" t="s">
        <v>935</v>
      </c>
      <c r="C3329" s="326" t="s">
        <v>678</v>
      </c>
      <c r="D3329" s="326" t="s">
        <v>678</v>
      </c>
      <c r="E3329" s="326" t="s">
        <v>682</v>
      </c>
      <c r="F3329" s="326">
        <v>26.0</v>
      </c>
      <c r="G3329" s="326">
        <v>2.0</v>
      </c>
      <c r="H3329" s="326">
        <v>541.8146066</v>
      </c>
      <c r="I3329" s="60">
        <f t="shared" si="1"/>
        <v>2021</v>
      </c>
      <c r="J3329" s="60">
        <f t="shared" si="2"/>
        <v>2</v>
      </c>
    </row>
    <row r="3330">
      <c r="A3330" s="325">
        <v>3328.0</v>
      </c>
      <c r="B3330" s="326" t="s">
        <v>935</v>
      </c>
      <c r="C3330" s="326" t="s">
        <v>678</v>
      </c>
      <c r="D3330" s="326" t="s">
        <v>678</v>
      </c>
      <c r="E3330" s="326" t="s">
        <v>683</v>
      </c>
      <c r="F3330" s="326">
        <v>802.0</v>
      </c>
      <c r="G3330" s="326">
        <v>808.0</v>
      </c>
      <c r="H3330" s="326">
        <v>109187.8254</v>
      </c>
      <c r="I3330" s="60">
        <f t="shared" si="1"/>
        <v>2021</v>
      </c>
      <c r="J3330" s="60">
        <f t="shared" si="2"/>
        <v>2</v>
      </c>
    </row>
    <row r="3331">
      <c r="A3331" s="325">
        <v>3329.0</v>
      </c>
      <c r="B3331" s="326" t="s">
        <v>935</v>
      </c>
      <c r="C3331" s="326" t="s">
        <v>678</v>
      </c>
      <c r="D3331" s="326" t="s">
        <v>678</v>
      </c>
      <c r="E3331" s="326" t="s">
        <v>684</v>
      </c>
      <c r="F3331" s="326">
        <v>95.0</v>
      </c>
      <c r="G3331" s="326">
        <v>21.0</v>
      </c>
      <c r="H3331" s="326">
        <v>339.6824508</v>
      </c>
      <c r="I3331" s="60">
        <f t="shared" si="1"/>
        <v>2021</v>
      </c>
      <c r="J3331" s="60">
        <f t="shared" si="2"/>
        <v>2</v>
      </c>
    </row>
    <row r="3332">
      <c r="A3332" s="325">
        <v>3330.0</v>
      </c>
      <c r="B3332" s="326" t="s">
        <v>935</v>
      </c>
      <c r="C3332" s="326" t="s">
        <v>678</v>
      </c>
      <c r="D3332" s="326" t="s">
        <v>678</v>
      </c>
      <c r="E3332" s="326" t="s">
        <v>685</v>
      </c>
      <c r="F3332" s="326">
        <v>24.0</v>
      </c>
      <c r="G3332" s="326">
        <v>15.0</v>
      </c>
      <c r="H3332" s="326">
        <v>5205.200051</v>
      </c>
      <c r="I3332" s="60">
        <f t="shared" si="1"/>
        <v>2021</v>
      </c>
      <c r="J3332" s="60">
        <f t="shared" si="2"/>
        <v>2</v>
      </c>
    </row>
    <row r="3333">
      <c r="A3333" s="325">
        <v>3331.0</v>
      </c>
      <c r="B3333" s="326" t="s">
        <v>935</v>
      </c>
      <c r="C3333" s="326" t="s">
        <v>678</v>
      </c>
      <c r="D3333" s="326" t="s">
        <v>678</v>
      </c>
      <c r="E3333" s="326" t="s">
        <v>686</v>
      </c>
      <c r="F3333" s="326">
        <v>60.0</v>
      </c>
      <c r="G3333" s="326">
        <v>5.0</v>
      </c>
      <c r="H3333" s="326">
        <v>92.1143806</v>
      </c>
      <c r="I3333" s="60">
        <f t="shared" si="1"/>
        <v>2021</v>
      </c>
      <c r="J3333" s="60">
        <f t="shared" si="2"/>
        <v>2</v>
      </c>
    </row>
    <row r="3334">
      <c r="A3334" s="325">
        <v>3332.0</v>
      </c>
      <c r="B3334" s="326" t="s">
        <v>935</v>
      </c>
      <c r="C3334" s="326" t="s">
        <v>678</v>
      </c>
      <c r="D3334" s="326" t="s">
        <v>678</v>
      </c>
      <c r="E3334" s="326" t="s">
        <v>687</v>
      </c>
      <c r="F3334" s="326">
        <v>814.0</v>
      </c>
      <c r="G3334" s="326">
        <v>52.0</v>
      </c>
      <c r="H3334" s="326">
        <v>366.2082139</v>
      </c>
      <c r="I3334" s="60">
        <f t="shared" si="1"/>
        <v>2021</v>
      </c>
      <c r="J3334" s="60">
        <f t="shared" si="2"/>
        <v>2</v>
      </c>
    </row>
    <row r="3335">
      <c r="A3335" s="325">
        <v>3333.0</v>
      </c>
      <c r="B3335" s="326" t="s">
        <v>935</v>
      </c>
      <c r="C3335" s="326" t="s">
        <v>678</v>
      </c>
      <c r="D3335" s="326" t="s">
        <v>678</v>
      </c>
      <c r="E3335" s="326" t="s">
        <v>688</v>
      </c>
      <c r="F3335" s="326">
        <v>33.0</v>
      </c>
      <c r="G3335" s="326">
        <v>211.0</v>
      </c>
      <c r="H3335" s="326">
        <v>7798.973035</v>
      </c>
      <c r="I3335" s="60">
        <f t="shared" si="1"/>
        <v>2021</v>
      </c>
      <c r="J3335" s="60">
        <f t="shared" si="2"/>
        <v>2</v>
      </c>
    </row>
    <row r="3336">
      <c r="A3336" s="325">
        <v>3334.0</v>
      </c>
      <c r="B3336" s="326" t="s">
        <v>935</v>
      </c>
      <c r="C3336" s="326" t="s">
        <v>678</v>
      </c>
      <c r="D3336" s="326" t="s">
        <v>678</v>
      </c>
      <c r="E3336" s="326" t="s">
        <v>689</v>
      </c>
      <c r="F3336" s="326">
        <v>54.0</v>
      </c>
      <c r="G3336" s="326">
        <v>353.0</v>
      </c>
      <c r="H3336" s="326">
        <v>24658.73858</v>
      </c>
      <c r="I3336" s="60">
        <f t="shared" si="1"/>
        <v>2021</v>
      </c>
      <c r="J3336" s="60">
        <f t="shared" si="2"/>
        <v>2</v>
      </c>
    </row>
    <row r="3337">
      <c r="A3337" s="325">
        <v>3335.0</v>
      </c>
      <c r="B3337" s="326" t="s">
        <v>935</v>
      </c>
      <c r="C3337" s="326" t="s">
        <v>678</v>
      </c>
      <c r="D3337" s="326" t="s">
        <v>678</v>
      </c>
      <c r="E3337" s="326" t="s">
        <v>692</v>
      </c>
      <c r="F3337" s="326" t="s">
        <v>693</v>
      </c>
      <c r="G3337" s="326">
        <v>72.0</v>
      </c>
      <c r="H3337" s="326">
        <v>10383.88359</v>
      </c>
      <c r="I3337" s="60">
        <f t="shared" si="1"/>
        <v>2021</v>
      </c>
      <c r="J3337" s="60">
        <f t="shared" si="2"/>
        <v>2</v>
      </c>
    </row>
    <row r="3338">
      <c r="A3338" s="325">
        <v>3336.0</v>
      </c>
      <c r="B3338" s="326" t="s">
        <v>935</v>
      </c>
      <c r="C3338" s="326" t="s">
        <v>678</v>
      </c>
      <c r="D3338" s="326" t="s">
        <v>678</v>
      </c>
      <c r="E3338" s="326" t="s">
        <v>694</v>
      </c>
      <c r="F3338" s="326">
        <v>86.0</v>
      </c>
      <c r="G3338" s="326">
        <v>956.0</v>
      </c>
      <c r="H3338" s="326">
        <v>116969.9042</v>
      </c>
      <c r="I3338" s="60">
        <f t="shared" si="1"/>
        <v>2021</v>
      </c>
      <c r="J3338" s="60">
        <f t="shared" si="2"/>
        <v>2</v>
      </c>
    </row>
    <row r="3339">
      <c r="A3339" s="325">
        <v>3337.0</v>
      </c>
      <c r="B3339" s="326" t="s">
        <v>935</v>
      </c>
      <c r="C3339" s="326" t="s">
        <v>678</v>
      </c>
      <c r="D3339" s="326" t="s">
        <v>678</v>
      </c>
      <c r="E3339" s="326" t="s">
        <v>695</v>
      </c>
      <c r="F3339" s="326">
        <v>69.0</v>
      </c>
      <c r="G3339" s="326">
        <v>172.0</v>
      </c>
      <c r="H3339" s="326">
        <v>46668.00907</v>
      </c>
      <c r="I3339" s="60">
        <f t="shared" si="1"/>
        <v>2021</v>
      </c>
      <c r="J3339" s="60">
        <f t="shared" si="2"/>
        <v>2</v>
      </c>
    </row>
    <row r="3340">
      <c r="A3340" s="325">
        <v>3338.0</v>
      </c>
      <c r="B3340" s="326" t="s">
        <v>935</v>
      </c>
      <c r="C3340" s="326" t="s">
        <v>678</v>
      </c>
      <c r="D3340" s="326" t="s">
        <v>678</v>
      </c>
      <c r="E3340" s="326" t="s">
        <v>696</v>
      </c>
      <c r="F3340" s="326">
        <v>61.0</v>
      </c>
      <c r="G3340" s="326">
        <v>37.0</v>
      </c>
      <c r="H3340" s="326">
        <v>5468.083417</v>
      </c>
      <c r="I3340" s="60">
        <f t="shared" si="1"/>
        <v>2021</v>
      </c>
      <c r="J3340" s="60">
        <f t="shared" si="2"/>
        <v>2</v>
      </c>
    </row>
    <row r="3341">
      <c r="A3341" s="325">
        <v>3339.0</v>
      </c>
      <c r="B3341" s="326" t="s">
        <v>935</v>
      </c>
      <c r="C3341" s="326" t="s">
        <v>678</v>
      </c>
      <c r="D3341" s="326" t="s">
        <v>678</v>
      </c>
      <c r="E3341" s="326" t="s">
        <v>697</v>
      </c>
      <c r="F3341" s="326">
        <v>99.0</v>
      </c>
      <c r="G3341" s="326">
        <v>75.0</v>
      </c>
      <c r="H3341" s="326">
        <v>13935.59252</v>
      </c>
      <c r="I3341" s="60">
        <f t="shared" si="1"/>
        <v>2021</v>
      </c>
      <c r="J3341" s="60">
        <f t="shared" si="2"/>
        <v>2</v>
      </c>
    </row>
    <row r="3342">
      <c r="A3342" s="325">
        <v>3340.0</v>
      </c>
      <c r="B3342" s="326" t="s">
        <v>935</v>
      </c>
      <c r="C3342" s="326" t="s">
        <v>678</v>
      </c>
      <c r="D3342" s="326" t="s">
        <v>678</v>
      </c>
      <c r="E3342" s="326" t="s">
        <v>698</v>
      </c>
      <c r="F3342" s="326">
        <v>67.0</v>
      </c>
      <c r="G3342" s="326">
        <v>6.0</v>
      </c>
      <c r="H3342" s="326">
        <v>697.8809064</v>
      </c>
      <c r="I3342" s="60">
        <f t="shared" si="1"/>
        <v>2021</v>
      </c>
      <c r="J3342" s="60">
        <f t="shared" si="2"/>
        <v>2</v>
      </c>
    </row>
    <row r="3343">
      <c r="A3343" s="325">
        <v>3341.0</v>
      </c>
      <c r="B3343" s="326" t="s">
        <v>935</v>
      </c>
      <c r="C3343" s="326" t="s">
        <v>678</v>
      </c>
      <c r="D3343" s="326" t="s">
        <v>678</v>
      </c>
      <c r="E3343" s="326" t="s">
        <v>699</v>
      </c>
      <c r="F3343" s="326">
        <v>79.0</v>
      </c>
      <c r="G3343" s="326">
        <v>340.0</v>
      </c>
      <c r="H3343" s="326">
        <v>62649.42112</v>
      </c>
      <c r="I3343" s="60">
        <f t="shared" si="1"/>
        <v>2021</v>
      </c>
      <c r="J3343" s="60">
        <f t="shared" si="2"/>
        <v>2</v>
      </c>
    </row>
    <row r="3344">
      <c r="A3344" s="325">
        <v>3342.0</v>
      </c>
      <c r="B3344" s="326" t="s">
        <v>935</v>
      </c>
      <c r="C3344" s="326" t="s">
        <v>678</v>
      </c>
      <c r="D3344" s="326" t="s">
        <v>678</v>
      </c>
      <c r="E3344" s="326" t="s">
        <v>702</v>
      </c>
      <c r="F3344" s="326" t="s">
        <v>703</v>
      </c>
      <c r="G3344" s="326">
        <v>71.0</v>
      </c>
      <c r="H3344" s="326">
        <v>13123.9451</v>
      </c>
      <c r="I3344" s="60">
        <f t="shared" si="1"/>
        <v>2021</v>
      </c>
      <c r="J3344" s="60">
        <f t="shared" si="2"/>
        <v>2</v>
      </c>
    </row>
    <row r="3345">
      <c r="A3345" s="325">
        <v>3343.0</v>
      </c>
      <c r="B3345" s="326" t="s">
        <v>935</v>
      </c>
      <c r="C3345" s="326" t="s">
        <v>678</v>
      </c>
      <c r="D3345" s="326" t="s">
        <v>678</v>
      </c>
      <c r="E3345" s="326" t="s">
        <v>704</v>
      </c>
      <c r="F3345" s="326">
        <v>38.0</v>
      </c>
      <c r="G3345" s="326">
        <v>509.0</v>
      </c>
      <c r="H3345" s="326">
        <v>141613.8215</v>
      </c>
      <c r="I3345" s="60">
        <f t="shared" si="1"/>
        <v>2021</v>
      </c>
      <c r="J3345" s="60">
        <f t="shared" si="2"/>
        <v>2</v>
      </c>
    </row>
    <row r="3346">
      <c r="A3346" s="325">
        <v>3344.0</v>
      </c>
      <c r="B3346" s="326" t="s">
        <v>935</v>
      </c>
      <c r="C3346" s="326" t="s">
        <v>678</v>
      </c>
      <c r="D3346" s="326" t="s">
        <v>678</v>
      </c>
      <c r="E3346" s="326" t="s">
        <v>705</v>
      </c>
      <c r="F3346" s="326">
        <v>27.0</v>
      </c>
      <c r="G3346" s="326">
        <v>3.0</v>
      </c>
      <c r="H3346" s="326">
        <v>8.356256175</v>
      </c>
      <c r="I3346" s="60">
        <f t="shared" si="1"/>
        <v>2021</v>
      </c>
      <c r="J3346" s="60">
        <f t="shared" si="2"/>
        <v>2</v>
      </c>
    </row>
    <row r="3347">
      <c r="A3347" s="325">
        <v>3345.0</v>
      </c>
      <c r="B3347" s="326" t="s">
        <v>935</v>
      </c>
      <c r="C3347" s="326" t="s">
        <v>678</v>
      </c>
      <c r="D3347" s="326" t="s">
        <v>678</v>
      </c>
      <c r="E3347" s="326" t="s">
        <v>706</v>
      </c>
      <c r="F3347" s="326">
        <v>59.0</v>
      </c>
      <c r="G3347" s="326">
        <v>436.0</v>
      </c>
      <c r="H3347" s="326">
        <v>25730.04839</v>
      </c>
      <c r="I3347" s="60">
        <f t="shared" si="1"/>
        <v>2021</v>
      </c>
      <c r="J3347" s="60">
        <f t="shared" si="2"/>
        <v>2</v>
      </c>
    </row>
    <row r="3348">
      <c r="A3348" s="325">
        <v>3346.0</v>
      </c>
      <c r="B3348" s="326" t="s">
        <v>935</v>
      </c>
      <c r="C3348" s="326" t="s">
        <v>678</v>
      </c>
      <c r="D3348" s="326" t="s">
        <v>678</v>
      </c>
      <c r="E3348" s="326" t="s">
        <v>856</v>
      </c>
      <c r="F3348" s="326">
        <v>96.0</v>
      </c>
      <c r="G3348" s="326">
        <v>2.0</v>
      </c>
      <c r="H3348" s="326">
        <v>547.724445</v>
      </c>
      <c r="I3348" s="60">
        <f t="shared" si="1"/>
        <v>2021</v>
      </c>
      <c r="J3348" s="60">
        <f t="shared" si="2"/>
        <v>2</v>
      </c>
    </row>
    <row r="3349">
      <c r="A3349" s="325">
        <v>3347.0</v>
      </c>
      <c r="B3349" s="326" t="s">
        <v>935</v>
      </c>
      <c r="C3349" s="326" t="s">
        <v>550</v>
      </c>
      <c r="D3349" s="326" t="s">
        <v>550</v>
      </c>
      <c r="E3349" s="326" t="s">
        <v>912</v>
      </c>
      <c r="F3349" s="326">
        <v>81.0</v>
      </c>
      <c r="G3349" s="326">
        <v>25.0</v>
      </c>
      <c r="H3349" s="326">
        <v>42768.09063</v>
      </c>
      <c r="I3349" s="60">
        <f t="shared" si="1"/>
        <v>2021</v>
      </c>
      <c r="J3349" s="60">
        <f t="shared" si="2"/>
        <v>2</v>
      </c>
    </row>
    <row r="3350">
      <c r="A3350" s="325">
        <v>3348.0</v>
      </c>
      <c r="B3350" s="326" t="s">
        <v>935</v>
      </c>
      <c r="C3350" s="326" t="s">
        <v>550</v>
      </c>
      <c r="D3350" s="326" t="s">
        <v>550</v>
      </c>
      <c r="E3350" s="326" t="s">
        <v>708</v>
      </c>
      <c r="F3350" s="326" t="s">
        <v>709</v>
      </c>
      <c r="G3350" s="326">
        <v>2055.0</v>
      </c>
      <c r="H3350" s="326">
        <v>146121.4654</v>
      </c>
      <c r="I3350" s="60">
        <f t="shared" si="1"/>
        <v>2021</v>
      </c>
      <c r="J3350" s="60">
        <f t="shared" si="2"/>
        <v>2</v>
      </c>
    </row>
    <row r="3351">
      <c r="A3351" s="325">
        <v>3349.0</v>
      </c>
      <c r="B3351" s="326" t="s">
        <v>935</v>
      </c>
      <c r="C3351" s="326" t="s">
        <v>550</v>
      </c>
      <c r="D3351" s="326" t="s">
        <v>550</v>
      </c>
      <c r="E3351" s="326" t="s">
        <v>710</v>
      </c>
      <c r="F3351" s="326" t="s">
        <v>711</v>
      </c>
      <c r="G3351" s="326">
        <v>329.0</v>
      </c>
      <c r="H3351" s="326">
        <v>182442.9296</v>
      </c>
      <c r="I3351" s="60">
        <f t="shared" si="1"/>
        <v>2021</v>
      </c>
      <c r="J3351" s="60">
        <f t="shared" si="2"/>
        <v>2</v>
      </c>
    </row>
    <row r="3352">
      <c r="A3352" s="325">
        <v>3350.0</v>
      </c>
      <c r="B3352" s="326" t="s">
        <v>935</v>
      </c>
      <c r="C3352" s="326" t="s">
        <v>550</v>
      </c>
      <c r="D3352" s="326" t="s">
        <v>550</v>
      </c>
      <c r="E3352" s="326" t="s">
        <v>712</v>
      </c>
      <c r="F3352" s="326" t="s">
        <v>713</v>
      </c>
      <c r="G3352" s="326">
        <v>116.0</v>
      </c>
      <c r="H3352" s="326">
        <v>81548.14149</v>
      </c>
      <c r="I3352" s="60">
        <f t="shared" si="1"/>
        <v>2021</v>
      </c>
      <c r="J3352" s="60">
        <f t="shared" si="2"/>
        <v>2</v>
      </c>
    </row>
    <row r="3353">
      <c r="A3353" s="325">
        <v>3351.0</v>
      </c>
      <c r="B3353" s="326" t="s">
        <v>935</v>
      </c>
      <c r="C3353" s="326" t="s">
        <v>550</v>
      </c>
      <c r="D3353" s="326" t="s">
        <v>550</v>
      </c>
      <c r="E3353" s="326" t="s">
        <v>714</v>
      </c>
      <c r="F3353" s="326" t="s">
        <v>715</v>
      </c>
      <c r="G3353" s="326">
        <v>1205.0</v>
      </c>
      <c r="H3353" s="326">
        <v>73994.02644</v>
      </c>
      <c r="I3353" s="60">
        <f t="shared" si="1"/>
        <v>2021</v>
      </c>
      <c r="J3353" s="60">
        <f t="shared" si="2"/>
        <v>2</v>
      </c>
    </row>
    <row r="3354">
      <c r="A3354" s="325">
        <v>3352.0</v>
      </c>
      <c r="B3354" s="326" t="s">
        <v>935</v>
      </c>
      <c r="C3354" s="326" t="s">
        <v>551</v>
      </c>
      <c r="D3354" s="326" t="s">
        <v>551</v>
      </c>
      <c r="E3354" s="326" t="s">
        <v>716</v>
      </c>
      <c r="F3354" s="326">
        <v>66.0</v>
      </c>
      <c r="G3354" s="326">
        <v>3980.0</v>
      </c>
      <c r="H3354" s="326">
        <v>275777.7815</v>
      </c>
      <c r="I3354" s="60">
        <f t="shared" si="1"/>
        <v>2021</v>
      </c>
      <c r="J3354" s="60">
        <f t="shared" si="2"/>
        <v>2</v>
      </c>
    </row>
    <row r="3355">
      <c r="A3355" s="325">
        <v>3353.0</v>
      </c>
      <c r="B3355" s="326" t="s">
        <v>935</v>
      </c>
      <c r="C3355" s="326" t="s">
        <v>551</v>
      </c>
      <c r="D3355" s="326" t="s">
        <v>551</v>
      </c>
      <c r="E3355" s="326" t="s">
        <v>717</v>
      </c>
      <c r="F3355" s="326" t="s">
        <v>718</v>
      </c>
      <c r="G3355" s="326">
        <v>4404.0</v>
      </c>
      <c r="H3355" s="326">
        <v>33365.406</v>
      </c>
      <c r="I3355" s="60">
        <f t="shared" si="1"/>
        <v>2021</v>
      </c>
      <c r="J3355" s="60">
        <f t="shared" si="2"/>
        <v>2</v>
      </c>
    </row>
    <row r="3356">
      <c r="A3356" s="325">
        <v>3354.0</v>
      </c>
      <c r="B3356" s="326" t="s">
        <v>935</v>
      </c>
      <c r="C3356" s="326" t="s">
        <v>551</v>
      </c>
      <c r="D3356" s="326" t="s">
        <v>551</v>
      </c>
      <c r="E3356" s="326" t="s">
        <v>719</v>
      </c>
      <c r="F3356" s="326" t="s">
        <v>720</v>
      </c>
      <c r="G3356" s="326">
        <v>1431.0</v>
      </c>
      <c r="H3356" s="326">
        <v>19641.37211</v>
      </c>
      <c r="I3356" s="60">
        <f t="shared" si="1"/>
        <v>2021</v>
      </c>
      <c r="J3356" s="60">
        <f t="shared" si="2"/>
        <v>2</v>
      </c>
    </row>
    <row r="3357">
      <c r="A3357" s="325">
        <v>3355.0</v>
      </c>
      <c r="B3357" s="326" t="s">
        <v>935</v>
      </c>
      <c r="C3357" s="326" t="s">
        <v>551</v>
      </c>
      <c r="D3357" s="326" t="s">
        <v>551</v>
      </c>
      <c r="E3357" s="326" t="s">
        <v>721</v>
      </c>
      <c r="F3357" s="326" t="s">
        <v>722</v>
      </c>
      <c r="G3357" s="326">
        <v>48.0</v>
      </c>
      <c r="H3357" s="326">
        <v>17923.83432</v>
      </c>
      <c r="I3357" s="60">
        <f t="shared" si="1"/>
        <v>2021</v>
      </c>
      <c r="J3357" s="60">
        <f t="shared" si="2"/>
        <v>2</v>
      </c>
    </row>
    <row r="3358">
      <c r="A3358" s="325">
        <v>3356.0</v>
      </c>
      <c r="B3358" s="326" t="s">
        <v>935</v>
      </c>
      <c r="C3358" s="326" t="s">
        <v>723</v>
      </c>
      <c r="D3358" s="326" t="s">
        <v>723</v>
      </c>
      <c r="E3358" s="326" t="s">
        <v>724</v>
      </c>
      <c r="F3358" s="326" t="s">
        <v>725</v>
      </c>
      <c r="G3358" s="326">
        <v>220.0</v>
      </c>
      <c r="H3358" s="326">
        <v>218581.3456</v>
      </c>
      <c r="I3358" s="60">
        <f t="shared" si="1"/>
        <v>2021</v>
      </c>
      <c r="J3358" s="60">
        <f t="shared" si="2"/>
        <v>2</v>
      </c>
    </row>
    <row r="3359">
      <c r="A3359" s="325">
        <v>3357.0</v>
      </c>
      <c r="B3359" s="326" t="s">
        <v>935</v>
      </c>
      <c r="C3359" s="326" t="s">
        <v>723</v>
      </c>
      <c r="D3359" s="326" t="s">
        <v>723</v>
      </c>
      <c r="E3359" s="326" t="s">
        <v>726</v>
      </c>
      <c r="F3359" s="326" t="s">
        <v>727</v>
      </c>
      <c r="G3359" s="326">
        <v>1051.0</v>
      </c>
      <c r="H3359" s="326">
        <v>1044222.701</v>
      </c>
      <c r="I3359" s="60">
        <f t="shared" si="1"/>
        <v>2021</v>
      </c>
      <c r="J3359" s="60">
        <f t="shared" si="2"/>
        <v>2</v>
      </c>
    </row>
    <row r="3360">
      <c r="A3360" s="325">
        <v>3358.0</v>
      </c>
      <c r="B3360" s="326" t="s">
        <v>935</v>
      </c>
      <c r="C3360" s="326" t="s">
        <v>524</v>
      </c>
      <c r="D3360" s="326" t="s">
        <v>728</v>
      </c>
      <c r="E3360" s="326" t="s">
        <v>729</v>
      </c>
      <c r="F3360" s="326">
        <v>71.0</v>
      </c>
      <c r="G3360" s="326">
        <v>49.0</v>
      </c>
      <c r="H3360" s="326">
        <v>47009.14417</v>
      </c>
      <c r="I3360" s="60">
        <f t="shared" si="1"/>
        <v>2021</v>
      </c>
      <c r="J3360" s="60">
        <f t="shared" si="2"/>
        <v>2</v>
      </c>
    </row>
    <row r="3361">
      <c r="A3361" s="325">
        <v>3359.0</v>
      </c>
      <c r="B3361" s="326" t="s">
        <v>935</v>
      </c>
      <c r="C3361" s="326" t="s">
        <v>524</v>
      </c>
      <c r="D3361" s="326" t="s">
        <v>728</v>
      </c>
      <c r="E3361" s="326" t="s">
        <v>730</v>
      </c>
      <c r="F3361" s="326">
        <v>73.0</v>
      </c>
      <c r="G3361" s="326">
        <v>9.0</v>
      </c>
      <c r="H3361" s="326">
        <v>2216.200439</v>
      </c>
      <c r="I3361" s="60">
        <f t="shared" si="1"/>
        <v>2021</v>
      </c>
      <c r="J3361" s="60">
        <f t="shared" si="2"/>
        <v>2</v>
      </c>
    </row>
    <row r="3362">
      <c r="A3362" s="325">
        <v>3360.0</v>
      </c>
      <c r="B3362" s="326" t="s">
        <v>935</v>
      </c>
      <c r="C3362" s="326" t="s">
        <v>524</v>
      </c>
      <c r="D3362" s="326" t="s">
        <v>728</v>
      </c>
      <c r="E3362" s="326" t="s">
        <v>731</v>
      </c>
      <c r="F3362" s="326" t="s">
        <v>732</v>
      </c>
      <c r="G3362" s="326">
        <v>6.0</v>
      </c>
      <c r="H3362" s="326">
        <v>5449.810937</v>
      </c>
      <c r="I3362" s="60">
        <f t="shared" si="1"/>
        <v>2021</v>
      </c>
      <c r="J3362" s="60">
        <f t="shared" si="2"/>
        <v>2</v>
      </c>
    </row>
    <row r="3363">
      <c r="A3363" s="325">
        <v>3361.0</v>
      </c>
      <c r="B3363" s="326" t="s">
        <v>935</v>
      </c>
      <c r="C3363" s="326" t="s">
        <v>524</v>
      </c>
      <c r="D3363" s="326" t="s">
        <v>728</v>
      </c>
      <c r="E3363" s="326" t="s">
        <v>733</v>
      </c>
      <c r="F3363" s="326" t="s">
        <v>734</v>
      </c>
      <c r="G3363" s="326">
        <v>280.0</v>
      </c>
      <c r="H3363" s="326">
        <v>13029.72255</v>
      </c>
      <c r="I3363" s="60">
        <f t="shared" si="1"/>
        <v>2021</v>
      </c>
      <c r="J3363" s="60">
        <f t="shared" si="2"/>
        <v>2</v>
      </c>
    </row>
    <row r="3364">
      <c r="A3364" s="325">
        <v>3362.0</v>
      </c>
      <c r="B3364" s="326" t="s">
        <v>935</v>
      </c>
      <c r="C3364" s="326" t="s">
        <v>524</v>
      </c>
      <c r="D3364" s="326" t="s">
        <v>728</v>
      </c>
      <c r="E3364" s="326" t="s">
        <v>735</v>
      </c>
      <c r="F3364" s="326">
        <v>23.0</v>
      </c>
      <c r="G3364" s="326">
        <v>35.0</v>
      </c>
      <c r="H3364" s="326">
        <v>45786.31701</v>
      </c>
      <c r="I3364" s="60">
        <f t="shared" si="1"/>
        <v>2021</v>
      </c>
      <c r="J3364" s="60">
        <f t="shared" si="2"/>
        <v>2</v>
      </c>
    </row>
    <row r="3365">
      <c r="A3365" s="325">
        <v>3363.0</v>
      </c>
      <c r="B3365" s="326" t="s">
        <v>935</v>
      </c>
      <c r="C3365" s="326" t="s">
        <v>524</v>
      </c>
      <c r="D3365" s="326" t="s">
        <v>728</v>
      </c>
      <c r="E3365" s="326" t="s">
        <v>736</v>
      </c>
      <c r="F3365" s="326" t="s">
        <v>737</v>
      </c>
      <c r="G3365" s="326">
        <v>6.0</v>
      </c>
      <c r="H3365" s="326">
        <v>8165.891064</v>
      </c>
      <c r="I3365" s="60">
        <f t="shared" si="1"/>
        <v>2021</v>
      </c>
      <c r="J3365" s="60">
        <f t="shared" si="2"/>
        <v>2</v>
      </c>
    </row>
    <row r="3366">
      <c r="A3366" s="325">
        <v>3364.0</v>
      </c>
      <c r="B3366" s="326" t="s">
        <v>935</v>
      </c>
      <c r="C3366" s="326" t="s">
        <v>524</v>
      </c>
      <c r="D3366" s="326" t="s">
        <v>728</v>
      </c>
      <c r="E3366" s="326" t="s">
        <v>738</v>
      </c>
      <c r="F3366" s="326">
        <v>70.0</v>
      </c>
      <c r="G3366" s="326">
        <v>7.0</v>
      </c>
      <c r="H3366" s="326">
        <v>9124.107937</v>
      </c>
      <c r="I3366" s="60">
        <f t="shared" si="1"/>
        <v>2021</v>
      </c>
      <c r="J3366" s="60">
        <f t="shared" si="2"/>
        <v>2</v>
      </c>
    </row>
    <row r="3367">
      <c r="A3367" s="325">
        <v>3365.0</v>
      </c>
      <c r="B3367" s="326" t="s">
        <v>935</v>
      </c>
      <c r="C3367" s="326" t="s">
        <v>524</v>
      </c>
      <c r="D3367" s="326" t="s">
        <v>728</v>
      </c>
      <c r="E3367" s="326" t="s">
        <v>739</v>
      </c>
      <c r="F3367" s="326">
        <v>21.0</v>
      </c>
      <c r="G3367" s="326">
        <v>322.0</v>
      </c>
      <c r="H3367" s="326">
        <v>340854.9863</v>
      </c>
      <c r="I3367" s="60">
        <f t="shared" si="1"/>
        <v>2021</v>
      </c>
      <c r="J3367" s="60">
        <f t="shared" si="2"/>
        <v>2</v>
      </c>
    </row>
    <row r="3368">
      <c r="A3368" s="325">
        <v>3366.0</v>
      </c>
      <c r="B3368" s="326" t="s">
        <v>935</v>
      </c>
      <c r="C3368" s="326" t="s">
        <v>524</v>
      </c>
      <c r="D3368" s="326" t="s">
        <v>728</v>
      </c>
      <c r="E3368" s="326" t="s">
        <v>740</v>
      </c>
      <c r="F3368" s="326" t="s">
        <v>741</v>
      </c>
      <c r="G3368" s="326">
        <v>311.0</v>
      </c>
      <c r="H3368" s="326">
        <v>239310.3502</v>
      </c>
      <c r="I3368" s="60">
        <f t="shared" si="1"/>
        <v>2021</v>
      </c>
      <c r="J3368" s="60">
        <f t="shared" si="2"/>
        <v>2</v>
      </c>
    </row>
    <row r="3369">
      <c r="A3369" s="325">
        <v>3367.0</v>
      </c>
      <c r="B3369" s="326" t="s">
        <v>935</v>
      </c>
      <c r="C3369" s="326" t="s">
        <v>524</v>
      </c>
      <c r="D3369" s="326" t="s">
        <v>728</v>
      </c>
      <c r="E3369" s="326" t="s">
        <v>742</v>
      </c>
      <c r="F3369" s="326" t="s">
        <v>743</v>
      </c>
      <c r="G3369" s="326">
        <v>613.0</v>
      </c>
      <c r="H3369" s="326">
        <v>305166.6671</v>
      </c>
      <c r="I3369" s="60">
        <f t="shared" si="1"/>
        <v>2021</v>
      </c>
      <c r="J3369" s="60">
        <f t="shared" si="2"/>
        <v>2</v>
      </c>
    </row>
    <row r="3370">
      <c r="A3370" s="325">
        <v>3368.0</v>
      </c>
      <c r="B3370" s="326" t="s">
        <v>935</v>
      </c>
      <c r="C3370" s="326" t="s">
        <v>524</v>
      </c>
      <c r="D3370" s="326" t="s">
        <v>728</v>
      </c>
      <c r="E3370" s="326" t="s">
        <v>744</v>
      </c>
      <c r="F3370" s="326" t="s">
        <v>745</v>
      </c>
      <c r="G3370" s="326">
        <v>264.0</v>
      </c>
      <c r="H3370" s="326">
        <v>341827.0696</v>
      </c>
      <c r="I3370" s="60">
        <f t="shared" si="1"/>
        <v>2021</v>
      </c>
      <c r="J3370" s="60">
        <f t="shared" si="2"/>
        <v>2</v>
      </c>
    </row>
    <row r="3371">
      <c r="A3371" s="325">
        <v>3369.0</v>
      </c>
      <c r="B3371" s="326" t="s">
        <v>935</v>
      </c>
      <c r="C3371" s="326" t="s">
        <v>524</v>
      </c>
      <c r="D3371" s="326" t="s">
        <v>728</v>
      </c>
      <c r="E3371" s="326" t="s">
        <v>746</v>
      </c>
      <c r="F3371" s="326" t="s">
        <v>747</v>
      </c>
      <c r="G3371" s="326">
        <v>59.0</v>
      </c>
      <c r="H3371" s="326">
        <v>53610.54212</v>
      </c>
      <c r="I3371" s="60">
        <f t="shared" si="1"/>
        <v>2021</v>
      </c>
      <c r="J3371" s="60">
        <f t="shared" si="2"/>
        <v>2</v>
      </c>
    </row>
    <row r="3372">
      <c r="A3372" s="325">
        <v>3370.0</v>
      </c>
      <c r="B3372" s="326" t="s">
        <v>935</v>
      </c>
      <c r="C3372" s="326" t="s">
        <v>524</v>
      </c>
      <c r="D3372" s="326" t="s">
        <v>728</v>
      </c>
      <c r="E3372" s="326" t="s">
        <v>748</v>
      </c>
      <c r="F3372" s="326" t="s">
        <v>749</v>
      </c>
      <c r="G3372" s="326">
        <v>67.0</v>
      </c>
      <c r="H3372" s="326">
        <v>65522.34338</v>
      </c>
      <c r="I3372" s="60">
        <f t="shared" si="1"/>
        <v>2021</v>
      </c>
      <c r="J3372" s="60">
        <f t="shared" si="2"/>
        <v>2</v>
      </c>
    </row>
    <row r="3373">
      <c r="A3373" s="325">
        <v>3371.0</v>
      </c>
      <c r="B3373" s="326" t="s">
        <v>935</v>
      </c>
      <c r="C3373" s="326" t="s">
        <v>524</v>
      </c>
      <c r="D3373" s="326" t="s">
        <v>728</v>
      </c>
      <c r="E3373" s="326" t="s">
        <v>750</v>
      </c>
      <c r="F3373" s="326" t="s">
        <v>751</v>
      </c>
      <c r="G3373" s="326">
        <v>289.0</v>
      </c>
      <c r="H3373" s="326">
        <v>91371.96261</v>
      </c>
      <c r="I3373" s="60">
        <f t="shared" si="1"/>
        <v>2021</v>
      </c>
      <c r="J3373" s="60">
        <f t="shared" si="2"/>
        <v>2</v>
      </c>
    </row>
    <row r="3374">
      <c r="A3374" s="325">
        <v>3372.0</v>
      </c>
      <c r="B3374" s="326" t="s">
        <v>935</v>
      </c>
      <c r="C3374" s="326" t="s">
        <v>524</v>
      </c>
      <c r="D3374" s="326" t="s">
        <v>728</v>
      </c>
      <c r="E3374" s="326" t="s">
        <v>850</v>
      </c>
      <c r="F3374" s="326" t="s">
        <v>851</v>
      </c>
      <c r="G3374" s="326">
        <v>4.0</v>
      </c>
      <c r="H3374" s="326">
        <v>654.2666668</v>
      </c>
      <c r="I3374" s="60">
        <f t="shared" si="1"/>
        <v>2021</v>
      </c>
      <c r="J3374" s="60">
        <f t="shared" si="2"/>
        <v>2</v>
      </c>
    </row>
    <row r="3375">
      <c r="A3375" s="325">
        <v>3373.0</v>
      </c>
      <c r="B3375" s="326" t="s">
        <v>935</v>
      </c>
      <c r="C3375" s="326" t="s">
        <v>524</v>
      </c>
      <c r="D3375" s="326" t="s">
        <v>872</v>
      </c>
      <c r="E3375" s="326" t="s">
        <v>909</v>
      </c>
      <c r="F3375" s="326" t="s">
        <v>910</v>
      </c>
      <c r="G3375" s="326">
        <v>8.0</v>
      </c>
      <c r="H3375" s="326">
        <v>26629.03292</v>
      </c>
      <c r="I3375" s="60">
        <f t="shared" si="1"/>
        <v>2021</v>
      </c>
      <c r="J3375" s="60">
        <f t="shared" si="2"/>
        <v>2</v>
      </c>
    </row>
    <row r="3376">
      <c r="A3376" s="325">
        <v>3374.0</v>
      </c>
      <c r="B3376" s="326" t="s">
        <v>935</v>
      </c>
      <c r="C3376" s="326" t="s">
        <v>524</v>
      </c>
      <c r="D3376" s="326" t="s">
        <v>872</v>
      </c>
      <c r="E3376" s="326" t="s">
        <v>754</v>
      </c>
      <c r="F3376" s="326" t="s">
        <v>755</v>
      </c>
      <c r="G3376" s="326">
        <v>337.0</v>
      </c>
      <c r="H3376" s="326">
        <v>1066081.19</v>
      </c>
      <c r="I3376" s="60">
        <f t="shared" si="1"/>
        <v>2021</v>
      </c>
      <c r="J3376" s="60">
        <f t="shared" si="2"/>
        <v>2</v>
      </c>
    </row>
    <row r="3377">
      <c r="A3377" s="325">
        <v>3375.0</v>
      </c>
      <c r="B3377" s="326" t="s">
        <v>935</v>
      </c>
      <c r="C3377" s="326" t="s">
        <v>524</v>
      </c>
      <c r="D3377" s="326" t="s">
        <v>872</v>
      </c>
      <c r="E3377" s="326" t="s">
        <v>756</v>
      </c>
      <c r="F3377" s="326" t="s">
        <v>757</v>
      </c>
      <c r="G3377" s="326">
        <v>141.0</v>
      </c>
      <c r="H3377" s="326">
        <v>429117.1794</v>
      </c>
      <c r="I3377" s="60">
        <f t="shared" si="1"/>
        <v>2021</v>
      </c>
      <c r="J3377" s="60">
        <f t="shared" si="2"/>
        <v>2</v>
      </c>
    </row>
    <row r="3378">
      <c r="A3378" s="325">
        <v>3376.0</v>
      </c>
      <c r="B3378" s="326" t="s">
        <v>935</v>
      </c>
      <c r="C3378" s="326" t="s">
        <v>524</v>
      </c>
      <c r="D3378" s="326" t="s">
        <v>872</v>
      </c>
      <c r="E3378" s="326" t="s">
        <v>758</v>
      </c>
      <c r="F3378" s="326" t="s">
        <v>759</v>
      </c>
      <c r="G3378" s="326">
        <v>161.0</v>
      </c>
      <c r="H3378" s="326">
        <v>615960.1365</v>
      </c>
      <c r="I3378" s="60">
        <f t="shared" si="1"/>
        <v>2021</v>
      </c>
      <c r="J3378" s="60">
        <f t="shared" si="2"/>
        <v>2</v>
      </c>
    </row>
    <row r="3379">
      <c r="A3379" s="325">
        <v>3377.0</v>
      </c>
      <c r="B3379" s="326" t="s">
        <v>935</v>
      </c>
      <c r="C3379" s="326" t="s">
        <v>524</v>
      </c>
      <c r="D3379" s="326" t="s">
        <v>872</v>
      </c>
      <c r="E3379" s="326" t="s">
        <v>760</v>
      </c>
      <c r="F3379" s="326" t="s">
        <v>761</v>
      </c>
      <c r="G3379" s="326">
        <v>10.0</v>
      </c>
      <c r="H3379" s="326">
        <v>33947.31632</v>
      </c>
      <c r="I3379" s="60">
        <f t="shared" si="1"/>
        <v>2021</v>
      </c>
      <c r="J3379" s="60">
        <f t="shared" si="2"/>
        <v>2</v>
      </c>
    </row>
    <row r="3380">
      <c r="A3380" s="325">
        <v>3378.0</v>
      </c>
      <c r="B3380" s="326" t="s">
        <v>935</v>
      </c>
      <c r="C3380" s="326" t="s">
        <v>524</v>
      </c>
      <c r="D3380" s="326" t="s">
        <v>872</v>
      </c>
      <c r="E3380" s="326" t="s">
        <v>762</v>
      </c>
      <c r="F3380" s="326" t="s">
        <v>763</v>
      </c>
      <c r="G3380" s="326">
        <v>55.0</v>
      </c>
      <c r="H3380" s="326">
        <v>119104.6379</v>
      </c>
      <c r="I3380" s="60">
        <f t="shared" si="1"/>
        <v>2021</v>
      </c>
      <c r="J3380" s="60">
        <f t="shared" si="2"/>
        <v>2</v>
      </c>
    </row>
    <row r="3381">
      <c r="A3381" s="325">
        <v>3379.0</v>
      </c>
      <c r="B3381" s="326" t="s">
        <v>935</v>
      </c>
      <c r="C3381" s="326" t="s">
        <v>524</v>
      </c>
      <c r="D3381" s="326" t="s">
        <v>872</v>
      </c>
      <c r="E3381" s="326" t="s">
        <v>764</v>
      </c>
      <c r="F3381" s="326" t="s">
        <v>765</v>
      </c>
      <c r="G3381" s="326">
        <v>29.0</v>
      </c>
      <c r="H3381" s="326">
        <v>112014.5699</v>
      </c>
      <c r="I3381" s="60">
        <f t="shared" si="1"/>
        <v>2021</v>
      </c>
      <c r="J3381" s="60">
        <f t="shared" si="2"/>
        <v>2</v>
      </c>
    </row>
    <row r="3382">
      <c r="A3382" s="325">
        <v>3380.0</v>
      </c>
      <c r="B3382" s="326" t="s">
        <v>935</v>
      </c>
      <c r="C3382" s="326" t="s">
        <v>530</v>
      </c>
      <c r="D3382" s="326" t="s">
        <v>766</v>
      </c>
      <c r="E3382" s="326" t="s">
        <v>767</v>
      </c>
      <c r="F3382" s="326">
        <v>44.0</v>
      </c>
      <c r="G3382" s="326">
        <v>318.0</v>
      </c>
      <c r="H3382" s="326">
        <v>5898.985138</v>
      </c>
      <c r="I3382" s="60">
        <f t="shared" si="1"/>
        <v>2021</v>
      </c>
      <c r="J3382" s="60">
        <f t="shared" si="2"/>
        <v>2</v>
      </c>
    </row>
    <row r="3383">
      <c r="A3383" s="325">
        <v>3381.0</v>
      </c>
      <c r="B3383" s="326" t="s">
        <v>935</v>
      </c>
      <c r="C3383" s="326" t="s">
        <v>530</v>
      </c>
      <c r="D3383" s="326" t="s">
        <v>768</v>
      </c>
      <c r="E3383" s="326" t="s">
        <v>914</v>
      </c>
      <c r="F3383" s="326" t="s">
        <v>771</v>
      </c>
      <c r="G3383" s="326">
        <v>2.0</v>
      </c>
      <c r="H3383" s="326">
        <v>1128.032518</v>
      </c>
      <c r="I3383" s="60">
        <f t="shared" si="1"/>
        <v>2021</v>
      </c>
      <c r="J3383" s="60">
        <f t="shared" si="2"/>
        <v>2</v>
      </c>
    </row>
    <row r="3384">
      <c r="A3384" s="325">
        <v>3382.0</v>
      </c>
      <c r="B3384" s="326" t="s">
        <v>935</v>
      </c>
      <c r="C3384" s="326" t="s">
        <v>530</v>
      </c>
      <c r="D3384" s="326" t="s">
        <v>768</v>
      </c>
      <c r="E3384" s="326" t="s">
        <v>915</v>
      </c>
      <c r="F3384" s="326" t="s">
        <v>775</v>
      </c>
      <c r="G3384" s="326">
        <v>2.0</v>
      </c>
      <c r="H3384" s="326">
        <v>1128.032518</v>
      </c>
      <c r="I3384" s="60">
        <f t="shared" si="1"/>
        <v>2021</v>
      </c>
      <c r="J3384" s="60">
        <f t="shared" si="2"/>
        <v>2</v>
      </c>
    </row>
    <row r="3385">
      <c r="A3385" s="325">
        <v>3383.0</v>
      </c>
      <c r="B3385" s="326" t="s">
        <v>935</v>
      </c>
      <c r="C3385" s="326" t="s">
        <v>530</v>
      </c>
      <c r="D3385" s="326" t="s">
        <v>778</v>
      </c>
      <c r="E3385" s="326" t="s">
        <v>918</v>
      </c>
      <c r="F3385" s="326" t="s">
        <v>783</v>
      </c>
      <c r="G3385" s="326">
        <v>8.0</v>
      </c>
      <c r="H3385" s="326">
        <v>1203.78506</v>
      </c>
      <c r="I3385" s="60">
        <f t="shared" si="1"/>
        <v>2021</v>
      </c>
      <c r="J3385" s="60">
        <f t="shared" si="2"/>
        <v>2</v>
      </c>
    </row>
    <row r="3386">
      <c r="A3386" s="325">
        <v>3384.0</v>
      </c>
      <c r="B3386" s="326" t="s">
        <v>935</v>
      </c>
      <c r="C3386" s="326" t="s">
        <v>530</v>
      </c>
      <c r="D3386" s="326" t="s">
        <v>919</v>
      </c>
      <c r="E3386" s="326" t="s">
        <v>888</v>
      </c>
      <c r="F3386" s="326" t="s">
        <v>889</v>
      </c>
      <c r="G3386" s="326">
        <v>13.0</v>
      </c>
      <c r="H3386" s="326">
        <v>24134.20983</v>
      </c>
      <c r="I3386" s="60">
        <f t="shared" si="1"/>
        <v>2021</v>
      </c>
      <c r="J3386" s="60">
        <f t="shared" si="2"/>
        <v>2</v>
      </c>
    </row>
    <row r="3387">
      <c r="A3387" s="325">
        <v>3385.0</v>
      </c>
      <c r="B3387" s="326" t="s">
        <v>935</v>
      </c>
      <c r="C3387" s="326" t="s">
        <v>530</v>
      </c>
      <c r="D3387" s="326" t="s">
        <v>919</v>
      </c>
      <c r="E3387" s="326" t="s">
        <v>890</v>
      </c>
      <c r="F3387" s="326" t="s">
        <v>891</v>
      </c>
      <c r="G3387" s="326">
        <v>97.0</v>
      </c>
      <c r="H3387" s="326">
        <v>14595.89385</v>
      </c>
      <c r="I3387" s="60">
        <f t="shared" si="1"/>
        <v>2021</v>
      </c>
      <c r="J3387" s="60">
        <f t="shared" si="2"/>
        <v>2</v>
      </c>
    </row>
    <row r="3388">
      <c r="A3388" s="325">
        <v>3386.0</v>
      </c>
      <c r="B3388" s="326" t="s">
        <v>935</v>
      </c>
      <c r="C3388" s="326" t="s">
        <v>530</v>
      </c>
      <c r="D3388" s="326" t="s">
        <v>919</v>
      </c>
      <c r="E3388" s="326" t="s">
        <v>892</v>
      </c>
      <c r="F3388" s="326" t="s">
        <v>893</v>
      </c>
      <c r="G3388" s="326">
        <v>1064.0</v>
      </c>
      <c r="H3388" s="326">
        <v>160103.413</v>
      </c>
      <c r="I3388" s="60">
        <f t="shared" si="1"/>
        <v>2021</v>
      </c>
      <c r="J3388" s="60">
        <f t="shared" si="2"/>
        <v>2</v>
      </c>
    </row>
    <row r="3389">
      <c r="A3389" s="325">
        <v>3387.0</v>
      </c>
      <c r="B3389" s="326" t="s">
        <v>935</v>
      </c>
      <c r="C3389" s="326" t="s">
        <v>530</v>
      </c>
      <c r="D3389" s="326" t="s">
        <v>784</v>
      </c>
      <c r="E3389" s="326" t="s">
        <v>785</v>
      </c>
      <c r="F3389" s="326">
        <v>35.0</v>
      </c>
      <c r="G3389" s="326">
        <v>66.0</v>
      </c>
      <c r="H3389" s="326">
        <v>51102.42888</v>
      </c>
      <c r="I3389" s="60">
        <f t="shared" si="1"/>
        <v>2021</v>
      </c>
      <c r="J3389" s="60">
        <f t="shared" si="2"/>
        <v>2</v>
      </c>
    </row>
    <row r="3390">
      <c r="A3390" s="325">
        <v>3388.0</v>
      </c>
      <c r="B3390" s="326" t="s">
        <v>935</v>
      </c>
      <c r="C3390" s="326" t="s">
        <v>530</v>
      </c>
      <c r="D3390" s="326" t="s">
        <v>784</v>
      </c>
      <c r="E3390" s="326" t="s">
        <v>786</v>
      </c>
      <c r="F3390" s="326">
        <v>43.0</v>
      </c>
      <c r="G3390" s="326">
        <v>58.0</v>
      </c>
      <c r="H3390" s="326">
        <v>382.0465804</v>
      </c>
      <c r="I3390" s="60">
        <f t="shared" si="1"/>
        <v>2021</v>
      </c>
      <c r="J3390" s="60">
        <f t="shared" si="2"/>
        <v>2</v>
      </c>
    </row>
    <row r="3391">
      <c r="A3391" s="325">
        <v>3389.0</v>
      </c>
      <c r="B3391" s="326" t="s">
        <v>935</v>
      </c>
      <c r="C3391" s="326" t="s">
        <v>530</v>
      </c>
      <c r="D3391" s="326" t="s">
        <v>784</v>
      </c>
      <c r="E3391" s="326" t="s">
        <v>787</v>
      </c>
      <c r="F3391" s="326" t="s">
        <v>788</v>
      </c>
      <c r="G3391" s="326">
        <v>159.0</v>
      </c>
      <c r="H3391" s="326">
        <v>1186.508939</v>
      </c>
      <c r="I3391" s="60">
        <f t="shared" si="1"/>
        <v>2021</v>
      </c>
      <c r="J3391" s="60">
        <f t="shared" si="2"/>
        <v>2</v>
      </c>
    </row>
    <row r="3392">
      <c r="A3392" s="325">
        <v>3390.0</v>
      </c>
      <c r="B3392" s="326" t="s">
        <v>935</v>
      </c>
      <c r="C3392" s="326" t="s">
        <v>530</v>
      </c>
      <c r="D3392" s="326" t="s">
        <v>784</v>
      </c>
      <c r="E3392" s="326" t="s">
        <v>789</v>
      </c>
      <c r="F3392" s="326">
        <v>49.0</v>
      </c>
      <c r="G3392" s="326">
        <v>692.0</v>
      </c>
      <c r="H3392" s="326">
        <v>29462.01542</v>
      </c>
      <c r="I3392" s="60">
        <f t="shared" si="1"/>
        <v>2021</v>
      </c>
      <c r="J3392" s="60">
        <f t="shared" si="2"/>
        <v>2</v>
      </c>
    </row>
    <row r="3393">
      <c r="A3393" s="325">
        <v>3391.0</v>
      </c>
      <c r="B3393" s="326" t="s">
        <v>935</v>
      </c>
      <c r="C3393" s="326" t="s">
        <v>530</v>
      </c>
      <c r="D3393" s="326" t="s">
        <v>784</v>
      </c>
      <c r="E3393" s="326" t="s">
        <v>790</v>
      </c>
      <c r="F3393" s="326">
        <v>41.0</v>
      </c>
      <c r="G3393" s="326">
        <v>119.0</v>
      </c>
      <c r="H3393" s="326">
        <v>5583.521348</v>
      </c>
      <c r="I3393" s="60">
        <f t="shared" si="1"/>
        <v>2021</v>
      </c>
      <c r="J3393" s="60">
        <f t="shared" si="2"/>
        <v>2</v>
      </c>
    </row>
    <row r="3394">
      <c r="A3394" s="325">
        <v>3392.0</v>
      </c>
      <c r="B3394" s="326" t="s">
        <v>935</v>
      </c>
      <c r="C3394" s="326" t="s">
        <v>530</v>
      </c>
      <c r="D3394" s="326" t="s">
        <v>784</v>
      </c>
      <c r="E3394" s="326" t="s">
        <v>791</v>
      </c>
      <c r="F3394" s="326">
        <v>47.0</v>
      </c>
      <c r="G3394" s="326">
        <v>19.0</v>
      </c>
      <c r="H3394" s="326">
        <v>1817.055825</v>
      </c>
      <c r="I3394" s="60">
        <f t="shared" si="1"/>
        <v>2021</v>
      </c>
      <c r="J3394" s="60">
        <f t="shared" si="2"/>
        <v>2</v>
      </c>
    </row>
    <row r="3395">
      <c r="A3395" s="325">
        <v>3393.0</v>
      </c>
      <c r="B3395" s="326" t="s">
        <v>935</v>
      </c>
      <c r="C3395" s="326" t="s">
        <v>530</v>
      </c>
      <c r="D3395" s="326" t="s">
        <v>784</v>
      </c>
      <c r="E3395" s="326" t="s">
        <v>792</v>
      </c>
      <c r="F3395" s="326">
        <v>40.0</v>
      </c>
      <c r="G3395" s="326">
        <v>188.0</v>
      </c>
      <c r="H3395" s="326">
        <v>9782.85476</v>
      </c>
      <c r="I3395" s="60">
        <f t="shared" si="1"/>
        <v>2021</v>
      </c>
      <c r="J3395" s="60">
        <f t="shared" si="2"/>
        <v>2</v>
      </c>
    </row>
    <row r="3396">
      <c r="A3396" s="325">
        <v>3394.0</v>
      </c>
      <c r="B3396" s="326" t="s">
        <v>935</v>
      </c>
      <c r="C3396" s="326" t="s">
        <v>530</v>
      </c>
      <c r="D3396" s="326" t="s">
        <v>784</v>
      </c>
      <c r="E3396" s="326" t="s">
        <v>793</v>
      </c>
      <c r="F3396" s="326">
        <v>42.0</v>
      </c>
      <c r="G3396" s="326">
        <v>13.0</v>
      </c>
      <c r="H3396" s="326">
        <v>1022.002541</v>
      </c>
      <c r="I3396" s="60">
        <f t="shared" si="1"/>
        <v>2021</v>
      </c>
      <c r="J3396" s="60">
        <f t="shared" si="2"/>
        <v>2</v>
      </c>
    </row>
    <row r="3397">
      <c r="A3397" s="325">
        <v>3395.0</v>
      </c>
      <c r="B3397" s="326" t="s">
        <v>935</v>
      </c>
      <c r="C3397" s="326" t="s">
        <v>530</v>
      </c>
      <c r="D3397" s="326" t="s">
        <v>920</v>
      </c>
      <c r="E3397" s="326" t="s">
        <v>878</v>
      </c>
      <c r="F3397" s="326" t="s">
        <v>879</v>
      </c>
      <c r="G3397" s="326">
        <v>106.0</v>
      </c>
      <c r="H3397" s="326">
        <v>260658.5696</v>
      </c>
      <c r="I3397" s="60">
        <f t="shared" si="1"/>
        <v>2021</v>
      </c>
      <c r="J3397" s="60">
        <f t="shared" si="2"/>
        <v>2</v>
      </c>
    </row>
    <row r="3398">
      <c r="A3398" s="325">
        <v>3396.0</v>
      </c>
      <c r="B3398" s="326" t="s">
        <v>935</v>
      </c>
      <c r="C3398" s="326" t="s">
        <v>530</v>
      </c>
      <c r="D3398" s="326" t="s">
        <v>920</v>
      </c>
      <c r="E3398" s="326" t="s">
        <v>880</v>
      </c>
      <c r="F3398" s="326" t="s">
        <v>881</v>
      </c>
      <c r="G3398" s="326">
        <v>276.0</v>
      </c>
      <c r="H3398" s="326">
        <v>155668.4875</v>
      </c>
      <c r="I3398" s="60">
        <f t="shared" si="1"/>
        <v>2021</v>
      </c>
      <c r="J3398" s="60">
        <f t="shared" si="2"/>
        <v>2</v>
      </c>
    </row>
    <row r="3399">
      <c r="A3399" s="325">
        <v>3397.0</v>
      </c>
      <c r="B3399" s="326" t="s">
        <v>935</v>
      </c>
      <c r="C3399" s="326" t="s">
        <v>530</v>
      </c>
      <c r="D3399" s="326" t="s">
        <v>920</v>
      </c>
      <c r="E3399" s="326" t="s">
        <v>882</v>
      </c>
      <c r="F3399" s="326" t="s">
        <v>883</v>
      </c>
      <c r="G3399" s="326">
        <v>6.0</v>
      </c>
      <c r="H3399" s="326">
        <v>3384.097555</v>
      </c>
      <c r="I3399" s="60">
        <f t="shared" si="1"/>
        <v>2021</v>
      </c>
      <c r="J3399" s="60">
        <f t="shared" si="2"/>
        <v>2</v>
      </c>
    </row>
    <row r="3400">
      <c r="A3400" s="325">
        <v>3398.0</v>
      </c>
      <c r="B3400" s="326" t="s">
        <v>935</v>
      </c>
      <c r="C3400" s="326" t="s">
        <v>530</v>
      </c>
      <c r="D3400" s="326" t="s">
        <v>920</v>
      </c>
      <c r="E3400" s="326" t="s">
        <v>884</v>
      </c>
      <c r="F3400" s="326" t="s">
        <v>885</v>
      </c>
      <c r="G3400" s="326">
        <v>1553.0</v>
      </c>
      <c r="H3400" s="326">
        <v>875917.2504</v>
      </c>
      <c r="I3400" s="60">
        <f t="shared" si="1"/>
        <v>2021</v>
      </c>
      <c r="J3400" s="60">
        <f t="shared" si="2"/>
        <v>2</v>
      </c>
    </row>
    <row r="3401">
      <c r="A3401" s="325">
        <v>3399.0</v>
      </c>
      <c r="B3401" s="326" t="s">
        <v>935</v>
      </c>
      <c r="C3401" s="326" t="s">
        <v>530</v>
      </c>
      <c r="D3401" s="326" t="s">
        <v>920</v>
      </c>
      <c r="E3401" s="326" t="s">
        <v>886</v>
      </c>
      <c r="F3401" s="326" t="s">
        <v>887</v>
      </c>
      <c r="G3401" s="326">
        <v>46.0</v>
      </c>
      <c r="H3401" s="326">
        <v>25944.74792</v>
      </c>
      <c r="I3401" s="60">
        <f t="shared" si="1"/>
        <v>2021</v>
      </c>
      <c r="J3401" s="60">
        <f t="shared" si="2"/>
        <v>2</v>
      </c>
    </row>
    <row r="3402">
      <c r="A3402" s="325">
        <v>3400.0</v>
      </c>
      <c r="B3402" s="326" t="s">
        <v>935</v>
      </c>
      <c r="C3402" s="326" t="s">
        <v>530</v>
      </c>
      <c r="D3402" s="326" t="s">
        <v>794</v>
      </c>
      <c r="E3402" s="326" t="s">
        <v>794</v>
      </c>
      <c r="F3402" s="326">
        <v>46.0</v>
      </c>
      <c r="G3402" s="326">
        <v>9393.0</v>
      </c>
      <c r="H3402" s="326">
        <v>122917.1645</v>
      </c>
      <c r="I3402" s="60">
        <f t="shared" si="1"/>
        <v>2021</v>
      </c>
      <c r="J3402" s="60">
        <f t="shared" si="2"/>
        <v>2</v>
      </c>
    </row>
    <row r="3403">
      <c r="A3403" s="325">
        <v>3401.0</v>
      </c>
      <c r="B3403" s="326" t="s">
        <v>935</v>
      </c>
      <c r="C3403" s="326" t="s">
        <v>530</v>
      </c>
      <c r="D3403" s="326" t="s">
        <v>797</v>
      </c>
      <c r="E3403" s="326" t="s">
        <v>797</v>
      </c>
      <c r="F3403" s="326">
        <v>39.0</v>
      </c>
      <c r="G3403" s="326">
        <v>188.0</v>
      </c>
      <c r="H3403" s="326">
        <v>16358.08732</v>
      </c>
      <c r="I3403" s="60">
        <f t="shared" si="1"/>
        <v>2021</v>
      </c>
      <c r="J3403" s="60">
        <f t="shared" si="2"/>
        <v>2</v>
      </c>
    </row>
    <row r="3404">
      <c r="A3404" s="325">
        <v>3402.0</v>
      </c>
      <c r="B3404" s="326" t="s">
        <v>935</v>
      </c>
      <c r="C3404" s="326" t="s">
        <v>530</v>
      </c>
      <c r="D3404" s="326" t="s">
        <v>921</v>
      </c>
      <c r="E3404" s="326" t="s">
        <v>799</v>
      </c>
      <c r="F3404" s="326">
        <v>37.2</v>
      </c>
      <c r="G3404" s="326">
        <v>261.0</v>
      </c>
      <c r="H3404" s="326">
        <v>14375.54435</v>
      </c>
      <c r="I3404" s="60">
        <f t="shared" si="1"/>
        <v>2021</v>
      </c>
      <c r="J3404" s="60">
        <f t="shared" si="2"/>
        <v>2</v>
      </c>
    </row>
    <row r="3405">
      <c r="A3405" s="325">
        <v>3403.0</v>
      </c>
      <c r="B3405" s="326" t="s">
        <v>935</v>
      </c>
      <c r="C3405" s="326" t="s">
        <v>530</v>
      </c>
      <c r="D3405" s="326" t="s">
        <v>921</v>
      </c>
      <c r="E3405" s="326" t="s">
        <v>802</v>
      </c>
      <c r="F3405" s="326">
        <v>126.0</v>
      </c>
      <c r="G3405" s="326">
        <v>442.0</v>
      </c>
      <c r="H3405" s="326">
        <v>4060.174538</v>
      </c>
      <c r="I3405" s="60">
        <f t="shared" si="1"/>
        <v>2021</v>
      </c>
      <c r="J3405" s="60">
        <f t="shared" si="2"/>
        <v>2</v>
      </c>
    </row>
    <row r="3406">
      <c r="A3406" s="325">
        <v>3404.0</v>
      </c>
      <c r="B3406" s="326" t="s">
        <v>935</v>
      </c>
      <c r="C3406" s="326" t="s">
        <v>530</v>
      </c>
      <c r="D3406" s="326" t="s">
        <v>921</v>
      </c>
      <c r="E3406" s="326" t="s">
        <v>796</v>
      </c>
      <c r="F3406" s="326">
        <v>45.0</v>
      </c>
      <c r="G3406" s="326">
        <v>552.0</v>
      </c>
      <c r="H3406" s="326">
        <v>19100.95089</v>
      </c>
      <c r="I3406" s="60">
        <f t="shared" si="1"/>
        <v>2021</v>
      </c>
      <c r="J3406" s="60">
        <f t="shared" si="2"/>
        <v>2</v>
      </c>
    </row>
    <row r="3407">
      <c r="A3407" s="325">
        <v>3405.0</v>
      </c>
      <c r="B3407" s="326" t="s">
        <v>935</v>
      </c>
      <c r="C3407" s="326" t="s">
        <v>530</v>
      </c>
      <c r="D3407" s="326" t="s">
        <v>921</v>
      </c>
      <c r="E3407" s="326" t="s">
        <v>800</v>
      </c>
      <c r="F3407" s="326">
        <v>48.0</v>
      </c>
      <c r="G3407" s="326">
        <v>692.0</v>
      </c>
      <c r="H3407" s="326">
        <v>98698.81377</v>
      </c>
      <c r="I3407" s="60">
        <f t="shared" si="1"/>
        <v>2021</v>
      </c>
      <c r="J3407" s="60">
        <f t="shared" si="2"/>
        <v>2</v>
      </c>
    </row>
    <row r="3408">
      <c r="A3408" s="325">
        <v>3406.0</v>
      </c>
      <c r="B3408" s="326" t="s">
        <v>935</v>
      </c>
      <c r="C3408" s="326" t="s">
        <v>518</v>
      </c>
      <c r="D3408" s="326" t="s">
        <v>864</v>
      </c>
      <c r="E3408" s="326" t="s">
        <v>857</v>
      </c>
      <c r="F3408" s="326">
        <v>37.1</v>
      </c>
      <c r="G3408" s="326">
        <v>1.0</v>
      </c>
      <c r="H3408" s="326">
        <v>853.7773438</v>
      </c>
      <c r="I3408" s="60">
        <f t="shared" si="1"/>
        <v>2021</v>
      </c>
      <c r="J3408" s="60">
        <f t="shared" si="2"/>
        <v>2</v>
      </c>
    </row>
    <row r="3409">
      <c r="A3409" s="325">
        <v>3407.0</v>
      </c>
      <c r="B3409" s="326" t="s">
        <v>935</v>
      </c>
      <c r="C3409" s="326" t="s">
        <v>518</v>
      </c>
      <c r="D3409" s="326" t="s">
        <v>864</v>
      </c>
      <c r="E3409" s="326" t="s">
        <v>813</v>
      </c>
      <c r="F3409" s="326">
        <v>4.6</v>
      </c>
      <c r="G3409" s="326">
        <v>7.0</v>
      </c>
      <c r="H3409" s="326">
        <v>11130.41848</v>
      </c>
      <c r="I3409" s="60">
        <f t="shared" si="1"/>
        <v>2021</v>
      </c>
      <c r="J3409" s="60">
        <f t="shared" si="2"/>
        <v>2</v>
      </c>
    </row>
    <row r="3410">
      <c r="A3410" s="325">
        <v>3408.0</v>
      </c>
      <c r="B3410" s="326" t="s">
        <v>935</v>
      </c>
      <c r="C3410" s="326" t="s">
        <v>518</v>
      </c>
      <c r="D3410" s="326" t="s">
        <v>864</v>
      </c>
      <c r="E3410" s="326" t="s">
        <v>922</v>
      </c>
      <c r="F3410" s="326">
        <v>4.9</v>
      </c>
      <c r="G3410" s="326">
        <v>2.0</v>
      </c>
      <c r="H3410" s="326">
        <v>894.8948412</v>
      </c>
      <c r="I3410" s="60">
        <f t="shared" si="1"/>
        <v>2021</v>
      </c>
      <c r="J3410" s="60">
        <f t="shared" si="2"/>
        <v>2</v>
      </c>
    </row>
    <row r="3411">
      <c r="A3411" s="325">
        <v>3409.0</v>
      </c>
      <c r="B3411" s="326" t="s">
        <v>935</v>
      </c>
      <c r="C3411" s="326" t="s">
        <v>518</v>
      </c>
      <c r="D3411" s="326" t="s">
        <v>864</v>
      </c>
      <c r="E3411" s="326" t="s">
        <v>923</v>
      </c>
      <c r="F3411" s="326">
        <v>4.8</v>
      </c>
      <c r="G3411" s="326">
        <v>36.0</v>
      </c>
      <c r="H3411" s="326">
        <v>4131.574834</v>
      </c>
      <c r="I3411" s="60">
        <f t="shared" si="1"/>
        <v>2021</v>
      </c>
      <c r="J3411" s="60">
        <f t="shared" si="2"/>
        <v>2</v>
      </c>
    </row>
    <row r="3412">
      <c r="A3412" s="325">
        <v>3410.0</v>
      </c>
      <c r="B3412" s="326" t="s">
        <v>935</v>
      </c>
      <c r="C3412" s="326" t="s">
        <v>518</v>
      </c>
      <c r="D3412" s="326" t="s">
        <v>864</v>
      </c>
      <c r="E3412" s="326" t="s">
        <v>924</v>
      </c>
      <c r="F3412" s="326">
        <v>4.4</v>
      </c>
      <c r="G3412" s="326">
        <v>143.0</v>
      </c>
      <c r="H3412" s="326">
        <v>135990.4536</v>
      </c>
      <c r="I3412" s="60">
        <f t="shared" si="1"/>
        <v>2021</v>
      </c>
      <c r="J3412" s="60">
        <f t="shared" si="2"/>
        <v>2</v>
      </c>
    </row>
    <row r="3413">
      <c r="A3413" s="325">
        <v>3411.0</v>
      </c>
      <c r="B3413" s="326" t="s">
        <v>935</v>
      </c>
      <c r="C3413" s="326" t="s">
        <v>518</v>
      </c>
      <c r="D3413" s="326" t="s">
        <v>803</v>
      </c>
      <c r="E3413" s="326" t="s">
        <v>803</v>
      </c>
      <c r="F3413" s="326" t="s">
        <v>804</v>
      </c>
      <c r="G3413" s="326">
        <v>142.0</v>
      </c>
      <c r="H3413" s="326">
        <v>1112113.266</v>
      </c>
      <c r="I3413" s="60">
        <f t="shared" si="1"/>
        <v>2021</v>
      </c>
      <c r="J3413" s="60">
        <f t="shared" si="2"/>
        <v>2</v>
      </c>
    </row>
    <row r="3414">
      <c r="A3414" s="325">
        <v>3412.0</v>
      </c>
      <c r="B3414" s="326" t="s">
        <v>935</v>
      </c>
      <c r="C3414" s="326" t="s">
        <v>518</v>
      </c>
      <c r="D3414" s="326" t="s">
        <v>865</v>
      </c>
      <c r="E3414" s="326" t="s">
        <v>925</v>
      </c>
      <c r="F3414" s="326" t="s">
        <v>926</v>
      </c>
      <c r="G3414" s="326">
        <v>335.0</v>
      </c>
      <c r="H3414" s="326">
        <v>131152.6302</v>
      </c>
      <c r="I3414" s="60">
        <f t="shared" si="1"/>
        <v>2021</v>
      </c>
      <c r="J3414" s="60">
        <f t="shared" si="2"/>
        <v>2</v>
      </c>
    </row>
    <row r="3415">
      <c r="A3415" s="325">
        <v>3413.0</v>
      </c>
      <c r="B3415" s="326" t="s">
        <v>935</v>
      </c>
      <c r="C3415" s="326" t="s">
        <v>518</v>
      </c>
      <c r="D3415" s="326" t="s">
        <v>865</v>
      </c>
      <c r="E3415" s="326" t="s">
        <v>837</v>
      </c>
      <c r="F3415" s="326" t="s">
        <v>838</v>
      </c>
      <c r="G3415" s="326">
        <v>2930.0</v>
      </c>
      <c r="H3415" s="326">
        <v>116131.6561</v>
      </c>
      <c r="I3415" s="60">
        <f t="shared" si="1"/>
        <v>2021</v>
      </c>
      <c r="J3415" s="60">
        <f t="shared" si="2"/>
        <v>2</v>
      </c>
    </row>
    <row r="3416">
      <c r="A3416" s="325">
        <v>3414.0</v>
      </c>
      <c r="B3416" s="326" t="s">
        <v>935</v>
      </c>
      <c r="C3416" s="326" t="s">
        <v>518</v>
      </c>
      <c r="D3416" s="326" t="s">
        <v>865</v>
      </c>
      <c r="E3416" s="326" t="s">
        <v>894</v>
      </c>
      <c r="F3416" s="326" t="s">
        <v>895</v>
      </c>
      <c r="G3416" s="326">
        <v>1399.0</v>
      </c>
      <c r="H3416" s="326">
        <v>26574.79723</v>
      </c>
      <c r="I3416" s="60">
        <f t="shared" si="1"/>
        <v>2021</v>
      </c>
      <c r="J3416" s="60">
        <f t="shared" si="2"/>
        <v>2</v>
      </c>
    </row>
    <row r="3417">
      <c r="A3417" s="325">
        <v>3415.0</v>
      </c>
      <c r="B3417" s="326" t="s">
        <v>935</v>
      </c>
      <c r="C3417" s="326" t="s">
        <v>518</v>
      </c>
      <c r="D3417" s="326" t="s">
        <v>865</v>
      </c>
      <c r="E3417" s="326" t="s">
        <v>842</v>
      </c>
      <c r="F3417" s="326" t="s">
        <v>843</v>
      </c>
      <c r="G3417" s="326">
        <v>69.0</v>
      </c>
      <c r="H3417" s="326">
        <v>2428.877504</v>
      </c>
      <c r="I3417" s="60">
        <f t="shared" si="1"/>
        <v>2021</v>
      </c>
      <c r="J3417" s="60">
        <f t="shared" si="2"/>
        <v>2</v>
      </c>
    </row>
    <row r="3418">
      <c r="A3418" s="325">
        <v>3416.0</v>
      </c>
      <c r="B3418" s="326" t="s">
        <v>935</v>
      </c>
      <c r="C3418" s="326" t="s">
        <v>518</v>
      </c>
      <c r="D3418" s="326" t="s">
        <v>865</v>
      </c>
      <c r="E3418" s="326" t="s">
        <v>844</v>
      </c>
      <c r="F3418" s="326" t="s">
        <v>845</v>
      </c>
      <c r="G3418" s="326">
        <v>1656.0</v>
      </c>
      <c r="H3418" s="326">
        <v>163559.067</v>
      </c>
      <c r="I3418" s="60">
        <f t="shared" si="1"/>
        <v>2021</v>
      </c>
      <c r="J3418" s="60">
        <f t="shared" si="2"/>
        <v>2</v>
      </c>
    </row>
    <row r="3419">
      <c r="A3419" s="325">
        <v>3417.0</v>
      </c>
      <c r="B3419" s="326" t="s">
        <v>935</v>
      </c>
      <c r="C3419" s="326" t="s">
        <v>518</v>
      </c>
      <c r="D3419" s="326" t="s">
        <v>805</v>
      </c>
      <c r="E3419" s="326" t="s">
        <v>808</v>
      </c>
      <c r="F3419" s="326" t="s">
        <v>809</v>
      </c>
      <c r="G3419" s="326">
        <v>7772.0</v>
      </c>
      <c r="H3419" s="326">
        <v>1578246.23</v>
      </c>
      <c r="I3419" s="60">
        <f t="shared" si="1"/>
        <v>2021</v>
      </c>
      <c r="J3419" s="60">
        <f t="shared" si="2"/>
        <v>2</v>
      </c>
    </row>
    <row r="3420">
      <c r="A3420" s="325">
        <v>3418.0</v>
      </c>
      <c r="B3420" s="326" t="s">
        <v>935</v>
      </c>
      <c r="C3420" s="326" t="s">
        <v>518</v>
      </c>
      <c r="D3420" s="326" t="s">
        <v>805</v>
      </c>
      <c r="E3420" s="326" t="s">
        <v>896</v>
      </c>
      <c r="F3420" s="326" t="s">
        <v>897</v>
      </c>
      <c r="G3420" s="326">
        <v>1707.0</v>
      </c>
      <c r="H3420" s="326">
        <v>756562.693</v>
      </c>
      <c r="I3420" s="60">
        <f t="shared" si="1"/>
        <v>2021</v>
      </c>
      <c r="J3420" s="60">
        <f t="shared" si="2"/>
        <v>2</v>
      </c>
    </row>
    <row r="3421">
      <c r="A3421" s="325">
        <v>3419.0</v>
      </c>
      <c r="B3421" s="326" t="s">
        <v>935</v>
      </c>
      <c r="C3421" s="326" t="s">
        <v>518</v>
      </c>
      <c r="D3421" s="326" t="s">
        <v>805</v>
      </c>
      <c r="E3421" s="326" t="s">
        <v>810</v>
      </c>
      <c r="F3421" s="326" t="s">
        <v>811</v>
      </c>
      <c r="G3421" s="326">
        <v>1491.0</v>
      </c>
      <c r="H3421" s="326">
        <v>3112989.883</v>
      </c>
      <c r="I3421" s="60">
        <f t="shared" si="1"/>
        <v>2021</v>
      </c>
      <c r="J3421" s="60">
        <f t="shared" si="2"/>
        <v>2</v>
      </c>
    </row>
    <row r="3422">
      <c r="A3422" s="325">
        <v>3420.0</v>
      </c>
      <c r="B3422" s="326" t="s">
        <v>935</v>
      </c>
      <c r="C3422" s="326" t="s">
        <v>518</v>
      </c>
      <c r="D3422" s="326" t="s">
        <v>805</v>
      </c>
      <c r="E3422" s="326" t="s">
        <v>927</v>
      </c>
      <c r="F3422" s="326" t="s">
        <v>928</v>
      </c>
      <c r="G3422" s="326">
        <v>301.0</v>
      </c>
      <c r="H3422" s="326">
        <v>115492.4355</v>
      </c>
      <c r="I3422" s="60">
        <f t="shared" si="1"/>
        <v>2021</v>
      </c>
      <c r="J3422" s="60">
        <f t="shared" si="2"/>
        <v>2</v>
      </c>
    </row>
    <row r="3423">
      <c r="A3423" s="325">
        <v>3421.0</v>
      </c>
      <c r="B3423" s="326" t="s">
        <v>935</v>
      </c>
      <c r="C3423" s="326" t="s">
        <v>518</v>
      </c>
      <c r="D3423" s="326" t="s">
        <v>805</v>
      </c>
      <c r="E3423" s="326" t="s">
        <v>812</v>
      </c>
      <c r="F3423" s="326">
        <v>2.0</v>
      </c>
      <c r="G3423" s="326">
        <v>136.0</v>
      </c>
      <c r="H3423" s="326">
        <v>640205.3498</v>
      </c>
      <c r="I3423" s="60">
        <f t="shared" si="1"/>
        <v>2021</v>
      </c>
      <c r="J3423" s="60">
        <f t="shared" si="2"/>
        <v>2</v>
      </c>
    </row>
    <row r="3424">
      <c r="A3424" s="325">
        <v>3422.0</v>
      </c>
      <c r="B3424" s="326" t="s">
        <v>935</v>
      </c>
      <c r="C3424" s="326" t="s">
        <v>518</v>
      </c>
      <c r="D3424" s="326" t="s">
        <v>805</v>
      </c>
      <c r="E3424" s="326" t="s">
        <v>816</v>
      </c>
      <c r="F3424" s="326">
        <v>4.7</v>
      </c>
      <c r="G3424" s="326">
        <v>4.0</v>
      </c>
      <c r="H3424" s="326">
        <v>4785.323128</v>
      </c>
      <c r="I3424" s="60">
        <f t="shared" si="1"/>
        <v>2021</v>
      </c>
      <c r="J3424" s="60">
        <f t="shared" si="2"/>
        <v>2</v>
      </c>
    </row>
    <row r="3425">
      <c r="A3425" s="325">
        <v>3423.0</v>
      </c>
      <c r="B3425" s="326" t="s">
        <v>935</v>
      </c>
      <c r="C3425" s="326" t="s">
        <v>518</v>
      </c>
      <c r="D3425" s="326" t="s">
        <v>805</v>
      </c>
      <c r="E3425" s="326" t="s">
        <v>817</v>
      </c>
      <c r="F3425" s="326" t="s">
        <v>818</v>
      </c>
      <c r="G3425" s="326">
        <v>62.0</v>
      </c>
      <c r="H3425" s="326">
        <v>119243.2061</v>
      </c>
      <c r="I3425" s="60">
        <f t="shared" si="1"/>
        <v>2021</v>
      </c>
      <c r="J3425" s="60">
        <f t="shared" si="2"/>
        <v>2</v>
      </c>
    </row>
    <row r="3426">
      <c r="A3426" s="325">
        <v>3424.0</v>
      </c>
      <c r="B3426" s="326" t="s">
        <v>935</v>
      </c>
      <c r="C3426" s="326" t="s">
        <v>518</v>
      </c>
      <c r="D3426" s="326" t="s">
        <v>805</v>
      </c>
      <c r="E3426" s="326" t="s">
        <v>821</v>
      </c>
      <c r="F3426" s="326">
        <v>4.3</v>
      </c>
      <c r="G3426" s="326">
        <v>1.0</v>
      </c>
      <c r="H3426" s="326">
        <v>6083.821978</v>
      </c>
      <c r="I3426" s="60">
        <f t="shared" si="1"/>
        <v>2021</v>
      </c>
      <c r="J3426" s="60">
        <f t="shared" si="2"/>
        <v>2</v>
      </c>
    </row>
    <row r="3427">
      <c r="A3427" s="325">
        <v>3425.0</v>
      </c>
      <c r="B3427" s="326" t="s">
        <v>935</v>
      </c>
      <c r="C3427" s="326" t="s">
        <v>518</v>
      </c>
      <c r="D3427" s="326" t="s">
        <v>805</v>
      </c>
      <c r="E3427" s="326" t="s">
        <v>822</v>
      </c>
      <c r="F3427" s="326" t="s">
        <v>823</v>
      </c>
      <c r="G3427" s="326">
        <v>105.0</v>
      </c>
      <c r="H3427" s="326">
        <v>31189.82452</v>
      </c>
      <c r="I3427" s="60">
        <f t="shared" si="1"/>
        <v>2021</v>
      </c>
      <c r="J3427" s="60">
        <f t="shared" si="2"/>
        <v>2</v>
      </c>
    </row>
    <row r="3428">
      <c r="A3428" s="325">
        <v>3426.0</v>
      </c>
      <c r="B3428" s="326" t="s">
        <v>935</v>
      </c>
      <c r="C3428" s="326" t="s">
        <v>518</v>
      </c>
      <c r="D3428" s="326" t="s">
        <v>828</v>
      </c>
      <c r="E3428" s="326" t="s">
        <v>829</v>
      </c>
      <c r="F3428" s="326" t="s">
        <v>830</v>
      </c>
      <c r="G3428" s="326">
        <v>6250.0</v>
      </c>
      <c r="H3428" s="326">
        <v>81217.30075</v>
      </c>
      <c r="I3428" s="60">
        <f t="shared" si="1"/>
        <v>2021</v>
      </c>
      <c r="J3428" s="60">
        <f t="shared" si="2"/>
        <v>2</v>
      </c>
    </row>
    <row r="3429">
      <c r="A3429" s="325">
        <v>3427.0</v>
      </c>
      <c r="B3429" s="326" t="s">
        <v>935</v>
      </c>
      <c r="C3429" s="326" t="s">
        <v>518</v>
      </c>
      <c r="D3429" s="326" t="s">
        <v>828</v>
      </c>
      <c r="E3429" s="326" t="s">
        <v>831</v>
      </c>
      <c r="F3429" s="326">
        <v>104.0</v>
      </c>
      <c r="G3429" s="326">
        <v>4037.0</v>
      </c>
      <c r="H3429" s="326">
        <v>27183.88236</v>
      </c>
      <c r="I3429" s="60">
        <f t="shared" si="1"/>
        <v>2021</v>
      </c>
      <c r="J3429" s="60">
        <f t="shared" si="2"/>
        <v>2</v>
      </c>
    </row>
    <row r="3430">
      <c r="A3430" s="325">
        <v>3428.0</v>
      </c>
      <c r="B3430" s="326" t="s">
        <v>935</v>
      </c>
      <c r="C3430" s="326" t="s">
        <v>518</v>
      </c>
      <c r="D3430" s="326" t="s">
        <v>828</v>
      </c>
      <c r="E3430" s="326" t="s">
        <v>832</v>
      </c>
      <c r="F3430" s="326">
        <v>13.0</v>
      </c>
      <c r="G3430" s="326">
        <v>35.0</v>
      </c>
      <c r="H3430" s="326">
        <v>9212.732872</v>
      </c>
      <c r="I3430" s="60">
        <f t="shared" si="1"/>
        <v>2021</v>
      </c>
      <c r="J3430" s="60">
        <f t="shared" si="2"/>
        <v>2</v>
      </c>
    </row>
    <row r="3431">
      <c r="A3431" s="325">
        <v>3429.0</v>
      </c>
      <c r="B3431" s="326" t="s">
        <v>935</v>
      </c>
      <c r="C3431" s="326" t="s">
        <v>518</v>
      </c>
      <c r="D3431" s="326" t="s">
        <v>828</v>
      </c>
      <c r="E3431" s="326" t="s">
        <v>833</v>
      </c>
      <c r="F3431" s="326" t="s">
        <v>834</v>
      </c>
      <c r="G3431" s="326">
        <v>7.0</v>
      </c>
      <c r="H3431" s="326">
        <v>14660.98315</v>
      </c>
      <c r="I3431" s="60">
        <f t="shared" si="1"/>
        <v>2021</v>
      </c>
      <c r="J3431" s="60">
        <f t="shared" si="2"/>
        <v>2</v>
      </c>
    </row>
    <row r="3432">
      <c r="A3432" s="325">
        <v>3430.0</v>
      </c>
      <c r="B3432" s="326" t="s">
        <v>935</v>
      </c>
      <c r="C3432" s="326" t="s">
        <v>518</v>
      </c>
      <c r="D3432" s="326" t="s">
        <v>828</v>
      </c>
      <c r="E3432" s="326" t="s">
        <v>835</v>
      </c>
      <c r="F3432" s="326" t="s">
        <v>836</v>
      </c>
      <c r="G3432" s="326">
        <v>182.0</v>
      </c>
      <c r="H3432" s="326">
        <v>28784.68296</v>
      </c>
      <c r="I3432" s="60">
        <f t="shared" si="1"/>
        <v>2021</v>
      </c>
      <c r="J3432" s="60">
        <f t="shared" si="2"/>
        <v>2</v>
      </c>
    </row>
    <row r="3433">
      <c r="A3433" s="325">
        <v>3431.0</v>
      </c>
      <c r="B3433" s="326" t="s">
        <v>935</v>
      </c>
      <c r="C3433" s="326" t="s">
        <v>518</v>
      </c>
      <c r="D3433" s="326" t="s">
        <v>828</v>
      </c>
      <c r="E3433" s="326" t="s">
        <v>929</v>
      </c>
      <c r="F3433" s="326">
        <v>36.0</v>
      </c>
      <c r="G3433" s="326">
        <v>163.0</v>
      </c>
      <c r="H3433" s="326">
        <v>245344.258</v>
      </c>
      <c r="I3433" s="60">
        <f t="shared" si="1"/>
        <v>2021</v>
      </c>
      <c r="J3433" s="60">
        <f t="shared" si="2"/>
        <v>2</v>
      </c>
    </row>
    <row r="3434">
      <c r="A3434" s="325">
        <v>3432.0</v>
      </c>
      <c r="B3434" s="326" t="s">
        <v>935</v>
      </c>
      <c r="C3434" s="326" t="s">
        <v>518</v>
      </c>
      <c r="D3434" s="326" t="s">
        <v>828</v>
      </c>
      <c r="E3434" s="326" t="s">
        <v>866</v>
      </c>
      <c r="F3434" s="326">
        <v>106.0</v>
      </c>
      <c r="G3434" s="326">
        <v>39.0</v>
      </c>
      <c r="H3434" s="326">
        <v>60439.89374</v>
      </c>
      <c r="I3434" s="60">
        <f t="shared" si="1"/>
        <v>2021</v>
      </c>
      <c r="J3434" s="60">
        <f t="shared" si="2"/>
        <v>2</v>
      </c>
    </row>
    <row r="3435">
      <c r="A3435" s="325">
        <v>3433.0</v>
      </c>
      <c r="B3435" s="326" t="s">
        <v>935</v>
      </c>
      <c r="C3435" s="326" t="s">
        <v>518</v>
      </c>
      <c r="D3435" s="326" t="s">
        <v>828</v>
      </c>
      <c r="E3435" s="326" t="s">
        <v>840</v>
      </c>
      <c r="F3435" s="326" t="s">
        <v>841</v>
      </c>
      <c r="G3435" s="326">
        <v>226.0</v>
      </c>
      <c r="H3435" s="326">
        <v>6583.156497</v>
      </c>
      <c r="I3435" s="60">
        <f t="shared" si="1"/>
        <v>2021</v>
      </c>
      <c r="J3435" s="60">
        <f t="shared" si="2"/>
        <v>2</v>
      </c>
    </row>
    <row r="3436">
      <c r="A3436" s="325">
        <v>3434.0</v>
      </c>
      <c r="B3436" s="326" t="s">
        <v>935</v>
      </c>
      <c r="C3436" s="326" t="s">
        <v>518</v>
      </c>
      <c r="D3436" s="326" t="s">
        <v>828</v>
      </c>
      <c r="E3436" s="326" t="s">
        <v>846</v>
      </c>
      <c r="F3436" s="326" t="s">
        <v>847</v>
      </c>
      <c r="G3436" s="326">
        <v>887.0</v>
      </c>
      <c r="H3436" s="326">
        <v>275616.7757</v>
      </c>
      <c r="I3436" s="60">
        <f t="shared" si="1"/>
        <v>2021</v>
      </c>
      <c r="J3436" s="60">
        <f t="shared" si="2"/>
        <v>2</v>
      </c>
    </row>
    <row r="3437">
      <c r="A3437" s="325">
        <v>3435.0</v>
      </c>
      <c r="B3437" s="326" t="s">
        <v>936</v>
      </c>
      <c r="C3437" s="326" t="s">
        <v>545</v>
      </c>
      <c r="D3437" s="326" t="s">
        <v>642</v>
      </c>
      <c r="E3437" s="326" t="s">
        <v>643</v>
      </c>
      <c r="F3437" s="326" t="s">
        <v>644</v>
      </c>
      <c r="G3437" s="326">
        <v>181.0</v>
      </c>
      <c r="H3437" s="326">
        <v>163322.8998</v>
      </c>
      <c r="I3437" s="60">
        <f t="shared" si="1"/>
        <v>2021</v>
      </c>
      <c r="J3437" s="60">
        <f t="shared" si="2"/>
        <v>3</v>
      </c>
    </row>
    <row r="3438">
      <c r="A3438" s="325">
        <v>3436.0</v>
      </c>
      <c r="B3438" s="326" t="s">
        <v>936</v>
      </c>
      <c r="C3438" s="326" t="s">
        <v>545</v>
      </c>
      <c r="D3438" s="326" t="s">
        <v>642</v>
      </c>
      <c r="E3438" s="326" t="s">
        <v>645</v>
      </c>
      <c r="F3438" s="326" t="s">
        <v>646</v>
      </c>
      <c r="G3438" s="326">
        <v>109.0</v>
      </c>
      <c r="H3438" s="326">
        <v>21777.19049</v>
      </c>
      <c r="I3438" s="60">
        <f t="shared" si="1"/>
        <v>2021</v>
      </c>
      <c r="J3438" s="60">
        <f t="shared" si="2"/>
        <v>3</v>
      </c>
    </row>
    <row r="3439">
      <c r="A3439" s="325">
        <v>3437.0</v>
      </c>
      <c r="B3439" s="326" t="s">
        <v>936</v>
      </c>
      <c r="C3439" s="326" t="s">
        <v>545</v>
      </c>
      <c r="D3439" s="326" t="s">
        <v>647</v>
      </c>
      <c r="E3439" s="326" t="s">
        <v>648</v>
      </c>
      <c r="F3439" s="326" t="s">
        <v>649</v>
      </c>
      <c r="G3439" s="326">
        <v>952.0</v>
      </c>
      <c r="H3439" s="326">
        <v>8723.302578</v>
      </c>
      <c r="I3439" s="60">
        <f t="shared" si="1"/>
        <v>2021</v>
      </c>
      <c r="J3439" s="60">
        <f t="shared" si="2"/>
        <v>3</v>
      </c>
    </row>
    <row r="3440">
      <c r="A3440" s="325">
        <v>3438.0</v>
      </c>
      <c r="B3440" s="326" t="s">
        <v>936</v>
      </c>
      <c r="C3440" s="326" t="s">
        <v>545</v>
      </c>
      <c r="D3440" s="326" t="s">
        <v>647</v>
      </c>
      <c r="E3440" s="326" t="s">
        <v>650</v>
      </c>
      <c r="F3440" s="326" t="s">
        <v>651</v>
      </c>
      <c r="G3440" s="326">
        <v>1522.0</v>
      </c>
      <c r="H3440" s="326">
        <v>13946.28837</v>
      </c>
      <c r="I3440" s="60">
        <f t="shared" si="1"/>
        <v>2021</v>
      </c>
      <c r="J3440" s="60">
        <f t="shared" si="2"/>
        <v>3</v>
      </c>
    </row>
    <row r="3441">
      <c r="A3441" s="325">
        <v>3439.0</v>
      </c>
      <c r="B3441" s="326" t="s">
        <v>936</v>
      </c>
      <c r="C3441" s="326" t="s">
        <v>545</v>
      </c>
      <c r="D3441" s="326" t="s">
        <v>647</v>
      </c>
      <c r="E3441" s="326" t="s">
        <v>652</v>
      </c>
      <c r="F3441" s="326" t="s">
        <v>653</v>
      </c>
      <c r="G3441" s="326">
        <v>1866.0</v>
      </c>
      <c r="H3441" s="326">
        <v>17098.4061</v>
      </c>
      <c r="I3441" s="60">
        <f t="shared" si="1"/>
        <v>2021</v>
      </c>
      <c r="J3441" s="60">
        <f t="shared" si="2"/>
        <v>3</v>
      </c>
    </row>
    <row r="3442">
      <c r="A3442" s="325">
        <v>3440.0</v>
      </c>
      <c r="B3442" s="326" t="s">
        <v>936</v>
      </c>
      <c r="C3442" s="326" t="s">
        <v>545</v>
      </c>
      <c r="D3442" s="326" t="s">
        <v>647</v>
      </c>
      <c r="E3442" s="326" t="s">
        <v>654</v>
      </c>
      <c r="F3442" s="326" t="s">
        <v>655</v>
      </c>
      <c r="G3442" s="326">
        <v>1671.0</v>
      </c>
      <c r="H3442" s="326">
        <v>15311.59518</v>
      </c>
      <c r="I3442" s="60">
        <f t="shared" si="1"/>
        <v>2021</v>
      </c>
      <c r="J3442" s="60">
        <f t="shared" si="2"/>
        <v>3</v>
      </c>
    </row>
    <row r="3443">
      <c r="A3443" s="325">
        <v>3441.0</v>
      </c>
      <c r="B3443" s="326" t="s">
        <v>936</v>
      </c>
      <c r="C3443" s="326" t="s">
        <v>545</v>
      </c>
      <c r="D3443" s="326" t="s">
        <v>647</v>
      </c>
      <c r="E3443" s="326" t="s">
        <v>656</v>
      </c>
      <c r="F3443" s="326" t="s">
        <v>657</v>
      </c>
      <c r="G3443" s="326">
        <v>13.0</v>
      </c>
      <c r="H3443" s="326">
        <v>170.2564175</v>
      </c>
      <c r="I3443" s="60">
        <f t="shared" si="1"/>
        <v>2021</v>
      </c>
      <c r="J3443" s="60">
        <f t="shared" si="2"/>
        <v>3</v>
      </c>
    </row>
    <row r="3444">
      <c r="A3444" s="325">
        <v>3442.0</v>
      </c>
      <c r="B3444" s="326" t="s">
        <v>936</v>
      </c>
      <c r="C3444" s="326" t="s">
        <v>547</v>
      </c>
      <c r="D3444" s="326" t="s">
        <v>658</v>
      </c>
      <c r="E3444" s="326" t="s">
        <v>659</v>
      </c>
      <c r="F3444" s="326" t="s">
        <v>660</v>
      </c>
      <c r="G3444" s="326">
        <v>66.0</v>
      </c>
      <c r="H3444" s="326">
        <v>761.1908825</v>
      </c>
      <c r="I3444" s="60">
        <f t="shared" si="1"/>
        <v>2021</v>
      </c>
      <c r="J3444" s="60">
        <f t="shared" si="2"/>
        <v>3</v>
      </c>
    </row>
    <row r="3445">
      <c r="A3445" s="325">
        <v>3443.0</v>
      </c>
      <c r="B3445" s="326" t="s">
        <v>936</v>
      </c>
      <c r="C3445" s="326" t="s">
        <v>547</v>
      </c>
      <c r="D3445" s="326" t="s">
        <v>658</v>
      </c>
      <c r="E3445" s="326" t="s">
        <v>661</v>
      </c>
      <c r="F3445" s="326" t="s">
        <v>662</v>
      </c>
      <c r="G3445" s="326">
        <v>4320.0</v>
      </c>
      <c r="H3445" s="326">
        <v>6551.284078</v>
      </c>
      <c r="I3445" s="60">
        <f t="shared" si="1"/>
        <v>2021</v>
      </c>
      <c r="J3445" s="60">
        <f t="shared" si="2"/>
        <v>3</v>
      </c>
    </row>
    <row r="3446">
      <c r="A3446" s="325">
        <v>3444.0</v>
      </c>
      <c r="B3446" s="326" t="s">
        <v>936</v>
      </c>
      <c r="C3446" s="326" t="s">
        <v>547</v>
      </c>
      <c r="D3446" s="326" t="s">
        <v>658</v>
      </c>
      <c r="E3446" s="326" t="s">
        <v>663</v>
      </c>
      <c r="F3446" s="326" t="s">
        <v>664</v>
      </c>
      <c r="G3446" s="326">
        <v>2890.0</v>
      </c>
      <c r="H3446" s="326">
        <v>26006.08454</v>
      </c>
      <c r="I3446" s="60">
        <f t="shared" si="1"/>
        <v>2021</v>
      </c>
      <c r="J3446" s="60">
        <f t="shared" si="2"/>
        <v>3</v>
      </c>
    </row>
    <row r="3447">
      <c r="A3447" s="325">
        <v>3445.0</v>
      </c>
      <c r="B3447" s="326" t="s">
        <v>936</v>
      </c>
      <c r="C3447" s="326" t="s">
        <v>547</v>
      </c>
      <c r="D3447" s="326" t="s">
        <v>665</v>
      </c>
      <c r="E3447" s="326" t="s">
        <v>666</v>
      </c>
      <c r="F3447" s="326" t="s">
        <v>667</v>
      </c>
      <c r="G3447" s="326">
        <v>3823.0</v>
      </c>
      <c r="H3447" s="326">
        <v>2548709.975</v>
      </c>
      <c r="I3447" s="60">
        <f t="shared" si="1"/>
        <v>2021</v>
      </c>
      <c r="J3447" s="60">
        <f t="shared" si="2"/>
        <v>3</v>
      </c>
    </row>
    <row r="3448">
      <c r="A3448" s="325">
        <v>3446.0</v>
      </c>
      <c r="B3448" s="326" t="s">
        <v>936</v>
      </c>
      <c r="C3448" s="326" t="s">
        <v>678</v>
      </c>
      <c r="D3448" s="326" t="s">
        <v>678</v>
      </c>
      <c r="E3448" s="326" t="s">
        <v>680</v>
      </c>
      <c r="F3448" s="326">
        <v>80.0</v>
      </c>
      <c r="G3448" s="326">
        <v>99.0</v>
      </c>
      <c r="H3448" s="326">
        <v>15541.82013</v>
      </c>
      <c r="I3448" s="60">
        <f t="shared" si="1"/>
        <v>2021</v>
      </c>
      <c r="J3448" s="60">
        <f t="shared" si="2"/>
        <v>3</v>
      </c>
    </row>
    <row r="3449">
      <c r="A3449" s="325">
        <v>3447.0</v>
      </c>
      <c r="B3449" s="326" t="s">
        <v>936</v>
      </c>
      <c r="C3449" s="326" t="s">
        <v>678</v>
      </c>
      <c r="D3449" s="326" t="s">
        <v>678</v>
      </c>
      <c r="E3449" s="326" t="s">
        <v>681</v>
      </c>
      <c r="F3449" s="326">
        <v>83.0</v>
      </c>
      <c r="G3449" s="326">
        <v>5.0</v>
      </c>
      <c r="H3449" s="326">
        <v>21.26483402</v>
      </c>
      <c r="I3449" s="60">
        <f t="shared" si="1"/>
        <v>2021</v>
      </c>
      <c r="J3449" s="60">
        <f t="shared" si="2"/>
        <v>3</v>
      </c>
    </row>
    <row r="3450">
      <c r="A3450" s="325">
        <v>3448.0</v>
      </c>
      <c r="B3450" s="326" t="s">
        <v>936</v>
      </c>
      <c r="C3450" s="326" t="s">
        <v>678</v>
      </c>
      <c r="D3450" s="326" t="s">
        <v>678</v>
      </c>
      <c r="E3450" s="326" t="s">
        <v>682</v>
      </c>
      <c r="F3450" s="326">
        <v>26.0</v>
      </c>
      <c r="G3450" s="326">
        <v>2.0</v>
      </c>
      <c r="H3450" s="326">
        <v>541.8146066</v>
      </c>
      <c r="I3450" s="60">
        <f t="shared" si="1"/>
        <v>2021</v>
      </c>
      <c r="J3450" s="60">
        <f t="shared" si="2"/>
        <v>3</v>
      </c>
    </row>
    <row r="3451">
      <c r="A3451" s="325">
        <v>3449.0</v>
      </c>
      <c r="B3451" s="326" t="s">
        <v>936</v>
      </c>
      <c r="C3451" s="326" t="s">
        <v>678</v>
      </c>
      <c r="D3451" s="326" t="s">
        <v>678</v>
      </c>
      <c r="E3451" s="326" t="s">
        <v>683</v>
      </c>
      <c r="F3451" s="326">
        <v>802.0</v>
      </c>
      <c r="G3451" s="326">
        <v>692.0</v>
      </c>
      <c r="H3451" s="326">
        <v>93512.34553</v>
      </c>
      <c r="I3451" s="60">
        <f t="shared" si="1"/>
        <v>2021</v>
      </c>
      <c r="J3451" s="60">
        <f t="shared" si="2"/>
        <v>3</v>
      </c>
    </row>
    <row r="3452">
      <c r="A3452" s="325">
        <v>3450.0</v>
      </c>
      <c r="B3452" s="326" t="s">
        <v>936</v>
      </c>
      <c r="C3452" s="326" t="s">
        <v>678</v>
      </c>
      <c r="D3452" s="326" t="s">
        <v>678</v>
      </c>
      <c r="E3452" s="326" t="s">
        <v>684</v>
      </c>
      <c r="F3452" s="326">
        <v>95.0</v>
      </c>
      <c r="G3452" s="326">
        <v>13.0</v>
      </c>
      <c r="H3452" s="326">
        <v>210.2796124</v>
      </c>
      <c r="I3452" s="60">
        <f t="shared" si="1"/>
        <v>2021</v>
      </c>
      <c r="J3452" s="60">
        <f t="shared" si="2"/>
        <v>3</v>
      </c>
    </row>
    <row r="3453">
      <c r="A3453" s="325">
        <v>3451.0</v>
      </c>
      <c r="B3453" s="326" t="s">
        <v>936</v>
      </c>
      <c r="C3453" s="326" t="s">
        <v>678</v>
      </c>
      <c r="D3453" s="326" t="s">
        <v>678</v>
      </c>
      <c r="E3453" s="326" t="s">
        <v>685</v>
      </c>
      <c r="F3453" s="326">
        <v>24.0</v>
      </c>
      <c r="G3453" s="326">
        <v>3.0</v>
      </c>
      <c r="H3453" s="326">
        <v>1041.04001</v>
      </c>
      <c r="I3453" s="60">
        <f t="shared" si="1"/>
        <v>2021</v>
      </c>
      <c r="J3453" s="60">
        <f t="shared" si="2"/>
        <v>3</v>
      </c>
    </row>
    <row r="3454">
      <c r="A3454" s="325">
        <v>3452.0</v>
      </c>
      <c r="B3454" s="326" t="s">
        <v>936</v>
      </c>
      <c r="C3454" s="326" t="s">
        <v>678</v>
      </c>
      <c r="D3454" s="326" t="s">
        <v>678</v>
      </c>
      <c r="E3454" s="326" t="s">
        <v>686</v>
      </c>
      <c r="F3454" s="326">
        <v>60.0</v>
      </c>
      <c r="G3454" s="326">
        <v>7.0</v>
      </c>
      <c r="H3454" s="326">
        <v>128.9601328</v>
      </c>
      <c r="I3454" s="60">
        <f t="shared" si="1"/>
        <v>2021</v>
      </c>
      <c r="J3454" s="60">
        <f t="shared" si="2"/>
        <v>3</v>
      </c>
    </row>
    <row r="3455">
      <c r="A3455" s="325">
        <v>3453.0</v>
      </c>
      <c r="B3455" s="326" t="s">
        <v>936</v>
      </c>
      <c r="C3455" s="326" t="s">
        <v>678</v>
      </c>
      <c r="D3455" s="326" t="s">
        <v>678</v>
      </c>
      <c r="E3455" s="326" t="s">
        <v>687</v>
      </c>
      <c r="F3455" s="326">
        <v>814.0</v>
      </c>
      <c r="G3455" s="326">
        <v>43.0</v>
      </c>
      <c r="H3455" s="326">
        <v>302.826023</v>
      </c>
      <c r="I3455" s="60">
        <f t="shared" si="1"/>
        <v>2021</v>
      </c>
      <c r="J3455" s="60">
        <f t="shared" si="2"/>
        <v>3</v>
      </c>
    </row>
    <row r="3456">
      <c r="A3456" s="325">
        <v>3454.0</v>
      </c>
      <c r="B3456" s="326" t="s">
        <v>936</v>
      </c>
      <c r="C3456" s="326" t="s">
        <v>678</v>
      </c>
      <c r="D3456" s="326" t="s">
        <v>678</v>
      </c>
      <c r="E3456" s="326" t="s">
        <v>688</v>
      </c>
      <c r="F3456" s="326">
        <v>33.0</v>
      </c>
      <c r="G3456" s="326">
        <v>234.0</v>
      </c>
      <c r="H3456" s="326">
        <v>8649.098057</v>
      </c>
      <c r="I3456" s="60">
        <f t="shared" si="1"/>
        <v>2021</v>
      </c>
      <c r="J3456" s="60">
        <f t="shared" si="2"/>
        <v>3</v>
      </c>
    </row>
    <row r="3457">
      <c r="A3457" s="325">
        <v>3455.0</v>
      </c>
      <c r="B3457" s="326" t="s">
        <v>936</v>
      </c>
      <c r="C3457" s="326" t="s">
        <v>678</v>
      </c>
      <c r="D3457" s="326" t="s">
        <v>678</v>
      </c>
      <c r="E3457" s="326" t="s">
        <v>689</v>
      </c>
      <c r="F3457" s="326">
        <v>54.0</v>
      </c>
      <c r="G3457" s="326">
        <v>232.0</v>
      </c>
      <c r="H3457" s="326">
        <v>16206.30977</v>
      </c>
      <c r="I3457" s="60">
        <f t="shared" si="1"/>
        <v>2021</v>
      </c>
      <c r="J3457" s="60">
        <f t="shared" si="2"/>
        <v>3</v>
      </c>
    </row>
    <row r="3458">
      <c r="A3458" s="325">
        <v>3456.0</v>
      </c>
      <c r="B3458" s="326" t="s">
        <v>936</v>
      </c>
      <c r="C3458" s="326" t="s">
        <v>678</v>
      </c>
      <c r="D3458" s="326" t="s">
        <v>678</v>
      </c>
      <c r="E3458" s="326" t="s">
        <v>692</v>
      </c>
      <c r="F3458" s="326" t="s">
        <v>693</v>
      </c>
      <c r="G3458" s="326">
        <v>56.0</v>
      </c>
      <c r="H3458" s="326">
        <v>8076.353902</v>
      </c>
      <c r="I3458" s="60">
        <f t="shared" si="1"/>
        <v>2021</v>
      </c>
      <c r="J3458" s="60">
        <f t="shared" si="2"/>
        <v>3</v>
      </c>
    </row>
    <row r="3459">
      <c r="A3459" s="325">
        <v>3457.0</v>
      </c>
      <c r="B3459" s="326" t="s">
        <v>936</v>
      </c>
      <c r="C3459" s="326" t="s">
        <v>678</v>
      </c>
      <c r="D3459" s="326" t="s">
        <v>678</v>
      </c>
      <c r="E3459" s="326" t="s">
        <v>694</v>
      </c>
      <c r="F3459" s="326">
        <v>86.0</v>
      </c>
      <c r="G3459" s="326">
        <v>993.0</v>
      </c>
      <c r="H3459" s="326">
        <v>121496.9821</v>
      </c>
      <c r="I3459" s="60">
        <f t="shared" si="1"/>
        <v>2021</v>
      </c>
      <c r="J3459" s="60">
        <f t="shared" si="2"/>
        <v>3</v>
      </c>
    </row>
    <row r="3460">
      <c r="A3460" s="325">
        <v>3458.0</v>
      </c>
      <c r="B3460" s="326" t="s">
        <v>936</v>
      </c>
      <c r="C3460" s="326" t="s">
        <v>678</v>
      </c>
      <c r="D3460" s="326" t="s">
        <v>678</v>
      </c>
      <c r="E3460" s="326" t="s">
        <v>695</v>
      </c>
      <c r="F3460" s="326">
        <v>69.0</v>
      </c>
      <c r="G3460" s="326">
        <v>131.0</v>
      </c>
      <c r="H3460" s="326">
        <v>35543.65807</v>
      </c>
      <c r="I3460" s="60">
        <f t="shared" si="1"/>
        <v>2021</v>
      </c>
      <c r="J3460" s="60">
        <f t="shared" si="2"/>
        <v>3</v>
      </c>
    </row>
    <row r="3461">
      <c r="A3461" s="325">
        <v>3459.0</v>
      </c>
      <c r="B3461" s="326" t="s">
        <v>936</v>
      </c>
      <c r="C3461" s="326" t="s">
        <v>678</v>
      </c>
      <c r="D3461" s="326" t="s">
        <v>678</v>
      </c>
      <c r="E3461" s="326" t="s">
        <v>696</v>
      </c>
      <c r="F3461" s="326">
        <v>61.0</v>
      </c>
      <c r="G3461" s="326">
        <v>33.0</v>
      </c>
      <c r="H3461" s="326">
        <v>4876.939264</v>
      </c>
      <c r="I3461" s="60">
        <f t="shared" si="1"/>
        <v>2021</v>
      </c>
      <c r="J3461" s="60">
        <f t="shared" si="2"/>
        <v>3</v>
      </c>
    </row>
    <row r="3462">
      <c r="A3462" s="325">
        <v>3460.0</v>
      </c>
      <c r="B3462" s="326" t="s">
        <v>936</v>
      </c>
      <c r="C3462" s="326" t="s">
        <v>678</v>
      </c>
      <c r="D3462" s="326" t="s">
        <v>678</v>
      </c>
      <c r="E3462" s="326" t="s">
        <v>697</v>
      </c>
      <c r="F3462" s="326">
        <v>99.0</v>
      </c>
      <c r="G3462" s="326">
        <v>94.0</v>
      </c>
      <c r="H3462" s="326">
        <v>17465.94263</v>
      </c>
      <c r="I3462" s="60">
        <f t="shared" si="1"/>
        <v>2021</v>
      </c>
      <c r="J3462" s="60">
        <f t="shared" si="2"/>
        <v>3</v>
      </c>
    </row>
    <row r="3463">
      <c r="A3463" s="325">
        <v>3461.0</v>
      </c>
      <c r="B3463" s="326" t="s">
        <v>936</v>
      </c>
      <c r="C3463" s="326" t="s">
        <v>678</v>
      </c>
      <c r="D3463" s="326" t="s">
        <v>678</v>
      </c>
      <c r="E3463" s="326" t="s">
        <v>698</v>
      </c>
      <c r="F3463" s="326">
        <v>67.0</v>
      </c>
      <c r="G3463" s="326">
        <v>1.0</v>
      </c>
      <c r="H3463" s="326">
        <v>116.3134844</v>
      </c>
      <c r="I3463" s="60">
        <f t="shared" si="1"/>
        <v>2021</v>
      </c>
      <c r="J3463" s="60">
        <f t="shared" si="2"/>
        <v>3</v>
      </c>
    </row>
    <row r="3464">
      <c r="A3464" s="325">
        <v>3462.0</v>
      </c>
      <c r="B3464" s="326" t="s">
        <v>936</v>
      </c>
      <c r="C3464" s="326" t="s">
        <v>678</v>
      </c>
      <c r="D3464" s="326" t="s">
        <v>678</v>
      </c>
      <c r="E3464" s="326" t="s">
        <v>699</v>
      </c>
      <c r="F3464" s="326">
        <v>79.0</v>
      </c>
      <c r="G3464" s="326">
        <v>359.0</v>
      </c>
      <c r="H3464" s="326">
        <v>66150.41818</v>
      </c>
      <c r="I3464" s="60">
        <f t="shared" si="1"/>
        <v>2021</v>
      </c>
      <c r="J3464" s="60">
        <f t="shared" si="2"/>
        <v>3</v>
      </c>
    </row>
    <row r="3465">
      <c r="A3465" s="325">
        <v>3463.0</v>
      </c>
      <c r="B3465" s="326" t="s">
        <v>936</v>
      </c>
      <c r="C3465" s="326" t="s">
        <v>678</v>
      </c>
      <c r="D3465" s="326" t="s">
        <v>678</v>
      </c>
      <c r="E3465" s="326" t="s">
        <v>702</v>
      </c>
      <c r="F3465" s="326" t="s">
        <v>703</v>
      </c>
      <c r="G3465" s="326">
        <v>66.0</v>
      </c>
      <c r="H3465" s="326">
        <v>12199.72362</v>
      </c>
      <c r="I3465" s="60">
        <f t="shared" si="1"/>
        <v>2021</v>
      </c>
      <c r="J3465" s="60">
        <f t="shared" si="2"/>
        <v>3</v>
      </c>
    </row>
    <row r="3466">
      <c r="A3466" s="325">
        <v>3464.0</v>
      </c>
      <c r="B3466" s="326" t="s">
        <v>936</v>
      </c>
      <c r="C3466" s="326" t="s">
        <v>678</v>
      </c>
      <c r="D3466" s="326" t="s">
        <v>678</v>
      </c>
      <c r="E3466" s="326" t="s">
        <v>704</v>
      </c>
      <c r="F3466" s="326">
        <v>38.0</v>
      </c>
      <c r="G3466" s="326">
        <v>392.0</v>
      </c>
      <c r="H3466" s="326">
        <v>109062.118</v>
      </c>
      <c r="I3466" s="60">
        <f t="shared" si="1"/>
        <v>2021</v>
      </c>
      <c r="J3466" s="60">
        <f t="shared" si="2"/>
        <v>3</v>
      </c>
    </row>
    <row r="3467">
      <c r="A3467" s="325">
        <v>3465.0</v>
      </c>
      <c r="B3467" s="326" t="s">
        <v>936</v>
      </c>
      <c r="C3467" s="326" t="s">
        <v>678</v>
      </c>
      <c r="D3467" s="326" t="s">
        <v>678</v>
      </c>
      <c r="E3467" s="326" t="s">
        <v>705</v>
      </c>
      <c r="F3467" s="326">
        <v>27.0</v>
      </c>
      <c r="G3467" s="326">
        <v>13.0</v>
      </c>
      <c r="H3467" s="326">
        <v>36.21044343</v>
      </c>
      <c r="I3467" s="60">
        <f t="shared" si="1"/>
        <v>2021</v>
      </c>
      <c r="J3467" s="60">
        <f t="shared" si="2"/>
        <v>3</v>
      </c>
    </row>
    <row r="3468">
      <c r="A3468" s="325">
        <v>3466.0</v>
      </c>
      <c r="B3468" s="326" t="s">
        <v>936</v>
      </c>
      <c r="C3468" s="326" t="s">
        <v>678</v>
      </c>
      <c r="D3468" s="326" t="s">
        <v>678</v>
      </c>
      <c r="E3468" s="326" t="s">
        <v>706</v>
      </c>
      <c r="F3468" s="326">
        <v>59.0</v>
      </c>
      <c r="G3468" s="326">
        <v>462.0</v>
      </c>
      <c r="H3468" s="326">
        <v>27264.40907</v>
      </c>
      <c r="I3468" s="60">
        <f t="shared" si="1"/>
        <v>2021</v>
      </c>
      <c r="J3468" s="60">
        <f t="shared" si="2"/>
        <v>3</v>
      </c>
    </row>
    <row r="3469">
      <c r="A3469" s="325">
        <v>3467.0</v>
      </c>
      <c r="B3469" s="326" t="s">
        <v>936</v>
      </c>
      <c r="C3469" s="326" t="s">
        <v>678</v>
      </c>
      <c r="D3469" s="326" t="s">
        <v>678</v>
      </c>
      <c r="E3469" s="326" t="s">
        <v>856</v>
      </c>
      <c r="F3469" s="326">
        <v>96.0</v>
      </c>
      <c r="G3469" s="326">
        <v>2.0</v>
      </c>
      <c r="H3469" s="326">
        <v>547.724445</v>
      </c>
      <c r="I3469" s="60">
        <f t="shared" si="1"/>
        <v>2021</v>
      </c>
      <c r="J3469" s="60">
        <f t="shared" si="2"/>
        <v>3</v>
      </c>
    </row>
    <row r="3470">
      <c r="A3470" s="325">
        <v>3468.0</v>
      </c>
      <c r="B3470" s="326" t="s">
        <v>936</v>
      </c>
      <c r="C3470" s="326" t="s">
        <v>550</v>
      </c>
      <c r="D3470" s="326" t="s">
        <v>550</v>
      </c>
      <c r="E3470" s="326" t="s">
        <v>912</v>
      </c>
      <c r="F3470" s="326">
        <v>81.0</v>
      </c>
      <c r="G3470" s="326">
        <v>14.0</v>
      </c>
      <c r="H3470" s="326">
        <v>23950.13075</v>
      </c>
      <c r="I3470" s="60">
        <f t="shared" si="1"/>
        <v>2021</v>
      </c>
      <c r="J3470" s="60">
        <f t="shared" si="2"/>
        <v>3</v>
      </c>
    </row>
    <row r="3471">
      <c r="A3471" s="325">
        <v>3469.0</v>
      </c>
      <c r="B3471" s="326" t="s">
        <v>936</v>
      </c>
      <c r="C3471" s="326" t="s">
        <v>550</v>
      </c>
      <c r="D3471" s="326" t="s">
        <v>550</v>
      </c>
      <c r="E3471" s="326" t="s">
        <v>708</v>
      </c>
      <c r="F3471" s="326" t="s">
        <v>709</v>
      </c>
      <c r="G3471" s="326">
        <v>2190.0</v>
      </c>
      <c r="H3471" s="326">
        <v>155720.6858</v>
      </c>
      <c r="I3471" s="60">
        <f t="shared" si="1"/>
        <v>2021</v>
      </c>
      <c r="J3471" s="60">
        <f t="shared" si="2"/>
        <v>3</v>
      </c>
    </row>
    <row r="3472">
      <c r="A3472" s="325">
        <v>3470.0</v>
      </c>
      <c r="B3472" s="326" t="s">
        <v>936</v>
      </c>
      <c r="C3472" s="326" t="s">
        <v>550</v>
      </c>
      <c r="D3472" s="326" t="s">
        <v>550</v>
      </c>
      <c r="E3472" s="326" t="s">
        <v>710</v>
      </c>
      <c r="F3472" s="326" t="s">
        <v>711</v>
      </c>
      <c r="G3472" s="326">
        <v>329.0</v>
      </c>
      <c r="H3472" s="326">
        <v>182442.9296</v>
      </c>
      <c r="I3472" s="60">
        <f t="shared" si="1"/>
        <v>2021</v>
      </c>
      <c r="J3472" s="60">
        <f t="shared" si="2"/>
        <v>3</v>
      </c>
    </row>
    <row r="3473">
      <c r="A3473" s="325">
        <v>3471.0</v>
      </c>
      <c r="B3473" s="326" t="s">
        <v>936</v>
      </c>
      <c r="C3473" s="326" t="s">
        <v>550</v>
      </c>
      <c r="D3473" s="326" t="s">
        <v>550</v>
      </c>
      <c r="E3473" s="326" t="s">
        <v>712</v>
      </c>
      <c r="F3473" s="326" t="s">
        <v>713</v>
      </c>
      <c r="G3473" s="326">
        <v>118.0</v>
      </c>
      <c r="H3473" s="326">
        <v>82954.14392</v>
      </c>
      <c r="I3473" s="60">
        <f t="shared" si="1"/>
        <v>2021</v>
      </c>
      <c r="J3473" s="60">
        <f t="shared" si="2"/>
        <v>3</v>
      </c>
    </row>
    <row r="3474">
      <c r="A3474" s="325">
        <v>3472.0</v>
      </c>
      <c r="B3474" s="326" t="s">
        <v>936</v>
      </c>
      <c r="C3474" s="326" t="s">
        <v>550</v>
      </c>
      <c r="D3474" s="326" t="s">
        <v>550</v>
      </c>
      <c r="E3474" s="326" t="s">
        <v>714</v>
      </c>
      <c r="F3474" s="326" t="s">
        <v>715</v>
      </c>
      <c r="G3474" s="326">
        <v>1289.0</v>
      </c>
      <c r="H3474" s="326">
        <v>79152.11625</v>
      </c>
      <c r="I3474" s="60">
        <f t="shared" si="1"/>
        <v>2021</v>
      </c>
      <c r="J3474" s="60">
        <f t="shared" si="2"/>
        <v>3</v>
      </c>
    </row>
    <row r="3475">
      <c r="A3475" s="325">
        <v>3473.0</v>
      </c>
      <c r="B3475" s="326" t="s">
        <v>936</v>
      </c>
      <c r="C3475" s="326" t="s">
        <v>551</v>
      </c>
      <c r="D3475" s="326" t="s">
        <v>551</v>
      </c>
      <c r="E3475" s="326" t="s">
        <v>716</v>
      </c>
      <c r="F3475" s="326">
        <v>66.0</v>
      </c>
      <c r="G3475" s="326">
        <v>3812.0</v>
      </c>
      <c r="H3475" s="326">
        <v>264136.9103</v>
      </c>
      <c r="I3475" s="60">
        <f t="shared" si="1"/>
        <v>2021</v>
      </c>
      <c r="J3475" s="60">
        <f t="shared" si="2"/>
        <v>3</v>
      </c>
    </row>
    <row r="3476">
      <c r="A3476" s="325">
        <v>3474.0</v>
      </c>
      <c r="B3476" s="326" t="s">
        <v>936</v>
      </c>
      <c r="C3476" s="326" t="s">
        <v>551</v>
      </c>
      <c r="D3476" s="326" t="s">
        <v>551</v>
      </c>
      <c r="E3476" s="326" t="s">
        <v>717</v>
      </c>
      <c r="F3476" s="326" t="s">
        <v>718</v>
      </c>
      <c r="G3476" s="326">
        <v>4539.0</v>
      </c>
      <c r="H3476" s="326">
        <v>34388.18752</v>
      </c>
      <c r="I3476" s="60">
        <f t="shared" si="1"/>
        <v>2021</v>
      </c>
      <c r="J3476" s="60">
        <f t="shared" si="2"/>
        <v>3</v>
      </c>
    </row>
    <row r="3477">
      <c r="A3477" s="325">
        <v>3475.0</v>
      </c>
      <c r="B3477" s="326" t="s">
        <v>936</v>
      </c>
      <c r="C3477" s="326" t="s">
        <v>551</v>
      </c>
      <c r="D3477" s="326" t="s">
        <v>551</v>
      </c>
      <c r="E3477" s="326" t="s">
        <v>719</v>
      </c>
      <c r="F3477" s="326" t="s">
        <v>720</v>
      </c>
      <c r="G3477" s="326">
        <v>1419.0</v>
      </c>
      <c r="H3477" s="326">
        <v>19476.66459</v>
      </c>
      <c r="I3477" s="60">
        <f t="shared" si="1"/>
        <v>2021</v>
      </c>
      <c r="J3477" s="60">
        <f t="shared" si="2"/>
        <v>3</v>
      </c>
    </row>
    <row r="3478">
      <c r="A3478" s="325">
        <v>3476.0</v>
      </c>
      <c r="B3478" s="326" t="s">
        <v>936</v>
      </c>
      <c r="C3478" s="326" t="s">
        <v>551</v>
      </c>
      <c r="D3478" s="326" t="s">
        <v>551</v>
      </c>
      <c r="E3478" s="326" t="s">
        <v>721</v>
      </c>
      <c r="F3478" s="326" t="s">
        <v>722</v>
      </c>
      <c r="G3478" s="326">
        <v>50.0</v>
      </c>
      <c r="H3478" s="326">
        <v>18670.66076</v>
      </c>
      <c r="I3478" s="60">
        <f t="shared" si="1"/>
        <v>2021</v>
      </c>
      <c r="J3478" s="60">
        <f t="shared" si="2"/>
        <v>3</v>
      </c>
    </row>
    <row r="3479">
      <c r="A3479" s="325">
        <v>3477.0</v>
      </c>
      <c r="B3479" s="326" t="s">
        <v>936</v>
      </c>
      <c r="C3479" s="326" t="s">
        <v>723</v>
      </c>
      <c r="D3479" s="326" t="s">
        <v>723</v>
      </c>
      <c r="E3479" s="326" t="s">
        <v>724</v>
      </c>
      <c r="F3479" s="326" t="s">
        <v>725</v>
      </c>
      <c r="G3479" s="326">
        <v>291.0</v>
      </c>
      <c r="H3479" s="326">
        <v>289123.5071</v>
      </c>
      <c r="I3479" s="60">
        <f t="shared" si="1"/>
        <v>2021</v>
      </c>
      <c r="J3479" s="60">
        <f t="shared" si="2"/>
        <v>3</v>
      </c>
    </row>
    <row r="3480">
      <c r="A3480" s="325">
        <v>3478.0</v>
      </c>
      <c r="B3480" s="326" t="s">
        <v>936</v>
      </c>
      <c r="C3480" s="326" t="s">
        <v>723</v>
      </c>
      <c r="D3480" s="326" t="s">
        <v>723</v>
      </c>
      <c r="E3480" s="326" t="s">
        <v>726</v>
      </c>
      <c r="F3480" s="326" t="s">
        <v>727</v>
      </c>
      <c r="G3480" s="326">
        <v>1127.0</v>
      </c>
      <c r="H3480" s="326">
        <v>1119732.62</v>
      </c>
      <c r="I3480" s="60">
        <f t="shared" si="1"/>
        <v>2021</v>
      </c>
      <c r="J3480" s="60">
        <f t="shared" si="2"/>
        <v>3</v>
      </c>
    </row>
    <row r="3481">
      <c r="A3481" s="325">
        <v>3479.0</v>
      </c>
      <c r="B3481" s="326" t="s">
        <v>936</v>
      </c>
      <c r="C3481" s="326" t="s">
        <v>524</v>
      </c>
      <c r="D3481" s="326" t="s">
        <v>728</v>
      </c>
      <c r="E3481" s="326" t="s">
        <v>729</v>
      </c>
      <c r="F3481" s="326">
        <v>71.0</v>
      </c>
      <c r="G3481" s="326">
        <v>86.0</v>
      </c>
      <c r="H3481" s="326">
        <v>82505.84487</v>
      </c>
      <c r="I3481" s="60">
        <f t="shared" si="1"/>
        <v>2021</v>
      </c>
      <c r="J3481" s="60">
        <f t="shared" si="2"/>
        <v>3</v>
      </c>
    </row>
    <row r="3482">
      <c r="A3482" s="325">
        <v>3480.0</v>
      </c>
      <c r="B3482" s="326" t="s">
        <v>936</v>
      </c>
      <c r="C3482" s="326" t="s">
        <v>524</v>
      </c>
      <c r="D3482" s="326" t="s">
        <v>728</v>
      </c>
      <c r="E3482" s="326" t="s">
        <v>730</v>
      </c>
      <c r="F3482" s="326">
        <v>73.0</v>
      </c>
      <c r="G3482" s="326">
        <v>5.0</v>
      </c>
      <c r="H3482" s="326">
        <v>1231.222466</v>
      </c>
      <c r="I3482" s="60">
        <f t="shared" si="1"/>
        <v>2021</v>
      </c>
      <c r="J3482" s="60">
        <f t="shared" si="2"/>
        <v>3</v>
      </c>
    </row>
    <row r="3483">
      <c r="A3483" s="325">
        <v>3481.0</v>
      </c>
      <c r="B3483" s="326" t="s">
        <v>936</v>
      </c>
      <c r="C3483" s="326" t="s">
        <v>524</v>
      </c>
      <c r="D3483" s="326" t="s">
        <v>728</v>
      </c>
      <c r="E3483" s="326" t="s">
        <v>731</v>
      </c>
      <c r="F3483" s="326" t="s">
        <v>732</v>
      </c>
      <c r="G3483" s="326">
        <v>13.0</v>
      </c>
      <c r="H3483" s="326">
        <v>11807.9237</v>
      </c>
      <c r="I3483" s="60">
        <f t="shared" si="1"/>
        <v>2021</v>
      </c>
      <c r="J3483" s="60">
        <f t="shared" si="2"/>
        <v>3</v>
      </c>
    </row>
    <row r="3484">
      <c r="A3484" s="325">
        <v>3482.0</v>
      </c>
      <c r="B3484" s="326" t="s">
        <v>936</v>
      </c>
      <c r="C3484" s="326" t="s">
        <v>524</v>
      </c>
      <c r="D3484" s="326" t="s">
        <v>728</v>
      </c>
      <c r="E3484" s="326" t="s">
        <v>733</v>
      </c>
      <c r="F3484" s="326" t="s">
        <v>734</v>
      </c>
      <c r="G3484" s="326">
        <v>322.0</v>
      </c>
      <c r="H3484" s="326">
        <v>14984.18094</v>
      </c>
      <c r="I3484" s="60">
        <f t="shared" si="1"/>
        <v>2021</v>
      </c>
      <c r="J3484" s="60">
        <f t="shared" si="2"/>
        <v>3</v>
      </c>
    </row>
    <row r="3485">
      <c r="A3485" s="325">
        <v>3483.0</v>
      </c>
      <c r="B3485" s="326" t="s">
        <v>936</v>
      </c>
      <c r="C3485" s="326" t="s">
        <v>524</v>
      </c>
      <c r="D3485" s="326" t="s">
        <v>728</v>
      </c>
      <c r="E3485" s="326" t="s">
        <v>735</v>
      </c>
      <c r="F3485" s="326">
        <v>23.0</v>
      </c>
      <c r="G3485" s="326">
        <v>24.0</v>
      </c>
      <c r="H3485" s="326">
        <v>31396.33166</v>
      </c>
      <c r="I3485" s="60">
        <f t="shared" si="1"/>
        <v>2021</v>
      </c>
      <c r="J3485" s="60">
        <f t="shared" si="2"/>
        <v>3</v>
      </c>
    </row>
    <row r="3486">
      <c r="A3486" s="325">
        <v>3484.0</v>
      </c>
      <c r="B3486" s="326" t="s">
        <v>936</v>
      </c>
      <c r="C3486" s="326" t="s">
        <v>524</v>
      </c>
      <c r="D3486" s="326" t="s">
        <v>728</v>
      </c>
      <c r="E3486" s="326" t="s">
        <v>736</v>
      </c>
      <c r="F3486" s="326" t="s">
        <v>737</v>
      </c>
      <c r="G3486" s="326">
        <v>9.0</v>
      </c>
      <c r="H3486" s="326">
        <v>12248.8366</v>
      </c>
      <c r="I3486" s="60">
        <f t="shared" si="1"/>
        <v>2021</v>
      </c>
      <c r="J3486" s="60">
        <f t="shared" si="2"/>
        <v>3</v>
      </c>
    </row>
    <row r="3487">
      <c r="A3487" s="325">
        <v>3485.0</v>
      </c>
      <c r="B3487" s="326" t="s">
        <v>936</v>
      </c>
      <c r="C3487" s="326" t="s">
        <v>524</v>
      </c>
      <c r="D3487" s="326" t="s">
        <v>728</v>
      </c>
      <c r="E3487" s="326" t="s">
        <v>738</v>
      </c>
      <c r="F3487" s="326">
        <v>70.0</v>
      </c>
      <c r="G3487" s="326">
        <v>3.0</v>
      </c>
      <c r="H3487" s="326">
        <v>3910.331973</v>
      </c>
      <c r="I3487" s="60">
        <f t="shared" si="1"/>
        <v>2021</v>
      </c>
      <c r="J3487" s="60">
        <f t="shared" si="2"/>
        <v>3</v>
      </c>
    </row>
    <row r="3488">
      <c r="A3488" s="325">
        <v>3486.0</v>
      </c>
      <c r="B3488" s="326" t="s">
        <v>936</v>
      </c>
      <c r="C3488" s="326" t="s">
        <v>524</v>
      </c>
      <c r="D3488" s="326" t="s">
        <v>728</v>
      </c>
      <c r="E3488" s="326" t="s">
        <v>739</v>
      </c>
      <c r="F3488" s="326">
        <v>21.0</v>
      </c>
      <c r="G3488" s="326">
        <v>260.0</v>
      </c>
      <c r="H3488" s="326">
        <v>275224.5231</v>
      </c>
      <c r="I3488" s="60">
        <f t="shared" si="1"/>
        <v>2021</v>
      </c>
      <c r="J3488" s="60">
        <f t="shared" si="2"/>
        <v>3</v>
      </c>
    </row>
    <row r="3489">
      <c r="A3489" s="325">
        <v>3487.0</v>
      </c>
      <c r="B3489" s="326" t="s">
        <v>936</v>
      </c>
      <c r="C3489" s="326" t="s">
        <v>524</v>
      </c>
      <c r="D3489" s="326" t="s">
        <v>728</v>
      </c>
      <c r="E3489" s="326" t="s">
        <v>740</v>
      </c>
      <c r="F3489" s="326" t="s">
        <v>741</v>
      </c>
      <c r="G3489" s="326">
        <v>259.0</v>
      </c>
      <c r="H3489" s="326">
        <v>199297.044</v>
      </c>
      <c r="I3489" s="60">
        <f t="shared" si="1"/>
        <v>2021</v>
      </c>
      <c r="J3489" s="60">
        <f t="shared" si="2"/>
        <v>3</v>
      </c>
    </row>
    <row r="3490">
      <c r="A3490" s="325">
        <v>3488.0</v>
      </c>
      <c r="B3490" s="326" t="s">
        <v>936</v>
      </c>
      <c r="C3490" s="326" t="s">
        <v>524</v>
      </c>
      <c r="D3490" s="326" t="s">
        <v>728</v>
      </c>
      <c r="E3490" s="326" t="s">
        <v>742</v>
      </c>
      <c r="F3490" s="326" t="s">
        <v>743</v>
      </c>
      <c r="G3490" s="326">
        <v>616.0</v>
      </c>
      <c r="H3490" s="326">
        <v>306660.1418</v>
      </c>
      <c r="I3490" s="60">
        <f t="shared" si="1"/>
        <v>2021</v>
      </c>
      <c r="J3490" s="60">
        <f t="shared" si="2"/>
        <v>3</v>
      </c>
    </row>
    <row r="3491">
      <c r="A3491" s="325">
        <v>3489.0</v>
      </c>
      <c r="B3491" s="326" t="s">
        <v>936</v>
      </c>
      <c r="C3491" s="326" t="s">
        <v>524</v>
      </c>
      <c r="D3491" s="326" t="s">
        <v>728</v>
      </c>
      <c r="E3491" s="326" t="s">
        <v>744</v>
      </c>
      <c r="F3491" s="326" t="s">
        <v>745</v>
      </c>
      <c r="G3491" s="326">
        <v>234.0</v>
      </c>
      <c r="H3491" s="326">
        <v>302983.0844</v>
      </c>
      <c r="I3491" s="60">
        <f t="shared" si="1"/>
        <v>2021</v>
      </c>
      <c r="J3491" s="60">
        <f t="shared" si="2"/>
        <v>3</v>
      </c>
    </row>
    <row r="3492">
      <c r="A3492" s="325">
        <v>3490.0</v>
      </c>
      <c r="B3492" s="326" t="s">
        <v>936</v>
      </c>
      <c r="C3492" s="326" t="s">
        <v>524</v>
      </c>
      <c r="D3492" s="326" t="s">
        <v>728</v>
      </c>
      <c r="E3492" s="326" t="s">
        <v>746</v>
      </c>
      <c r="F3492" s="326" t="s">
        <v>747</v>
      </c>
      <c r="G3492" s="326">
        <v>72.0</v>
      </c>
      <c r="H3492" s="326">
        <v>65423.03445</v>
      </c>
      <c r="I3492" s="60">
        <f t="shared" si="1"/>
        <v>2021</v>
      </c>
      <c r="J3492" s="60">
        <f t="shared" si="2"/>
        <v>3</v>
      </c>
    </row>
    <row r="3493">
      <c r="A3493" s="325">
        <v>3491.0</v>
      </c>
      <c r="B3493" s="326" t="s">
        <v>936</v>
      </c>
      <c r="C3493" s="326" t="s">
        <v>524</v>
      </c>
      <c r="D3493" s="326" t="s">
        <v>728</v>
      </c>
      <c r="E3493" s="326" t="s">
        <v>748</v>
      </c>
      <c r="F3493" s="326" t="s">
        <v>749</v>
      </c>
      <c r="G3493" s="326">
        <v>56.0</v>
      </c>
      <c r="H3493" s="326">
        <v>54764.94372</v>
      </c>
      <c r="I3493" s="60">
        <f t="shared" si="1"/>
        <v>2021</v>
      </c>
      <c r="J3493" s="60">
        <f t="shared" si="2"/>
        <v>3</v>
      </c>
    </row>
    <row r="3494">
      <c r="A3494" s="325">
        <v>3492.0</v>
      </c>
      <c r="B3494" s="326" t="s">
        <v>936</v>
      </c>
      <c r="C3494" s="326" t="s">
        <v>524</v>
      </c>
      <c r="D3494" s="326" t="s">
        <v>728</v>
      </c>
      <c r="E3494" s="326" t="s">
        <v>750</v>
      </c>
      <c r="F3494" s="326" t="s">
        <v>751</v>
      </c>
      <c r="G3494" s="326">
        <v>259.0</v>
      </c>
      <c r="H3494" s="326">
        <v>81886.9838</v>
      </c>
      <c r="I3494" s="60">
        <f t="shared" si="1"/>
        <v>2021</v>
      </c>
      <c r="J3494" s="60">
        <f t="shared" si="2"/>
        <v>3</v>
      </c>
    </row>
    <row r="3495">
      <c r="A3495" s="325">
        <v>3493.0</v>
      </c>
      <c r="B3495" s="326" t="s">
        <v>936</v>
      </c>
      <c r="C3495" s="326" t="s">
        <v>524</v>
      </c>
      <c r="D3495" s="326" t="s">
        <v>872</v>
      </c>
      <c r="E3495" s="326" t="s">
        <v>909</v>
      </c>
      <c r="F3495" s="326" t="s">
        <v>910</v>
      </c>
      <c r="G3495" s="326">
        <v>3.0</v>
      </c>
      <c r="H3495" s="326">
        <v>9985.887345</v>
      </c>
      <c r="I3495" s="60">
        <f t="shared" si="1"/>
        <v>2021</v>
      </c>
      <c r="J3495" s="60">
        <f t="shared" si="2"/>
        <v>3</v>
      </c>
    </row>
    <row r="3496">
      <c r="A3496" s="325">
        <v>3494.0</v>
      </c>
      <c r="B3496" s="326" t="s">
        <v>936</v>
      </c>
      <c r="C3496" s="326" t="s">
        <v>524</v>
      </c>
      <c r="D3496" s="326" t="s">
        <v>872</v>
      </c>
      <c r="E3496" s="326" t="s">
        <v>754</v>
      </c>
      <c r="F3496" s="326" t="s">
        <v>755</v>
      </c>
      <c r="G3496" s="326">
        <v>369.0</v>
      </c>
      <c r="H3496" s="326">
        <v>1167311.451</v>
      </c>
      <c r="I3496" s="60">
        <f t="shared" si="1"/>
        <v>2021</v>
      </c>
      <c r="J3496" s="60">
        <f t="shared" si="2"/>
        <v>3</v>
      </c>
    </row>
    <row r="3497">
      <c r="A3497" s="325">
        <v>3495.0</v>
      </c>
      <c r="B3497" s="326" t="s">
        <v>936</v>
      </c>
      <c r="C3497" s="326" t="s">
        <v>524</v>
      </c>
      <c r="D3497" s="326" t="s">
        <v>872</v>
      </c>
      <c r="E3497" s="326" t="s">
        <v>756</v>
      </c>
      <c r="F3497" s="326" t="s">
        <v>757</v>
      </c>
      <c r="G3497" s="326">
        <v>167.0</v>
      </c>
      <c r="H3497" s="326">
        <v>508245.1699</v>
      </c>
      <c r="I3497" s="60">
        <f t="shared" si="1"/>
        <v>2021</v>
      </c>
      <c r="J3497" s="60">
        <f t="shared" si="2"/>
        <v>3</v>
      </c>
    </row>
    <row r="3498">
      <c r="A3498" s="325">
        <v>3496.0</v>
      </c>
      <c r="B3498" s="326" t="s">
        <v>936</v>
      </c>
      <c r="C3498" s="326" t="s">
        <v>524</v>
      </c>
      <c r="D3498" s="326" t="s">
        <v>872</v>
      </c>
      <c r="E3498" s="326" t="s">
        <v>758</v>
      </c>
      <c r="F3498" s="326" t="s">
        <v>759</v>
      </c>
      <c r="G3498" s="326">
        <v>123.0</v>
      </c>
      <c r="H3498" s="326">
        <v>470578.2409</v>
      </c>
      <c r="I3498" s="60">
        <f t="shared" si="1"/>
        <v>2021</v>
      </c>
      <c r="J3498" s="60">
        <f t="shared" si="2"/>
        <v>3</v>
      </c>
    </row>
    <row r="3499">
      <c r="A3499" s="325">
        <v>3497.0</v>
      </c>
      <c r="B3499" s="326" t="s">
        <v>936</v>
      </c>
      <c r="C3499" s="326" t="s">
        <v>524</v>
      </c>
      <c r="D3499" s="326" t="s">
        <v>872</v>
      </c>
      <c r="E3499" s="326" t="s">
        <v>760</v>
      </c>
      <c r="F3499" s="326" t="s">
        <v>761</v>
      </c>
      <c r="G3499" s="326">
        <v>5.0</v>
      </c>
      <c r="H3499" s="326">
        <v>16973.65816</v>
      </c>
      <c r="I3499" s="60">
        <f t="shared" si="1"/>
        <v>2021</v>
      </c>
      <c r="J3499" s="60">
        <f t="shared" si="2"/>
        <v>3</v>
      </c>
    </row>
    <row r="3500">
      <c r="A3500" s="325">
        <v>3498.0</v>
      </c>
      <c r="B3500" s="326" t="s">
        <v>936</v>
      </c>
      <c r="C3500" s="326" t="s">
        <v>524</v>
      </c>
      <c r="D3500" s="326" t="s">
        <v>872</v>
      </c>
      <c r="E3500" s="326" t="s">
        <v>762</v>
      </c>
      <c r="F3500" s="326" t="s">
        <v>763</v>
      </c>
      <c r="G3500" s="326">
        <v>42.0</v>
      </c>
      <c r="H3500" s="326">
        <v>90952.63254</v>
      </c>
      <c r="I3500" s="60">
        <f t="shared" si="1"/>
        <v>2021</v>
      </c>
      <c r="J3500" s="60">
        <f t="shared" si="2"/>
        <v>3</v>
      </c>
    </row>
    <row r="3501">
      <c r="A3501" s="325">
        <v>3499.0</v>
      </c>
      <c r="B3501" s="326" t="s">
        <v>936</v>
      </c>
      <c r="C3501" s="326" t="s">
        <v>524</v>
      </c>
      <c r="D3501" s="326" t="s">
        <v>872</v>
      </c>
      <c r="E3501" s="326" t="s">
        <v>764</v>
      </c>
      <c r="F3501" s="326" t="s">
        <v>765</v>
      </c>
      <c r="G3501" s="326">
        <v>21.0</v>
      </c>
      <c r="H3501" s="326">
        <v>81113.99888</v>
      </c>
      <c r="I3501" s="60">
        <f t="shared" si="1"/>
        <v>2021</v>
      </c>
      <c r="J3501" s="60">
        <f t="shared" si="2"/>
        <v>3</v>
      </c>
    </row>
    <row r="3502">
      <c r="A3502" s="325">
        <v>3500.0</v>
      </c>
      <c r="B3502" s="326" t="s">
        <v>936</v>
      </c>
      <c r="C3502" s="326" t="s">
        <v>530</v>
      </c>
      <c r="D3502" s="326" t="s">
        <v>766</v>
      </c>
      <c r="E3502" s="326" t="s">
        <v>767</v>
      </c>
      <c r="F3502" s="326">
        <v>44.0</v>
      </c>
      <c r="G3502" s="326">
        <v>335.0</v>
      </c>
      <c r="H3502" s="326">
        <v>6214.33969</v>
      </c>
      <c r="I3502" s="60">
        <f t="shared" si="1"/>
        <v>2021</v>
      </c>
      <c r="J3502" s="60">
        <f t="shared" si="2"/>
        <v>3</v>
      </c>
    </row>
    <row r="3503">
      <c r="A3503" s="325">
        <v>3501.0</v>
      </c>
      <c r="B3503" s="326" t="s">
        <v>936</v>
      </c>
      <c r="C3503" s="326" t="s">
        <v>530</v>
      </c>
      <c r="D3503" s="326" t="s">
        <v>768</v>
      </c>
      <c r="E3503" s="326" t="s">
        <v>915</v>
      </c>
      <c r="F3503" s="326" t="s">
        <v>775</v>
      </c>
      <c r="G3503" s="326">
        <v>14.0</v>
      </c>
      <c r="H3503" s="326">
        <v>7896.227627</v>
      </c>
      <c r="I3503" s="60">
        <f t="shared" si="1"/>
        <v>2021</v>
      </c>
      <c r="J3503" s="60">
        <f t="shared" si="2"/>
        <v>3</v>
      </c>
    </row>
    <row r="3504">
      <c r="A3504" s="325">
        <v>3502.0</v>
      </c>
      <c r="B3504" s="326" t="s">
        <v>936</v>
      </c>
      <c r="C3504" s="326" t="s">
        <v>530</v>
      </c>
      <c r="D3504" s="326" t="s">
        <v>778</v>
      </c>
      <c r="E3504" s="326" t="s">
        <v>918</v>
      </c>
      <c r="F3504" s="326" t="s">
        <v>783</v>
      </c>
      <c r="G3504" s="326">
        <v>14.0</v>
      </c>
      <c r="H3504" s="326">
        <v>2106.623855</v>
      </c>
      <c r="I3504" s="60">
        <f t="shared" si="1"/>
        <v>2021</v>
      </c>
      <c r="J3504" s="60">
        <f t="shared" si="2"/>
        <v>3</v>
      </c>
    </row>
    <row r="3505">
      <c r="A3505" s="325">
        <v>3503.0</v>
      </c>
      <c r="B3505" s="326" t="s">
        <v>936</v>
      </c>
      <c r="C3505" s="326" t="s">
        <v>530</v>
      </c>
      <c r="D3505" s="326" t="s">
        <v>919</v>
      </c>
      <c r="E3505" s="326" t="s">
        <v>888</v>
      </c>
      <c r="F3505" s="326" t="s">
        <v>889</v>
      </c>
      <c r="G3505" s="326">
        <v>15.0</v>
      </c>
      <c r="H3505" s="326">
        <v>27847.16519</v>
      </c>
      <c r="I3505" s="60">
        <f t="shared" si="1"/>
        <v>2021</v>
      </c>
      <c r="J3505" s="60">
        <f t="shared" si="2"/>
        <v>3</v>
      </c>
    </row>
    <row r="3506">
      <c r="A3506" s="325">
        <v>3504.0</v>
      </c>
      <c r="B3506" s="326" t="s">
        <v>936</v>
      </c>
      <c r="C3506" s="326" t="s">
        <v>530</v>
      </c>
      <c r="D3506" s="326" t="s">
        <v>919</v>
      </c>
      <c r="E3506" s="326" t="s">
        <v>890</v>
      </c>
      <c r="F3506" s="326" t="s">
        <v>891</v>
      </c>
      <c r="G3506" s="326">
        <v>97.0</v>
      </c>
      <c r="H3506" s="326">
        <v>14595.89385</v>
      </c>
      <c r="I3506" s="60">
        <f t="shared" si="1"/>
        <v>2021</v>
      </c>
      <c r="J3506" s="60">
        <f t="shared" si="2"/>
        <v>3</v>
      </c>
    </row>
    <row r="3507">
      <c r="A3507" s="325">
        <v>3505.0</v>
      </c>
      <c r="B3507" s="326" t="s">
        <v>936</v>
      </c>
      <c r="C3507" s="326" t="s">
        <v>530</v>
      </c>
      <c r="D3507" s="326" t="s">
        <v>919</v>
      </c>
      <c r="E3507" s="326" t="s">
        <v>892</v>
      </c>
      <c r="F3507" s="326" t="s">
        <v>893</v>
      </c>
      <c r="G3507" s="326">
        <v>1091.0</v>
      </c>
      <c r="H3507" s="326">
        <v>164166.1876</v>
      </c>
      <c r="I3507" s="60">
        <f t="shared" si="1"/>
        <v>2021</v>
      </c>
      <c r="J3507" s="60">
        <f t="shared" si="2"/>
        <v>3</v>
      </c>
    </row>
    <row r="3508">
      <c r="A3508" s="325">
        <v>3506.0</v>
      </c>
      <c r="B3508" s="326" t="s">
        <v>936</v>
      </c>
      <c r="C3508" s="326" t="s">
        <v>530</v>
      </c>
      <c r="D3508" s="326" t="s">
        <v>784</v>
      </c>
      <c r="E3508" s="326" t="s">
        <v>785</v>
      </c>
      <c r="F3508" s="326">
        <v>35.0</v>
      </c>
      <c r="G3508" s="326">
        <v>66.0</v>
      </c>
      <c r="H3508" s="326">
        <v>51102.42888</v>
      </c>
      <c r="I3508" s="60">
        <f t="shared" si="1"/>
        <v>2021</v>
      </c>
      <c r="J3508" s="60">
        <f t="shared" si="2"/>
        <v>3</v>
      </c>
    </row>
    <row r="3509">
      <c r="A3509" s="325">
        <v>3507.0</v>
      </c>
      <c r="B3509" s="326" t="s">
        <v>936</v>
      </c>
      <c r="C3509" s="326" t="s">
        <v>530</v>
      </c>
      <c r="D3509" s="326" t="s">
        <v>784</v>
      </c>
      <c r="E3509" s="326" t="s">
        <v>786</v>
      </c>
      <c r="F3509" s="326">
        <v>43.0</v>
      </c>
      <c r="G3509" s="326">
        <v>51.0</v>
      </c>
      <c r="H3509" s="326">
        <v>335.9375104</v>
      </c>
      <c r="I3509" s="60">
        <f t="shared" si="1"/>
        <v>2021</v>
      </c>
      <c r="J3509" s="60">
        <f t="shared" si="2"/>
        <v>3</v>
      </c>
    </row>
    <row r="3510">
      <c r="A3510" s="325">
        <v>3508.0</v>
      </c>
      <c r="B3510" s="326" t="s">
        <v>936</v>
      </c>
      <c r="C3510" s="326" t="s">
        <v>530</v>
      </c>
      <c r="D3510" s="326" t="s">
        <v>784</v>
      </c>
      <c r="E3510" s="326" t="s">
        <v>787</v>
      </c>
      <c r="F3510" s="326" t="s">
        <v>788</v>
      </c>
      <c r="G3510" s="326">
        <v>161.0</v>
      </c>
      <c r="H3510" s="326">
        <v>1201.433579</v>
      </c>
      <c r="I3510" s="60">
        <f t="shared" si="1"/>
        <v>2021</v>
      </c>
      <c r="J3510" s="60">
        <f t="shared" si="2"/>
        <v>3</v>
      </c>
    </row>
    <row r="3511">
      <c r="A3511" s="325">
        <v>3509.0</v>
      </c>
      <c r="B3511" s="326" t="s">
        <v>936</v>
      </c>
      <c r="C3511" s="326" t="s">
        <v>530</v>
      </c>
      <c r="D3511" s="326" t="s">
        <v>784</v>
      </c>
      <c r="E3511" s="326" t="s">
        <v>789</v>
      </c>
      <c r="F3511" s="326">
        <v>49.0</v>
      </c>
      <c r="G3511" s="326">
        <v>728.0</v>
      </c>
      <c r="H3511" s="326">
        <v>30994.72142</v>
      </c>
      <c r="I3511" s="60">
        <f t="shared" si="1"/>
        <v>2021</v>
      </c>
      <c r="J3511" s="60">
        <f t="shared" si="2"/>
        <v>3</v>
      </c>
    </row>
    <row r="3512">
      <c r="A3512" s="325">
        <v>3510.0</v>
      </c>
      <c r="B3512" s="326" t="s">
        <v>936</v>
      </c>
      <c r="C3512" s="326" t="s">
        <v>530</v>
      </c>
      <c r="D3512" s="326" t="s">
        <v>784</v>
      </c>
      <c r="E3512" s="326" t="s">
        <v>790</v>
      </c>
      <c r="F3512" s="326">
        <v>41.0</v>
      </c>
      <c r="G3512" s="326">
        <v>132.0</v>
      </c>
      <c r="H3512" s="326">
        <v>6193.485865</v>
      </c>
      <c r="I3512" s="60">
        <f t="shared" si="1"/>
        <v>2021</v>
      </c>
      <c r="J3512" s="60">
        <f t="shared" si="2"/>
        <v>3</v>
      </c>
    </row>
    <row r="3513">
      <c r="A3513" s="325">
        <v>3511.0</v>
      </c>
      <c r="B3513" s="326" t="s">
        <v>936</v>
      </c>
      <c r="C3513" s="326" t="s">
        <v>530</v>
      </c>
      <c r="D3513" s="326" t="s">
        <v>784</v>
      </c>
      <c r="E3513" s="326" t="s">
        <v>791</v>
      </c>
      <c r="F3513" s="326">
        <v>47.0</v>
      </c>
      <c r="G3513" s="326">
        <v>11.0</v>
      </c>
      <c r="H3513" s="326">
        <v>1051.979688</v>
      </c>
      <c r="I3513" s="60">
        <f t="shared" si="1"/>
        <v>2021</v>
      </c>
      <c r="J3513" s="60">
        <f t="shared" si="2"/>
        <v>3</v>
      </c>
    </row>
    <row r="3514">
      <c r="A3514" s="325">
        <v>3512.0</v>
      </c>
      <c r="B3514" s="326" t="s">
        <v>936</v>
      </c>
      <c r="C3514" s="326" t="s">
        <v>530</v>
      </c>
      <c r="D3514" s="326" t="s">
        <v>784</v>
      </c>
      <c r="E3514" s="326" t="s">
        <v>792</v>
      </c>
      <c r="F3514" s="326">
        <v>40.0</v>
      </c>
      <c r="G3514" s="326">
        <v>148.0</v>
      </c>
      <c r="H3514" s="326">
        <v>7701.396301</v>
      </c>
      <c r="I3514" s="60">
        <f t="shared" si="1"/>
        <v>2021</v>
      </c>
      <c r="J3514" s="60">
        <f t="shared" si="2"/>
        <v>3</v>
      </c>
    </row>
    <row r="3515">
      <c r="A3515" s="325">
        <v>3513.0</v>
      </c>
      <c r="B3515" s="326" t="s">
        <v>936</v>
      </c>
      <c r="C3515" s="326" t="s">
        <v>530</v>
      </c>
      <c r="D3515" s="326" t="s">
        <v>784</v>
      </c>
      <c r="E3515" s="326" t="s">
        <v>793</v>
      </c>
      <c r="F3515" s="326">
        <v>42.0</v>
      </c>
      <c r="G3515" s="326">
        <v>10.0</v>
      </c>
      <c r="H3515" s="326">
        <v>786.1558011</v>
      </c>
      <c r="I3515" s="60">
        <f t="shared" si="1"/>
        <v>2021</v>
      </c>
      <c r="J3515" s="60">
        <f t="shared" si="2"/>
        <v>3</v>
      </c>
    </row>
    <row r="3516">
      <c r="A3516" s="325">
        <v>3514.0</v>
      </c>
      <c r="B3516" s="326" t="s">
        <v>936</v>
      </c>
      <c r="C3516" s="326" t="s">
        <v>530</v>
      </c>
      <c r="D3516" s="326" t="s">
        <v>920</v>
      </c>
      <c r="E3516" s="326" t="s">
        <v>878</v>
      </c>
      <c r="F3516" s="326" t="s">
        <v>879</v>
      </c>
      <c r="G3516" s="326">
        <v>102.0</v>
      </c>
      <c r="H3516" s="326">
        <v>250822.3971</v>
      </c>
      <c r="I3516" s="60">
        <f t="shared" si="1"/>
        <v>2021</v>
      </c>
      <c r="J3516" s="60">
        <f t="shared" si="2"/>
        <v>3</v>
      </c>
    </row>
    <row r="3517">
      <c r="A3517" s="325">
        <v>3515.0</v>
      </c>
      <c r="B3517" s="326" t="s">
        <v>936</v>
      </c>
      <c r="C3517" s="326" t="s">
        <v>530</v>
      </c>
      <c r="D3517" s="326" t="s">
        <v>920</v>
      </c>
      <c r="E3517" s="326" t="s">
        <v>880</v>
      </c>
      <c r="F3517" s="326" t="s">
        <v>881</v>
      </c>
      <c r="G3517" s="326">
        <v>246.0</v>
      </c>
      <c r="H3517" s="326">
        <v>138747.9997</v>
      </c>
      <c r="I3517" s="60">
        <f t="shared" si="1"/>
        <v>2021</v>
      </c>
      <c r="J3517" s="60">
        <f t="shared" si="2"/>
        <v>3</v>
      </c>
    </row>
    <row r="3518">
      <c r="A3518" s="325">
        <v>3516.0</v>
      </c>
      <c r="B3518" s="326" t="s">
        <v>936</v>
      </c>
      <c r="C3518" s="326" t="s">
        <v>530</v>
      </c>
      <c r="D3518" s="326" t="s">
        <v>920</v>
      </c>
      <c r="E3518" s="326" t="s">
        <v>882</v>
      </c>
      <c r="F3518" s="326" t="s">
        <v>883</v>
      </c>
      <c r="G3518" s="326">
        <v>1.0</v>
      </c>
      <c r="H3518" s="326">
        <v>564.0162591</v>
      </c>
      <c r="I3518" s="60">
        <f t="shared" si="1"/>
        <v>2021</v>
      </c>
      <c r="J3518" s="60">
        <f t="shared" si="2"/>
        <v>3</v>
      </c>
    </row>
    <row r="3519">
      <c r="A3519" s="325">
        <v>3517.0</v>
      </c>
      <c r="B3519" s="326" t="s">
        <v>936</v>
      </c>
      <c r="C3519" s="326" t="s">
        <v>530</v>
      </c>
      <c r="D3519" s="326" t="s">
        <v>920</v>
      </c>
      <c r="E3519" s="326" t="s">
        <v>884</v>
      </c>
      <c r="F3519" s="326" t="s">
        <v>885</v>
      </c>
      <c r="G3519" s="326">
        <v>1585.0</v>
      </c>
      <c r="H3519" s="326">
        <v>893965.7707</v>
      </c>
      <c r="I3519" s="60">
        <f t="shared" si="1"/>
        <v>2021</v>
      </c>
      <c r="J3519" s="60">
        <f t="shared" si="2"/>
        <v>3</v>
      </c>
    </row>
    <row r="3520">
      <c r="A3520" s="325">
        <v>3518.0</v>
      </c>
      <c r="B3520" s="326" t="s">
        <v>936</v>
      </c>
      <c r="C3520" s="326" t="s">
        <v>530</v>
      </c>
      <c r="D3520" s="326" t="s">
        <v>920</v>
      </c>
      <c r="E3520" s="326" t="s">
        <v>886</v>
      </c>
      <c r="F3520" s="326" t="s">
        <v>887</v>
      </c>
      <c r="G3520" s="326">
        <v>47.0</v>
      </c>
      <c r="H3520" s="326">
        <v>26508.76418</v>
      </c>
      <c r="I3520" s="60">
        <f t="shared" si="1"/>
        <v>2021</v>
      </c>
      <c r="J3520" s="60">
        <f t="shared" si="2"/>
        <v>3</v>
      </c>
    </row>
    <row r="3521">
      <c r="A3521" s="325">
        <v>3519.0</v>
      </c>
      <c r="B3521" s="326" t="s">
        <v>936</v>
      </c>
      <c r="C3521" s="326" t="s">
        <v>530</v>
      </c>
      <c r="D3521" s="326" t="s">
        <v>794</v>
      </c>
      <c r="E3521" s="326" t="s">
        <v>794</v>
      </c>
      <c r="F3521" s="326">
        <v>46.0</v>
      </c>
      <c r="G3521" s="326">
        <v>8944.0</v>
      </c>
      <c r="H3521" s="326">
        <v>117041.533</v>
      </c>
      <c r="I3521" s="60">
        <f t="shared" si="1"/>
        <v>2021</v>
      </c>
      <c r="J3521" s="60">
        <f t="shared" si="2"/>
        <v>3</v>
      </c>
    </row>
    <row r="3522">
      <c r="A3522" s="325">
        <v>3520.0</v>
      </c>
      <c r="B3522" s="326" t="s">
        <v>936</v>
      </c>
      <c r="C3522" s="326" t="s">
        <v>530</v>
      </c>
      <c r="D3522" s="326" t="s">
        <v>797</v>
      </c>
      <c r="E3522" s="326" t="s">
        <v>797</v>
      </c>
      <c r="F3522" s="326">
        <v>39.0</v>
      </c>
      <c r="G3522" s="326">
        <v>229.0</v>
      </c>
      <c r="H3522" s="326">
        <v>19925.54253</v>
      </c>
      <c r="I3522" s="60">
        <f t="shared" si="1"/>
        <v>2021</v>
      </c>
      <c r="J3522" s="60">
        <f t="shared" si="2"/>
        <v>3</v>
      </c>
    </row>
    <row r="3523">
      <c r="A3523" s="325">
        <v>3521.0</v>
      </c>
      <c r="B3523" s="326" t="s">
        <v>936</v>
      </c>
      <c r="C3523" s="326" t="s">
        <v>530</v>
      </c>
      <c r="D3523" s="326" t="s">
        <v>921</v>
      </c>
      <c r="E3523" s="326" t="s">
        <v>799</v>
      </c>
      <c r="F3523" s="326">
        <v>37.2</v>
      </c>
      <c r="G3523" s="326">
        <v>261.0</v>
      </c>
      <c r="H3523" s="326">
        <v>14375.54435</v>
      </c>
      <c r="I3523" s="60">
        <f t="shared" si="1"/>
        <v>2021</v>
      </c>
      <c r="J3523" s="60">
        <f t="shared" si="2"/>
        <v>3</v>
      </c>
    </row>
    <row r="3524">
      <c r="A3524" s="325">
        <v>3522.0</v>
      </c>
      <c r="B3524" s="326" t="s">
        <v>936</v>
      </c>
      <c r="C3524" s="326" t="s">
        <v>530</v>
      </c>
      <c r="D3524" s="326" t="s">
        <v>921</v>
      </c>
      <c r="E3524" s="326" t="s">
        <v>802</v>
      </c>
      <c r="F3524" s="326">
        <v>126.0</v>
      </c>
      <c r="G3524" s="326">
        <v>338.0</v>
      </c>
      <c r="H3524" s="326">
        <v>3104.839352</v>
      </c>
      <c r="I3524" s="60">
        <f t="shared" si="1"/>
        <v>2021</v>
      </c>
      <c r="J3524" s="60">
        <f t="shared" si="2"/>
        <v>3</v>
      </c>
    </row>
    <row r="3525">
      <c r="A3525" s="325">
        <v>3523.0</v>
      </c>
      <c r="B3525" s="326" t="s">
        <v>936</v>
      </c>
      <c r="C3525" s="326" t="s">
        <v>530</v>
      </c>
      <c r="D3525" s="326" t="s">
        <v>921</v>
      </c>
      <c r="E3525" s="326" t="s">
        <v>796</v>
      </c>
      <c r="F3525" s="326">
        <v>45.0</v>
      </c>
      <c r="G3525" s="326">
        <v>566.0</v>
      </c>
      <c r="H3525" s="326">
        <v>19585.3953</v>
      </c>
      <c r="I3525" s="60">
        <f t="shared" si="1"/>
        <v>2021</v>
      </c>
      <c r="J3525" s="60">
        <f t="shared" si="2"/>
        <v>3</v>
      </c>
    </row>
    <row r="3526">
      <c r="A3526" s="325">
        <v>3524.0</v>
      </c>
      <c r="B3526" s="326" t="s">
        <v>936</v>
      </c>
      <c r="C3526" s="326" t="s">
        <v>530</v>
      </c>
      <c r="D3526" s="326" t="s">
        <v>921</v>
      </c>
      <c r="E3526" s="326" t="s">
        <v>800</v>
      </c>
      <c r="F3526" s="326">
        <v>48.0</v>
      </c>
      <c r="G3526" s="326">
        <v>604.0</v>
      </c>
      <c r="H3526" s="326">
        <v>86147.51953</v>
      </c>
      <c r="I3526" s="60">
        <f t="shared" si="1"/>
        <v>2021</v>
      </c>
      <c r="J3526" s="60">
        <f t="shared" si="2"/>
        <v>3</v>
      </c>
    </row>
    <row r="3527">
      <c r="A3527" s="325">
        <v>3525.0</v>
      </c>
      <c r="B3527" s="326" t="s">
        <v>936</v>
      </c>
      <c r="C3527" s="326" t="s">
        <v>518</v>
      </c>
      <c r="D3527" s="326" t="s">
        <v>864</v>
      </c>
      <c r="E3527" s="326" t="s">
        <v>813</v>
      </c>
      <c r="F3527" s="326">
        <v>4.6</v>
      </c>
      <c r="G3527" s="326">
        <v>2.0</v>
      </c>
      <c r="H3527" s="326">
        <v>3180.119566</v>
      </c>
      <c r="I3527" s="60">
        <f t="shared" si="1"/>
        <v>2021</v>
      </c>
      <c r="J3527" s="60">
        <f t="shared" si="2"/>
        <v>3</v>
      </c>
    </row>
    <row r="3528">
      <c r="A3528" s="325">
        <v>3526.0</v>
      </c>
      <c r="B3528" s="326" t="s">
        <v>936</v>
      </c>
      <c r="C3528" s="326" t="s">
        <v>518</v>
      </c>
      <c r="D3528" s="326" t="s">
        <v>864</v>
      </c>
      <c r="E3528" s="326" t="s">
        <v>922</v>
      </c>
      <c r="F3528" s="326">
        <v>4.9</v>
      </c>
      <c r="G3528" s="326">
        <v>3.0</v>
      </c>
      <c r="H3528" s="326">
        <v>1342.342262</v>
      </c>
      <c r="I3528" s="60">
        <f t="shared" si="1"/>
        <v>2021</v>
      </c>
      <c r="J3528" s="60">
        <f t="shared" si="2"/>
        <v>3</v>
      </c>
    </row>
    <row r="3529">
      <c r="A3529" s="325">
        <v>3527.0</v>
      </c>
      <c r="B3529" s="326" t="s">
        <v>936</v>
      </c>
      <c r="C3529" s="326" t="s">
        <v>518</v>
      </c>
      <c r="D3529" s="326" t="s">
        <v>864</v>
      </c>
      <c r="E3529" s="326" t="s">
        <v>923</v>
      </c>
      <c r="F3529" s="326">
        <v>4.8</v>
      </c>
      <c r="G3529" s="326">
        <v>24.0</v>
      </c>
      <c r="H3529" s="326">
        <v>2754.383222</v>
      </c>
      <c r="I3529" s="60">
        <f t="shared" si="1"/>
        <v>2021</v>
      </c>
      <c r="J3529" s="60">
        <f t="shared" si="2"/>
        <v>3</v>
      </c>
    </row>
    <row r="3530">
      <c r="A3530" s="325">
        <v>3528.0</v>
      </c>
      <c r="B3530" s="326" t="s">
        <v>936</v>
      </c>
      <c r="C3530" s="326" t="s">
        <v>518</v>
      </c>
      <c r="D3530" s="326" t="s">
        <v>864</v>
      </c>
      <c r="E3530" s="326" t="s">
        <v>924</v>
      </c>
      <c r="F3530" s="326">
        <v>4.4</v>
      </c>
      <c r="G3530" s="326">
        <v>117.0</v>
      </c>
      <c r="H3530" s="326">
        <v>111264.9166</v>
      </c>
      <c r="I3530" s="60">
        <f t="shared" si="1"/>
        <v>2021</v>
      </c>
      <c r="J3530" s="60">
        <f t="shared" si="2"/>
        <v>3</v>
      </c>
    </row>
    <row r="3531">
      <c r="A3531" s="325">
        <v>3529.0</v>
      </c>
      <c r="B3531" s="326" t="s">
        <v>936</v>
      </c>
      <c r="C3531" s="326" t="s">
        <v>518</v>
      </c>
      <c r="D3531" s="326" t="s">
        <v>803</v>
      </c>
      <c r="E3531" s="326" t="s">
        <v>803</v>
      </c>
      <c r="F3531" s="326" t="s">
        <v>804</v>
      </c>
      <c r="G3531" s="326">
        <v>128.0</v>
      </c>
      <c r="H3531" s="326">
        <v>1002468.296</v>
      </c>
      <c r="I3531" s="60">
        <f t="shared" si="1"/>
        <v>2021</v>
      </c>
      <c r="J3531" s="60">
        <f t="shared" si="2"/>
        <v>3</v>
      </c>
    </row>
    <row r="3532">
      <c r="A3532" s="325">
        <v>3530.0</v>
      </c>
      <c r="B3532" s="326" t="s">
        <v>936</v>
      </c>
      <c r="C3532" s="326" t="s">
        <v>518</v>
      </c>
      <c r="D3532" s="326" t="s">
        <v>865</v>
      </c>
      <c r="E3532" s="326" t="s">
        <v>925</v>
      </c>
      <c r="F3532" s="326" t="s">
        <v>926</v>
      </c>
      <c r="G3532" s="326">
        <v>343.0</v>
      </c>
      <c r="H3532" s="326">
        <v>134284.6333</v>
      </c>
      <c r="I3532" s="60">
        <f t="shared" si="1"/>
        <v>2021</v>
      </c>
      <c r="J3532" s="60">
        <f t="shared" si="2"/>
        <v>3</v>
      </c>
    </row>
    <row r="3533">
      <c r="A3533" s="325">
        <v>3531.0</v>
      </c>
      <c r="B3533" s="326" t="s">
        <v>936</v>
      </c>
      <c r="C3533" s="326" t="s">
        <v>518</v>
      </c>
      <c r="D3533" s="326" t="s">
        <v>865</v>
      </c>
      <c r="E3533" s="326" t="s">
        <v>837</v>
      </c>
      <c r="F3533" s="326" t="s">
        <v>838</v>
      </c>
      <c r="G3533" s="326">
        <v>2945.0</v>
      </c>
      <c r="H3533" s="326">
        <v>116726.1867</v>
      </c>
      <c r="I3533" s="60">
        <f t="shared" si="1"/>
        <v>2021</v>
      </c>
      <c r="J3533" s="60">
        <f t="shared" si="2"/>
        <v>3</v>
      </c>
    </row>
    <row r="3534">
      <c r="A3534" s="325">
        <v>3532.0</v>
      </c>
      <c r="B3534" s="326" t="s">
        <v>936</v>
      </c>
      <c r="C3534" s="326" t="s">
        <v>518</v>
      </c>
      <c r="D3534" s="326" t="s">
        <v>865</v>
      </c>
      <c r="E3534" s="326" t="s">
        <v>894</v>
      </c>
      <c r="F3534" s="326" t="s">
        <v>895</v>
      </c>
      <c r="G3534" s="326">
        <v>1375.0</v>
      </c>
      <c r="H3534" s="326">
        <v>26118.90364</v>
      </c>
      <c r="I3534" s="60">
        <f t="shared" si="1"/>
        <v>2021</v>
      </c>
      <c r="J3534" s="60">
        <f t="shared" si="2"/>
        <v>3</v>
      </c>
    </row>
    <row r="3535">
      <c r="A3535" s="325">
        <v>3533.0</v>
      </c>
      <c r="B3535" s="326" t="s">
        <v>936</v>
      </c>
      <c r="C3535" s="326" t="s">
        <v>518</v>
      </c>
      <c r="D3535" s="326" t="s">
        <v>865</v>
      </c>
      <c r="E3535" s="326" t="s">
        <v>842</v>
      </c>
      <c r="F3535" s="326" t="s">
        <v>843</v>
      </c>
      <c r="G3535" s="326">
        <v>61.0</v>
      </c>
      <c r="H3535" s="326">
        <v>2147.268518</v>
      </c>
      <c r="I3535" s="60">
        <f t="shared" si="1"/>
        <v>2021</v>
      </c>
      <c r="J3535" s="60">
        <f t="shared" si="2"/>
        <v>3</v>
      </c>
    </row>
    <row r="3536">
      <c r="A3536" s="325">
        <v>3534.0</v>
      </c>
      <c r="B3536" s="326" t="s">
        <v>936</v>
      </c>
      <c r="C3536" s="326" t="s">
        <v>518</v>
      </c>
      <c r="D3536" s="326" t="s">
        <v>865</v>
      </c>
      <c r="E3536" s="326" t="s">
        <v>844</v>
      </c>
      <c r="F3536" s="326" t="s">
        <v>845</v>
      </c>
      <c r="G3536" s="326">
        <v>1720.0</v>
      </c>
      <c r="H3536" s="326">
        <v>169880.1903</v>
      </c>
      <c r="I3536" s="60">
        <f t="shared" si="1"/>
        <v>2021</v>
      </c>
      <c r="J3536" s="60">
        <f t="shared" si="2"/>
        <v>3</v>
      </c>
    </row>
    <row r="3537">
      <c r="A3537" s="325">
        <v>3535.0</v>
      </c>
      <c r="B3537" s="326" t="s">
        <v>936</v>
      </c>
      <c r="C3537" s="326" t="s">
        <v>518</v>
      </c>
      <c r="D3537" s="326" t="s">
        <v>805</v>
      </c>
      <c r="E3537" s="326" t="s">
        <v>808</v>
      </c>
      <c r="F3537" s="326" t="s">
        <v>809</v>
      </c>
      <c r="G3537" s="326">
        <v>7759.0</v>
      </c>
      <c r="H3537" s="326">
        <v>1575606.343</v>
      </c>
      <c r="I3537" s="60">
        <f t="shared" si="1"/>
        <v>2021</v>
      </c>
      <c r="J3537" s="60">
        <f t="shared" si="2"/>
        <v>3</v>
      </c>
    </row>
    <row r="3538">
      <c r="A3538" s="325">
        <v>3536.0</v>
      </c>
      <c r="B3538" s="326" t="s">
        <v>936</v>
      </c>
      <c r="C3538" s="326" t="s">
        <v>518</v>
      </c>
      <c r="D3538" s="326" t="s">
        <v>805</v>
      </c>
      <c r="E3538" s="326" t="s">
        <v>896</v>
      </c>
      <c r="F3538" s="326" t="s">
        <v>897</v>
      </c>
      <c r="G3538" s="326">
        <v>1708.0</v>
      </c>
      <c r="H3538" s="326">
        <v>757005.9049</v>
      </c>
      <c r="I3538" s="60">
        <f t="shared" si="1"/>
        <v>2021</v>
      </c>
      <c r="J3538" s="60">
        <f t="shared" si="2"/>
        <v>3</v>
      </c>
    </row>
    <row r="3539">
      <c r="A3539" s="325">
        <v>3537.0</v>
      </c>
      <c r="B3539" s="326" t="s">
        <v>936</v>
      </c>
      <c r="C3539" s="326" t="s">
        <v>518</v>
      </c>
      <c r="D3539" s="326" t="s">
        <v>805</v>
      </c>
      <c r="E3539" s="326" t="s">
        <v>810</v>
      </c>
      <c r="F3539" s="326" t="s">
        <v>811</v>
      </c>
      <c r="G3539" s="326">
        <v>1473.0</v>
      </c>
      <c r="H3539" s="326">
        <v>3075408.516</v>
      </c>
      <c r="I3539" s="60">
        <f t="shared" si="1"/>
        <v>2021</v>
      </c>
      <c r="J3539" s="60">
        <f t="shared" si="2"/>
        <v>3</v>
      </c>
    </row>
    <row r="3540">
      <c r="A3540" s="325">
        <v>3538.0</v>
      </c>
      <c r="B3540" s="326" t="s">
        <v>936</v>
      </c>
      <c r="C3540" s="326" t="s">
        <v>518</v>
      </c>
      <c r="D3540" s="326" t="s">
        <v>805</v>
      </c>
      <c r="E3540" s="326" t="s">
        <v>927</v>
      </c>
      <c r="F3540" s="326" t="s">
        <v>928</v>
      </c>
      <c r="G3540" s="326">
        <v>340.0</v>
      </c>
      <c r="H3540" s="326">
        <v>130456.5716</v>
      </c>
      <c r="I3540" s="60">
        <f t="shared" si="1"/>
        <v>2021</v>
      </c>
      <c r="J3540" s="60">
        <f t="shared" si="2"/>
        <v>3</v>
      </c>
    </row>
    <row r="3541">
      <c r="A3541" s="325">
        <v>3539.0</v>
      </c>
      <c r="B3541" s="326" t="s">
        <v>936</v>
      </c>
      <c r="C3541" s="326" t="s">
        <v>518</v>
      </c>
      <c r="D3541" s="326" t="s">
        <v>805</v>
      </c>
      <c r="E3541" s="326" t="s">
        <v>812</v>
      </c>
      <c r="F3541" s="326">
        <v>2.0</v>
      </c>
      <c r="G3541" s="326">
        <v>125.0</v>
      </c>
      <c r="H3541" s="326">
        <v>588424.0348</v>
      </c>
      <c r="I3541" s="60">
        <f t="shared" si="1"/>
        <v>2021</v>
      </c>
      <c r="J3541" s="60">
        <f t="shared" si="2"/>
        <v>3</v>
      </c>
    </row>
    <row r="3542">
      <c r="A3542" s="325">
        <v>3540.0</v>
      </c>
      <c r="B3542" s="326" t="s">
        <v>936</v>
      </c>
      <c r="C3542" s="326" t="s">
        <v>518</v>
      </c>
      <c r="D3542" s="326" t="s">
        <v>805</v>
      </c>
      <c r="E3542" s="326" t="s">
        <v>816</v>
      </c>
      <c r="F3542" s="326">
        <v>4.7</v>
      </c>
      <c r="G3542" s="326">
        <v>4.0</v>
      </c>
      <c r="H3542" s="326">
        <v>4785.323128</v>
      </c>
      <c r="I3542" s="60">
        <f t="shared" si="1"/>
        <v>2021</v>
      </c>
      <c r="J3542" s="60">
        <f t="shared" si="2"/>
        <v>3</v>
      </c>
    </row>
    <row r="3543">
      <c r="A3543" s="325">
        <v>3541.0</v>
      </c>
      <c r="B3543" s="326" t="s">
        <v>936</v>
      </c>
      <c r="C3543" s="326" t="s">
        <v>518</v>
      </c>
      <c r="D3543" s="326" t="s">
        <v>805</v>
      </c>
      <c r="E3543" s="326" t="s">
        <v>817</v>
      </c>
      <c r="F3543" s="326" t="s">
        <v>818</v>
      </c>
      <c r="G3543" s="326">
        <v>72.0</v>
      </c>
      <c r="H3543" s="326">
        <v>138475.9812</v>
      </c>
      <c r="I3543" s="60">
        <f t="shared" si="1"/>
        <v>2021</v>
      </c>
      <c r="J3543" s="60">
        <f t="shared" si="2"/>
        <v>3</v>
      </c>
    </row>
    <row r="3544">
      <c r="A3544" s="325">
        <v>3542.0</v>
      </c>
      <c r="B3544" s="326" t="s">
        <v>936</v>
      </c>
      <c r="C3544" s="326" t="s">
        <v>518</v>
      </c>
      <c r="D3544" s="326" t="s">
        <v>805</v>
      </c>
      <c r="E3544" s="326" t="s">
        <v>822</v>
      </c>
      <c r="F3544" s="326" t="s">
        <v>823</v>
      </c>
      <c r="G3544" s="326">
        <v>90.0</v>
      </c>
      <c r="H3544" s="326">
        <v>26734.1353</v>
      </c>
      <c r="I3544" s="60">
        <f t="shared" si="1"/>
        <v>2021</v>
      </c>
      <c r="J3544" s="60">
        <f t="shared" si="2"/>
        <v>3</v>
      </c>
    </row>
    <row r="3545">
      <c r="A3545" s="325">
        <v>3543.0</v>
      </c>
      <c r="B3545" s="326" t="s">
        <v>936</v>
      </c>
      <c r="C3545" s="326" t="s">
        <v>518</v>
      </c>
      <c r="D3545" s="326" t="s">
        <v>828</v>
      </c>
      <c r="E3545" s="326" t="s">
        <v>829</v>
      </c>
      <c r="F3545" s="326" t="s">
        <v>830</v>
      </c>
      <c r="G3545" s="326">
        <v>6331.0</v>
      </c>
      <c r="H3545" s="326">
        <v>82269.87697</v>
      </c>
      <c r="I3545" s="60">
        <f t="shared" si="1"/>
        <v>2021</v>
      </c>
      <c r="J3545" s="60">
        <f t="shared" si="2"/>
        <v>3</v>
      </c>
    </row>
    <row r="3546">
      <c r="A3546" s="325">
        <v>3544.0</v>
      </c>
      <c r="B3546" s="326" t="s">
        <v>936</v>
      </c>
      <c r="C3546" s="326" t="s">
        <v>518</v>
      </c>
      <c r="D3546" s="326" t="s">
        <v>828</v>
      </c>
      <c r="E3546" s="326" t="s">
        <v>831</v>
      </c>
      <c r="F3546" s="326">
        <v>104.0</v>
      </c>
      <c r="G3546" s="326">
        <v>4223.0</v>
      </c>
      <c r="H3546" s="326">
        <v>28436.34759</v>
      </c>
      <c r="I3546" s="60">
        <f t="shared" si="1"/>
        <v>2021</v>
      </c>
      <c r="J3546" s="60">
        <f t="shared" si="2"/>
        <v>3</v>
      </c>
    </row>
    <row r="3547">
      <c r="A3547" s="325">
        <v>3545.0</v>
      </c>
      <c r="B3547" s="326" t="s">
        <v>936</v>
      </c>
      <c r="C3547" s="326" t="s">
        <v>518</v>
      </c>
      <c r="D3547" s="326" t="s">
        <v>828</v>
      </c>
      <c r="E3547" s="326" t="s">
        <v>832</v>
      </c>
      <c r="F3547" s="326">
        <v>13.0</v>
      </c>
      <c r="G3547" s="326">
        <v>42.0</v>
      </c>
      <c r="H3547" s="326">
        <v>11055.27945</v>
      </c>
      <c r="I3547" s="60">
        <f t="shared" si="1"/>
        <v>2021</v>
      </c>
      <c r="J3547" s="60">
        <f t="shared" si="2"/>
        <v>3</v>
      </c>
    </row>
    <row r="3548">
      <c r="A3548" s="325">
        <v>3546.0</v>
      </c>
      <c r="B3548" s="326" t="s">
        <v>936</v>
      </c>
      <c r="C3548" s="326" t="s">
        <v>518</v>
      </c>
      <c r="D3548" s="326" t="s">
        <v>828</v>
      </c>
      <c r="E3548" s="326" t="s">
        <v>833</v>
      </c>
      <c r="F3548" s="326" t="s">
        <v>834</v>
      </c>
      <c r="G3548" s="326">
        <v>6.0</v>
      </c>
      <c r="H3548" s="326">
        <v>12566.55699</v>
      </c>
      <c r="I3548" s="60">
        <f t="shared" si="1"/>
        <v>2021</v>
      </c>
      <c r="J3548" s="60">
        <f t="shared" si="2"/>
        <v>3</v>
      </c>
    </row>
    <row r="3549">
      <c r="A3549" s="325">
        <v>3547.0</v>
      </c>
      <c r="B3549" s="326" t="s">
        <v>936</v>
      </c>
      <c r="C3549" s="326" t="s">
        <v>518</v>
      </c>
      <c r="D3549" s="326" t="s">
        <v>828</v>
      </c>
      <c r="E3549" s="326" t="s">
        <v>835</v>
      </c>
      <c r="F3549" s="326" t="s">
        <v>836</v>
      </c>
      <c r="G3549" s="326">
        <v>206.0</v>
      </c>
      <c r="H3549" s="326">
        <v>32580.46533</v>
      </c>
      <c r="I3549" s="60">
        <f t="shared" si="1"/>
        <v>2021</v>
      </c>
      <c r="J3549" s="60">
        <f t="shared" si="2"/>
        <v>3</v>
      </c>
    </row>
    <row r="3550">
      <c r="A3550" s="325">
        <v>3548.0</v>
      </c>
      <c r="B3550" s="326" t="s">
        <v>936</v>
      </c>
      <c r="C3550" s="326" t="s">
        <v>518</v>
      </c>
      <c r="D3550" s="326" t="s">
        <v>828</v>
      </c>
      <c r="E3550" s="326" t="s">
        <v>929</v>
      </c>
      <c r="F3550" s="326">
        <v>36.0</v>
      </c>
      <c r="G3550" s="326">
        <v>161.0</v>
      </c>
      <c r="H3550" s="326">
        <v>242333.899</v>
      </c>
      <c r="I3550" s="60">
        <f t="shared" si="1"/>
        <v>2021</v>
      </c>
      <c r="J3550" s="60">
        <f t="shared" si="2"/>
        <v>3</v>
      </c>
    </row>
    <row r="3551">
      <c r="A3551" s="325">
        <v>3549.0</v>
      </c>
      <c r="B3551" s="326" t="s">
        <v>936</v>
      </c>
      <c r="C3551" s="326" t="s">
        <v>518</v>
      </c>
      <c r="D3551" s="326" t="s">
        <v>828</v>
      </c>
      <c r="E3551" s="326" t="s">
        <v>866</v>
      </c>
      <c r="F3551" s="326">
        <v>106.0</v>
      </c>
      <c r="G3551" s="326">
        <v>75.0</v>
      </c>
      <c r="H3551" s="326">
        <v>116230.5649</v>
      </c>
      <c r="I3551" s="60">
        <f t="shared" si="1"/>
        <v>2021</v>
      </c>
      <c r="J3551" s="60">
        <f t="shared" si="2"/>
        <v>3</v>
      </c>
    </row>
    <row r="3552">
      <c r="A3552" s="325">
        <v>3550.0</v>
      </c>
      <c r="B3552" s="326" t="s">
        <v>936</v>
      </c>
      <c r="C3552" s="326" t="s">
        <v>518</v>
      </c>
      <c r="D3552" s="326" t="s">
        <v>828</v>
      </c>
      <c r="E3552" s="326" t="s">
        <v>853</v>
      </c>
      <c r="F3552" s="326">
        <v>14.0</v>
      </c>
      <c r="G3552" s="326">
        <v>1.0</v>
      </c>
      <c r="H3552" s="326">
        <v>983.625</v>
      </c>
      <c r="I3552" s="60">
        <f t="shared" si="1"/>
        <v>2021</v>
      </c>
      <c r="J3552" s="60">
        <f t="shared" si="2"/>
        <v>3</v>
      </c>
    </row>
    <row r="3553">
      <c r="A3553" s="325">
        <v>3551.0</v>
      </c>
      <c r="B3553" s="326" t="s">
        <v>936</v>
      </c>
      <c r="C3553" s="326" t="s">
        <v>518</v>
      </c>
      <c r="D3553" s="326" t="s">
        <v>828</v>
      </c>
      <c r="E3553" s="326" t="s">
        <v>840</v>
      </c>
      <c r="F3553" s="326" t="s">
        <v>841</v>
      </c>
      <c r="G3553" s="326">
        <v>233.0</v>
      </c>
      <c r="H3553" s="326">
        <v>6787.059575</v>
      </c>
      <c r="I3553" s="60">
        <f t="shared" si="1"/>
        <v>2021</v>
      </c>
      <c r="J3553" s="60">
        <f t="shared" si="2"/>
        <v>3</v>
      </c>
    </row>
    <row r="3554">
      <c r="A3554" s="325">
        <v>3552.0</v>
      </c>
      <c r="B3554" s="326" t="s">
        <v>936</v>
      </c>
      <c r="C3554" s="326" t="s">
        <v>518</v>
      </c>
      <c r="D3554" s="326" t="s">
        <v>828</v>
      </c>
      <c r="E3554" s="326" t="s">
        <v>846</v>
      </c>
      <c r="F3554" s="326" t="s">
        <v>847</v>
      </c>
      <c r="G3554" s="326">
        <v>966.0</v>
      </c>
      <c r="H3554" s="326">
        <v>300164.3802</v>
      </c>
      <c r="I3554" s="60">
        <f t="shared" si="1"/>
        <v>2021</v>
      </c>
      <c r="J3554" s="60">
        <f t="shared" si="2"/>
        <v>3</v>
      </c>
    </row>
    <row r="3555">
      <c r="A3555" s="325">
        <v>3553.0</v>
      </c>
      <c r="B3555" s="326" t="s">
        <v>937</v>
      </c>
      <c r="C3555" s="326" t="s">
        <v>545</v>
      </c>
      <c r="D3555" s="326" t="s">
        <v>642</v>
      </c>
      <c r="E3555" s="326" t="s">
        <v>643</v>
      </c>
      <c r="F3555" s="326" t="s">
        <v>644</v>
      </c>
      <c r="G3555" s="326">
        <v>167.0</v>
      </c>
      <c r="H3555" s="326">
        <v>150690.1894</v>
      </c>
      <c r="I3555" s="60">
        <f t="shared" si="1"/>
        <v>2021</v>
      </c>
      <c r="J3555" s="60">
        <f t="shared" si="2"/>
        <v>4</v>
      </c>
    </row>
    <row r="3556">
      <c r="A3556" s="325">
        <v>3554.0</v>
      </c>
      <c r="B3556" s="326" t="s">
        <v>937</v>
      </c>
      <c r="C3556" s="326" t="s">
        <v>545</v>
      </c>
      <c r="D3556" s="326" t="s">
        <v>642</v>
      </c>
      <c r="E3556" s="326" t="s">
        <v>645</v>
      </c>
      <c r="F3556" s="326" t="s">
        <v>646</v>
      </c>
      <c r="G3556" s="326">
        <v>111.0</v>
      </c>
      <c r="H3556" s="326">
        <v>22176.77196</v>
      </c>
      <c r="I3556" s="60">
        <f t="shared" si="1"/>
        <v>2021</v>
      </c>
      <c r="J3556" s="60">
        <f t="shared" si="2"/>
        <v>4</v>
      </c>
    </row>
    <row r="3557">
      <c r="A3557" s="325">
        <v>3555.0</v>
      </c>
      <c r="B3557" s="326" t="s">
        <v>937</v>
      </c>
      <c r="C3557" s="326" t="s">
        <v>545</v>
      </c>
      <c r="D3557" s="326" t="s">
        <v>647</v>
      </c>
      <c r="E3557" s="326" t="s">
        <v>648</v>
      </c>
      <c r="F3557" s="326" t="s">
        <v>649</v>
      </c>
      <c r="G3557" s="326">
        <v>1005.0</v>
      </c>
      <c r="H3557" s="326">
        <v>9208.948625</v>
      </c>
      <c r="I3557" s="60">
        <f t="shared" si="1"/>
        <v>2021</v>
      </c>
      <c r="J3557" s="60">
        <f t="shared" si="2"/>
        <v>4</v>
      </c>
    </row>
    <row r="3558">
      <c r="A3558" s="325">
        <v>3556.0</v>
      </c>
      <c r="B3558" s="326" t="s">
        <v>937</v>
      </c>
      <c r="C3558" s="326" t="s">
        <v>545</v>
      </c>
      <c r="D3558" s="326" t="s">
        <v>647</v>
      </c>
      <c r="E3558" s="326" t="s">
        <v>650</v>
      </c>
      <c r="F3558" s="326" t="s">
        <v>651</v>
      </c>
      <c r="G3558" s="326">
        <v>1555.0</v>
      </c>
      <c r="H3558" s="326">
        <v>14248.67175</v>
      </c>
      <c r="I3558" s="60">
        <f t="shared" si="1"/>
        <v>2021</v>
      </c>
      <c r="J3558" s="60">
        <f t="shared" si="2"/>
        <v>4</v>
      </c>
    </row>
    <row r="3559">
      <c r="A3559" s="325">
        <v>3557.0</v>
      </c>
      <c r="B3559" s="326" t="s">
        <v>937</v>
      </c>
      <c r="C3559" s="326" t="s">
        <v>545</v>
      </c>
      <c r="D3559" s="326" t="s">
        <v>647</v>
      </c>
      <c r="E3559" s="326" t="s">
        <v>652</v>
      </c>
      <c r="F3559" s="326" t="s">
        <v>653</v>
      </c>
      <c r="G3559" s="326">
        <v>1943.0</v>
      </c>
      <c r="H3559" s="326">
        <v>17803.96734</v>
      </c>
      <c r="I3559" s="60">
        <f t="shared" si="1"/>
        <v>2021</v>
      </c>
      <c r="J3559" s="60">
        <f t="shared" si="2"/>
        <v>4</v>
      </c>
    </row>
    <row r="3560">
      <c r="A3560" s="325">
        <v>3558.0</v>
      </c>
      <c r="B3560" s="326" t="s">
        <v>937</v>
      </c>
      <c r="C3560" s="326" t="s">
        <v>545</v>
      </c>
      <c r="D3560" s="326" t="s">
        <v>647</v>
      </c>
      <c r="E3560" s="326" t="s">
        <v>654</v>
      </c>
      <c r="F3560" s="326" t="s">
        <v>655</v>
      </c>
      <c r="G3560" s="326">
        <v>1667.0</v>
      </c>
      <c r="H3560" s="326">
        <v>15274.94264</v>
      </c>
      <c r="I3560" s="60">
        <f t="shared" si="1"/>
        <v>2021</v>
      </c>
      <c r="J3560" s="60">
        <f t="shared" si="2"/>
        <v>4</v>
      </c>
    </row>
    <row r="3561">
      <c r="A3561" s="325">
        <v>3559.0</v>
      </c>
      <c r="B3561" s="326" t="s">
        <v>937</v>
      </c>
      <c r="C3561" s="326" t="s">
        <v>545</v>
      </c>
      <c r="D3561" s="326" t="s">
        <v>647</v>
      </c>
      <c r="E3561" s="326" t="s">
        <v>656</v>
      </c>
      <c r="F3561" s="326" t="s">
        <v>657</v>
      </c>
      <c r="G3561" s="326">
        <v>31.0</v>
      </c>
      <c r="H3561" s="326">
        <v>405.9960725</v>
      </c>
      <c r="I3561" s="60">
        <f t="shared" si="1"/>
        <v>2021</v>
      </c>
      <c r="J3561" s="60">
        <f t="shared" si="2"/>
        <v>4</v>
      </c>
    </row>
    <row r="3562">
      <c r="A3562" s="325">
        <v>3560.0</v>
      </c>
      <c r="B3562" s="326" t="s">
        <v>937</v>
      </c>
      <c r="C3562" s="326" t="s">
        <v>547</v>
      </c>
      <c r="D3562" s="326" t="s">
        <v>658</v>
      </c>
      <c r="E3562" s="326" t="s">
        <v>659</v>
      </c>
      <c r="F3562" s="326" t="s">
        <v>660</v>
      </c>
      <c r="G3562" s="326">
        <v>66.0</v>
      </c>
      <c r="H3562" s="326">
        <v>761.1908825</v>
      </c>
      <c r="I3562" s="60">
        <f t="shared" si="1"/>
        <v>2021</v>
      </c>
      <c r="J3562" s="60">
        <f t="shared" si="2"/>
        <v>4</v>
      </c>
    </row>
    <row r="3563">
      <c r="A3563" s="325">
        <v>3561.0</v>
      </c>
      <c r="B3563" s="326" t="s">
        <v>937</v>
      </c>
      <c r="C3563" s="326" t="s">
        <v>547</v>
      </c>
      <c r="D3563" s="326" t="s">
        <v>658</v>
      </c>
      <c r="E3563" s="326" t="s">
        <v>661</v>
      </c>
      <c r="F3563" s="326" t="s">
        <v>662</v>
      </c>
      <c r="G3563" s="326">
        <v>4664.0</v>
      </c>
      <c r="H3563" s="326">
        <v>7072.960403</v>
      </c>
      <c r="I3563" s="60">
        <f t="shared" si="1"/>
        <v>2021</v>
      </c>
      <c r="J3563" s="60">
        <f t="shared" si="2"/>
        <v>4</v>
      </c>
    </row>
    <row r="3564">
      <c r="A3564" s="325">
        <v>3562.0</v>
      </c>
      <c r="B3564" s="326" t="s">
        <v>937</v>
      </c>
      <c r="C3564" s="326" t="s">
        <v>547</v>
      </c>
      <c r="D3564" s="326" t="s">
        <v>658</v>
      </c>
      <c r="E3564" s="326" t="s">
        <v>663</v>
      </c>
      <c r="F3564" s="326" t="s">
        <v>664</v>
      </c>
      <c r="G3564" s="326">
        <v>3095.0</v>
      </c>
      <c r="H3564" s="326">
        <v>27850.8068</v>
      </c>
      <c r="I3564" s="60">
        <f t="shared" si="1"/>
        <v>2021</v>
      </c>
      <c r="J3564" s="60">
        <f t="shared" si="2"/>
        <v>4</v>
      </c>
    </row>
    <row r="3565">
      <c r="A3565" s="325">
        <v>3563.0</v>
      </c>
      <c r="B3565" s="326" t="s">
        <v>937</v>
      </c>
      <c r="C3565" s="326" t="s">
        <v>547</v>
      </c>
      <c r="D3565" s="326" t="s">
        <v>665</v>
      </c>
      <c r="E3565" s="326" t="s">
        <v>666</v>
      </c>
      <c r="F3565" s="326" t="s">
        <v>667</v>
      </c>
      <c r="G3565" s="326">
        <v>4030.0</v>
      </c>
      <c r="H3565" s="326">
        <v>2686712.319</v>
      </c>
      <c r="I3565" s="60">
        <f t="shared" si="1"/>
        <v>2021</v>
      </c>
      <c r="J3565" s="60">
        <f t="shared" si="2"/>
        <v>4</v>
      </c>
    </row>
    <row r="3566">
      <c r="A3566" s="325">
        <v>3564.0</v>
      </c>
      <c r="B3566" s="326" t="s">
        <v>937</v>
      </c>
      <c r="C3566" s="326" t="s">
        <v>678</v>
      </c>
      <c r="D3566" s="326" t="s">
        <v>678</v>
      </c>
      <c r="E3566" s="326" t="s">
        <v>680</v>
      </c>
      <c r="F3566" s="326">
        <v>80.0</v>
      </c>
      <c r="G3566" s="326">
        <v>94.0</v>
      </c>
      <c r="H3566" s="326">
        <v>14756.87972</v>
      </c>
      <c r="I3566" s="60">
        <f t="shared" si="1"/>
        <v>2021</v>
      </c>
      <c r="J3566" s="60">
        <f t="shared" si="2"/>
        <v>4</v>
      </c>
    </row>
    <row r="3567">
      <c r="A3567" s="325">
        <v>3565.0</v>
      </c>
      <c r="B3567" s="326" t="s">
        <v>937</v>
      </c>
      <c r="C3567" s="326" t="s">
        <v>678</v>
      </c>
      <c r="D3567" s="326" t="s">
        <v>678</v>
      </c>
      <c r="E3567" s="326" t="s">
        <v>681</v>
      </c>
      <c r="F3567" s="326">
        <v>83.0</v>
      </c>
      <c r="G3567" s="326">
        <v>3.0</v>
      </c>
      <c r="H3567" s="326">
        <v>12.75890041</v>
      </c>
      <c r="I3567" s="60">
        <f t="shared" si="1"/>
        <v>2021</v>
      </c>
      <c r="J3567" s="60">
        <f t="shared" si="2"/>
        <v>4</v>
      </c>
    </row>
    <row r="3568">
      <c r="A3568" s="325">
        <v>3566.0</v>
      </c>
      <c r="B3568" s="326" t="s">
        <v>937</v>
      </c>
      <c r="C3568" s="326" t="s">
        <v>678</v>
      </c>
      <c r="D3568" s="326" t="s">
        <v>678</v>
      </c>
      <c r="E3568" s="326" t="s">
        <v>683</v>
      </c>
      <c r="F3568" s="326">
        <v>802.0</v>
      </c>
      <c r="G3568" s="326">
        <v>792.0</v>
      </c>
      <c r="H3568" s="326">
        <v>107025.6903</v>
      </c>
      <c r="I3568" s="60">
        <f t="shared" si="1"/>
        <v>2021</v>
      </c>
      <c r="J3568" s="60">
        <f t="shared" si="2"/>
        <v>4</v>
      </c>
    </row>
    <row r="3569">
      <c r="A3569" s="325">
        <v>3567.0</v>
      </c>
      <c r="B3569" s="326" t="s">
        <v>937</v>
      </c>
      <c r="C3569" s="326" t="s">
        <v>678</v>
      </c>
      <c r="D3569" s="326" t="s">
        <v>678</v>
      </c>
      <c r="E3569" s="326" t="s">
        <v>684</v>
      </c>
      <c r="F3569" s="326">
        <v>95.0</v>
      </c>
      <c r="G3569" s="326">
        <v>27.0</v>
      </c>
      <c r="H3569" s="326">
        <v>436.7345796</v>
      </c>
      <c r="I3569" s="60">
        <f t="shared" si="1"/>
        <v>2021</v>
      </c>
      <c r="J3569" s="60">
        <f t="shared" si="2"/>
        <v>4</v>
      </c>
    </row>
    <row r="3570">
      <c r="A3570" s="325">
        <v>3568.0</v>
      </c>
      <c r="B3570" s="326" t="s">
        <v>937</v>
      </c>
      <c r="C3570" s="326" t="s">
        <v>678</v>
      </c>
      <c r="D3570" s="326" t="s">
        <v>678</v>
      </c>
      <c r="E3570" s="326" t="s">
        <v>685</v>
      </c>
      <c r="F3570" s="326">
        <v>24.0</v>
      </c>
      <c r="G3570" s="326">
        <v>16.0</v>
      </c>
      <c r="H3570" s="326">
        <v>5552.213387</v>
      </c>
      <c r="I3570" s="60">
        <f t="shared" si="1"/>
        <v>2021</v>
      </c>
      <c r="J3570" s="60">
        <f t="shared" si="2"/>
        <v>4</v>
      </c>
    </row>
    <row r="3571">
      <c r="A3571" s="325">
        <v>3569.0</v>
      </c>
      <c r="B3571" s="326" t="s">
        <v>937</v>
      </c>
      <c r="C3571" s="326" t="s">
        <v>678</v>
      </c>
      <c r="D3571" s="326" t="s">
        <v>678</v>
      </c>
      <c r="E3571" s="326" t="s">
        <v>686</v>
      </c>
      <c r="F3571" s="326">
        <v>60.0</v>
      </c>
      <c r="G3571" s="326">
        <v>4.0</v>
      </c>
      <c r="H3571" s="326">
        <v>73.69150448</v>
      </c>
      <c r="I3571" s="60">
        <f t="shared" si="1"/>
        <v>2021</v>
      </c>
      <c r="J3571" s="60">
        <f t="shared" si="2"/>
        <v>4</v>
      </c>
    </row>
    <row r="3572">
      <c r="A3572" s="325">
        <v>3570.0</v>
      </c>
      <c r="B3572" s="326" t="s">
        <v>937</v>
      </c>
      <c r="C3572" s="326" t="s">
        <v>678</v>
      </c>
      <c r="D3572" s="326" t="s">
        <v>678</v>
      </c>
      <c r="E3572" s="326" t="s">
        <v>687</v>
      </c>
      <c r="F3572" s="326">
        <v>814.0</v>
      </c>
      <c r="G3572" s="326">
        <v>47.0</v>
      </c>
      <c r="H3572" s="326">
        <v>330.9958856</v>
      </c>
      <c r="I3572" s="60">
        <f t="shared" si="1"/>
        <v>2021</v>
      </c>
      <c r="J3572" s="60">
        <f t="shared" si="2"/>
        <v>4</v>
      </c>
    </row>
    <row r="3573">
      <c r="A3573" s="325">
        <v>3571.0</v>
      </c>
      <c r="B3573" s="326" t="s">
        <v>937</v>
      </c>
      <c r="C3573" s="326" t="s">
        <v>678</v>
      </c>
      <c r="D3573" s="326" t="s">
        <v>678</v>
      </c>
      <c r="E3573" s="326" t="s">
        <v>688</v>
      </c>
      <c r="F3573" s="326">
        <v>33.0</v>
      </c>
      <c r="G3573" s="326">
        <v>229.0</v>
      </c>
      <c r="H3573" s="326">
        <v>8464.28827</v>
      </c>
      <c r="I3573" s="60">
        <f t="shared" si="1"/>
        <v>2021</v>
      </c>
      <c r="J3573" s="60">
        <f t="shared" si="2"/>
        <v>4</v>
      </c>
    </row>
    <row r="3574">
      <c r="A3574" s="325">
        <v>3572.0</v>
      </c>
      <c r="B3574" s="326" t="s">
        <v>937</v>
      </c>
      <c r="C3574" s="326" t="s">
        <v>678</v>
      </c>
      <c r="D3574" s="326" t="s">
        <v>678</v>
      </c>
      <c r="E3574" s="326" t="s">
        <v>689</v>
      </c>
      <c r="F3574" s="326">
        <v>54.0</v>
      </c>
      <c r="G3574" s="326">
        <v>309.0</v>
      </c>
      <c r="H3574" s="326">
        <v>21585.1281</v>
      </c>
      <c r="I3574" s="60">
        <f t="shared" si="1"/>
        <v>2021</v>
      </c>
      <c r="J3574" s="60">
        <f t="shared" si="2"/>
        <v>4</v>
      </c>
    </row>
    <row r="3575">
      <c r="A3575" s="325">
        <v>3573.0</v>
      </c>
      <c r="B3575" s="326" t="s">
        <v>937</v>
      </c>
      <c r="C3575" s="326" t="s">
        <v>678</v>
      </c>
      <c r="D3575" s="326" t="s">
        <v>678</v>
      </c>
      <c r="E3575" s="326" t="s">
        <v>692</v>
      </c>
      <c r="F3575" s="326" t="s">
        <v>693</v>
      </c>
      <c r="G3575" s="326">
        <v>61.0</v>
      </c>
      <c r="H3575" s="326">
        <v>8797.456929</v>
      </c>
      <c r="I3575" s="60">
        <f t="shared" si="1"/>
        <v>2021</v>
      </c>
      <c r="J3575" s="60">
        <f t="shared" si="2"/>
        <v>4</v>
      </c>
    </row>
    <row r="3576">
      <c r="A3576" s="325">
        <v>3574.0</v>
      </c>
      <c r="B3576" s="326" t="s">
        <v>937</v>
      </c>
      <c r="C3576" s="326" t="s">
        <v>678</v>
      </c>
      <c r="D3576" s="326" t="s">
        <v>678</v>
      </c>
      <c r="E3576" s="326" t="s">
        <v>694</v>
      </c>
      <c r="F3576" s="326">
        <v>86.0</v>
      </c>
      <c r="G3576" s="326">
        <v>1103.0</v>
      </c>
      <c r="H3576" s="326">
        <v>134955.8623</v>
      </c>
      <c r="I3576" s="60">
        <f t="shared" si="1"/>
        <v>2021</v>
      </c>
      <c r="J3576" s="60">
        <f t="shared" si="2"/>
        <v>4</v>
      </c>
    </row>
    <row r="3577">
      <c r="A3577" s="325">
        <v>3575.0</v>
      </c>
      <c r="B3577" s="326" t="s">
        <v>937</v>
      </c>
      <c r="C3577" s="326" t="s">
        <v>678</v>
      </c>
      <c r="D3577" s="326" t="s">
        <v>678</v>
      </c>
      <c r="E3577" s="326" t="s">
        <v>695</v>
      </c>
      <c r="F3577" s="326">
        <v>69.0</v>
      </c>
      <c r="G3577" s="326">
        <v>115.0</v>
      </c>
      <c r="H3577" s="326">
        <v>31202.44792</v>
      </c>
      <c r="I3577" s="60">
        <f t="shared" si="1"/>
        <v>2021</v>
      </c>
      <c r="J3577" s="60">
        <f t="shared" si="2"/>
        <v>4</v>
      </c>
    </row>
    <row r="3578">
      <c r="A3578" s="325">
        <v>3576.0</v>
      </c>
      <c r="B3578" s="326" t="s">
        <v>937</v>
      </c>
      <c r="C3578" s="326" t="s">
        <v>678</v>
      </c>
      <c r="D3578" s="326" t="s">
        <v>678</v>
      </c>
      <c r="E3578" s="326" t="s">
        <v>696</v>
      </c>
      <c r="F3578" s="326">
        <v>61.0</v>
      </c>
      <c r="G3578" s="326">
        <v>34.0</v>
      </c>
      <c r="H3578" s="326">
        <v>5024.725302</v>
      </c>
      <c r="I3578" s="60">
        <f t="shared" si="1"/>
        <v>2021</v>
      </c>
      <c r="J3578" s="60">
        <f t="shared" si="2"/>
        <v>4</v>
      </c>
    </row>
    <row r="3579">
      <c r="A3579" s="325">
        <v>3577.0</v>
      </c>
      <c r="B3579" s="326" t="s">
        <v>937</v>
      </c>
      <c r="C3579" s="326" t="s">
        <v>678</v>
      </c>
      <c r="D3579" s="326" t="s">
        <v>678</v>
      </c>
      <c r="E3579" s="326" t="s">
        <v>697</v>
      </c>
      <c r="F3579" s="326">
        <v>99.0</v>
      </c>
      <c r="G3579" s="326">
        <v>98.0</v>
      </c>
      <c r="H3579" s="326">
        <v>18209.17423</v>
      </c>
      <c r="I3579" s="60">
        <f t="shared" si="1"/>
        <v>2021</v>
      </c>
      <c r="J3579" s="60">
        <f t="shared" si="2"/>
        <v>4</v>
      </c>
    </row>
    <row r="3580">
      <c r="A3580" s="325">
        <v>3578.0</v>
      </c>
      <c r="B3580" s="326" t="s">
        <v>937</v>
      </c>
      <c r="C3580" s="326" t="s">
        <v>678</v>
      </c>
      <c r="D3580" s="326" t="s">
        <v>678</v>
      </c>
      <c r="E3580" s="326" t="s">
        <v>698</v>
      </c>
      <c r="F3580" s="326">
        <v>67.0</v>
      </c>
      <c r="G3580" s="326">
        <v>5.0</v>
      </c>
      <c r="H3580" s="326">
        <v>581.567422</v>
      </c>
      <c r="I3580" s="60">
        <f t="shared" si="1"/>
        <v>2021</v>
      </c>
      <c r="J3580" s="60">
        <f t="shared" si="2"/>
        <v>4</v>
      </c>
    </row>
    <row r="3581">
      <c r="A3581" s="325">
        <v>3579.0</v>
      </c>
      <c r="B3581" s="326" t="s">
        <v>937</v>
      </c>
      <c r="C3581" s="326" t="s">
        <v>678</v>
      </c>
      <c r="D3581" s="326" t="s">
        <v>678</v>
      </c>
      <c r="E3581" s="326" t="s">
        <v>699</v>
      </c>
      <c r="F3581" s="326">
        <v>79.0</v>
      </c>
      <c r="G3581" s="326">
        <v>344.0</v>
      </c>
      <c r="H3581" s="326">
        <v>63386.47314</v>
      </c>
      <c r="I3581" s="60">
        <f t="shared" si="1"/>
        <v>2021</v>
      </c>
      <c r="J3581" s="60">
        <f t="shared" si="2"/>
        <v>4</v>
      </c>
    </row>
    <row r="3582">
      <c r="A3582" s="325">
        <v>3580.0</v>
      </c>
      <c r="B3582" s="326" t="s">
        <v>937</v>
      </c>
      <c r="C3582" s="326" t="s">
        <v>678</v>
      </c>
      <c r="D3582" s="326" t="s">
        <v>678</v>
      </c>
      <c r="E3582" s="326" t="s">
        <v>702</v>
      </c>
      <c r="F3582" s="326" t="s">
        <v>703</v>
      </c>
      <c r="G3582" s="326">
        <v>51.0</v>
      </c>
      <c r="H3582" s="326">
        <v>9427.059157</v>
      </c>
      <c r="I3582" s="60">
        <f t="shared" si="1"/>
        <v>2021</v>
      </c>
      <c r="J3582" s="60">
        <f t="shared" si="2"/>
        <v>4</v>
      </c>
    </row>
    <row r="3583">
      <c r="A3583" s="325">
        <v>3581.0</v>
      </c>
      <c r="B3583" s="326" t="s">
        <v>937</v>
      </c>
      <c r="C3583" s="326" t="s">
        <v>678</v>
      </c>
      <c r="D3583" s="326" t="s">
        <v>678</v>
      </c>
      <c r="E3583" s="326" t="s">
        <v>704</v>
      </c>
      <c r="F3583" s="326">
        <v>38.0</v>
      </c>
      <c r="G3583" s="326">
        <v>454.0</v>
      </c>
      <c r="H3583" s="326">
        <v>126311.7387</v>
      </c>
      <c r="I3583" s="60">
        <f t="shared" si="1"/>
        <v>2021</v>
      </c>
      <c r="J3583" s="60">
        <f t="shared" si="2"/>
        <v>4</v>
      </c>
    </row>
    <row r="3584">
      <c r="A3584" s="325">
        <v>3582.0</v>
      </c>
      <c r="B3584" s="326" t="s">
        <v>937</v>
      </c>
      <c r="C3584" s="326" t="s">
        <v>678</v>
      </c>
      <c r="D3584" s="326" t="s">
        <v>678</v>
      </c>
      <c r="E3584" s="326" t="s">
        <v>705</v>
      </c>
      <c r="F3584" s="326">
        <v>27.0</v>
      </c>
      <c r="G3584" s="326">
        <v>16.0</v>
      </c>
      <c r="H3584" s="326">
        <v>44.5666996</v>
      </c>
      <c r="I3584" s="60">
        <f t="shared" si="1"/>
        <v>2021</v>
      </c>
      <c r="J3584" s="60">
        <f t="shared" si="2"/>
        <v>4</v>
      </c>
    </row>
    <row r="3585">
      <c r="A3585" s="325">
        <v>3583.0</v>
      </c>
      <c r="B3585" s="326" t="s">
        <v>937</v>
      </c>
      <c r="C3585" s="326" t="s">
        <v>678</v>
      </c>
      <c r="D3585" s="326" t="s">
        <v>678</v>
      </c>
      <c r="E3585" s="326" t="s">
        <v>706</v>
      </c>
      <c r="F3585" s="326">
        <v>59.0</v>
      </c>
      <c r="G3585" s="326">
        <v>410.0</v>
      </c>
      <c r="H3585" s="326">
        <v>24195.6877</v>
      </c>
      <c r="I3585" s="60">
        <f t="shared" si="1"/>
        <v>2021</v>
      </c>
      <c r="J3585" s="60">
        <f t="shared" si="2"/>
        <v>4</v>
      </c>
    </row>
    <row r="3586">
      <c r="A3586" s="325">
        <v>3584.0</v>
      </c>
      <c r="B3586" s="326" t="s">
        <v>937</v>
      </c>
      <c r="C3586" s="326" t="s">
        <v>678</v>
      </c>
      <c r="D3586" s="326" t="s">
        <v>678</v>
      </c>
      <c r="E3586" s="326" t="s">
        <v>856</v>
      </c>
      <c r="F3586" s="326">
        <v>96.0</v>
      </c>
      <c r="G3586" s="326">
        <v>2.0</v>
      </c>
      <c r="H3586" s="326">
        <v>547.724445</v>
      </c>
      <c r="I3586" s="60">
        <f t="shared" si="1"/>
        <v>2021</v>
      </c>
      <c r="J3586" s="60">
        <f t="shared" si="2"/>
        <v>4</v>
      </c>
    </row>
    <row r="3587">
      <c r="A3587" s="325">
        <v>3585.0</v>
      </c>
      <c r="B3587" s="326" t="s">
        <v>937</v>
      </c>
      <c r="C3587" s="326" t="s">
        <v>550</v>
      </c>
      <c r="D3587" s="326" t="s">
        <v>550</v>
      </c>
      <c r="E3587" s="326" t="s">
        <v>912</v>
      </c>
      <c r="F3587" s="326">
        <v>81.0</v>
      </c>
      <c r="G3587" s="326">
        <v>11.0</v>
      </c>
      <c r="H3587" s="326">
        <v>18817.95988</v>
      </c>
      <c r="I3587" s="60">
        <f t="shared" si="1"/>
        <v>2021</v>
      </c>
      <c r="J3587" s="60">
        <f t="shared" si="2"/>
        <v>4</v>
      </c>
    </row>
    <row r="3588">
      <c r="A3588" s="325">
        <v>3586.0</v>
      </c>
      <c r="B3588" s="326" t="s">
        <v>937</v>
      </c>
      <c r="C3588" s="326" t="s">
        <v>550</v>
      </c>
      <c r="D3588" s="326" t="s">
        <v>550</v>
      </c>
      <c r="E3588" s="326" t="s">
        <v>708</v>
      </c>
      <c r="F3588" s="326" t="s">
        <v>709</v>
      </c>
      <c r="G3588" s="326">
        <v>2206.0</v>
      </c>
      <c r="H3588" s="326">
        <v>156858.3711</v>
      </c>
      <c r="I3588" s="60">
        <f t="shared" si="1"/>
        <v>2021</v>
      </c>
      <c r="J3588" s="60">
        <f t="shared" si="2"/>
        <v>4</v>
      </c>
    </row>
    <row r="3589">
      <c r="A3589" s="325">
        <v>3587.0</v>
      </c>
      <c r="B3589" s="326" t="s">
        <v>937</v>
      </c>
      <c r="C3589" s="326" t="s">
        <v>550</v>
      </c>
      <c r="D3589" s="326" t="s">
        <v>550</v>
      </c>
      <c r="E3589" s="326" t="s">
        <v>710</v>
      </c>
      <c r="F3589" s="326" t="s">
        <v>711</v>
      </c>
      <c r="G3589" s="326">
        <v>334.0</v>
      </c>
      <c r="H3589" s="326">
        <v>185215.6185</v>
      </c>
      <c r="I3589" s="60">
        <f t="shared" si="1"/>
        <v>2021</v>
      </c>
      <c r="J3589" s="60">
        <f t="shared" si="2"/>
        <v>4</v>
      </c>
    </row>
    <row r="3590">
      <c r="A3590" s="325">
        <v>3588.0</v>
      </c>
      <c r="B3590" s="326" t="s">
        <v>937</v>
      </c>
      <c r="C3590" s="326" t="s">
        <v>550</v>
      </c>
      <c r="D3590" s="326" t="s">
        <v>550</v>
      </c>
      <c r="E3590" s="326" t="s">
        <v>712</v>
      </c>
      <c r="F3590" s="326" t="s">
        <v>713</v>
      </c>
      <c r="G3590" s="326">
        <v>143.0</v>
      </c>
      <c r="H3590" s="326">
        <v>100529.1744</v>
      </c>
      <c r="I3590" s="60">
        <f t="shared" si="1"/>
        <v>2021</v>
      </c>
      <c r="J3590" s="60">
        <f t="shared" si="2"/>
        <v>4</v>
      </c>
    </row>
    <row r="3591">
      <c r="A3591" s="325">
        <v>3589.0</v>
      </c>
      <c r="B3591" s="326" t="s">
        <v>937</v>
      </c>
      <c r="C3591" s="326" t="s">
        <v>550</v>
      </c>
      <c r="D3591" s="326" t="s">
        <v>550</v>
      </c>
      <c r="E3591" s="326" t="s">
        <v>714</v>
      </c>
      <c r="F3591" s="326" t="s">
        <v>715</v>
      </c>
      <c r="G3591" s="326">
        <v>1387.0</v>
      </c>
      <c r="H3591" s="326">
        <v>85169.88769</v>
      </c>
      <c r="I3591" s="60">
        <f t="shared" si="1"/>
        <v>2021</v>
      </c>
      <c r="J3591" s="60">
        <f t="shared" si="2"/>
        <v>4</v>
      </c>
    </row>
    <row r="3592">
      <c r="A3592" s="325">
        <v>3590.0</v>
      </c>
      <c r="B3592" s="326" t="s">
        <v>937</v>
      </c>
      <c r="C3592" s="326" t="s">
        <v>551</v>
      </c>
      <c r="D3592" s="326" t="s">
        <v>551</v>
      </c>
      <c r="E3592" s="326" t="s">
        <v>716</v>
      </c>
      <c r="F3592" s="326">
        <v>66.0</v>
      </c>
      <c r="G3592" s="326">
        <v>4175.0</v>
      </c>
      <c r="H3592" s="326">
        <v>289289.507</v>
      </c>
      <c r="I3592" s="60">
        <f t="shared" si="1"/>
        <v>2021</v>
      </c>
      <c r="J3592" s="60">
        <f t="shared" si="2"/>
        <v>4</v>
      </c>
    </row>
    <row r="3593">
      <c r="A3593" s="325">
        <v>3591.0</v>
      </c>
      <c r="B3593" s="326" t="s">
        <v>937</v>
      </c>
      <c r="C3593" s="326" t="s">
        <v>551</v>
      </c>
      <c r="D3593" s="326" t="s">
        <v>551</v>
      </c>
      <c r="E3593" s="326" t="s">
        <v>717</v>
      </c>
      <c r="F3593" s="326" t="s">
        <v>718</v>
      </c>
      <c r="G3593" s="326">
        <v>4470.0</v>
      </c>
      <c r="H3593" s="326">
        <v>33865.43252</v>
      </c>
      <c r="I3593" s="60">
        <f t="shared" si="1"/>
        <v>2021</v>
      </c>
      <c r="J3593" s="60">
        <f t="shared" si="2"/>
        <v>4</v>
      </c>
    </row>
    <row r="3594">
      <c r="A3594" s="325">
        <v>3592.0</v>
      </c>
      <c r="B3594" s="326" t="s">
        <v>937</v>
      </c>
      <c r="C3594" s="326" t="s">
        <v>551</v>
      </c>
      <c r="D3594" s="326" t="s">
        <v>551</v>
      </c>
      <c r="E3594" s="326" t="s">
        <v>719</v>
      </c>
      <c r="F3594" s="326" t="s">
        <v>720</v>
      </c>
      <c r="G3594" s="326">
        <v>1765.0</v>
      </c>
      <c r="H3594" s="326">
        <v>24225.7315</v>
      </c>
      <c r="I3594" s="60">
        <f t="shared" si="1"/>
        <v>2021</v>
      </c>
      <c r="J3594" s="60">
        <f t="shared" si="2"/>
        <v>4</v>
      </c>
    </row>
    <row r="3595">
      <c r="A3595" s="325">
        <v>3593.0</v>
      </c>
      <c r="B3595" s="326" t="s">
        <v>937</v>
      </c>
      <c r="C3595" s="326" t="s">
        <v>551</v>
      </c>
      <c r="D3595" s="326" t="s">
        <v>551</v>
      </c>
      <c r="E3595" s="326" t="s">
        <v>721</v>
      </c>
      <c r="F3595" s="326" t="s">
        <v>722</v>
      </c>
      <c r="G3595" s="326">
        <v>65.0</v>
      </c>
      <c r="H3595" s="326">
        <v>24271.85898</v>
      </c>
      <c r="I3595" s="60">
        <f t="shared" si="1"/>
        <v>2021</v>
      </c>
      <c r="J3595" s="60">
        <f t="shared" si="2"/>
        <v>4</v>
      </c>
    </row>
    <row r="3596">
      <c r="A3596" s="325">
        <v>3594.0</v>
      </c>
      <c r="B3596" s="326" t="s">
        <v>937</v>
      </c>
      <c r="C3596" s="326" t="s">
        <v>723</v>
      </c>
      <c r="D3596" s="326" t="s">
        <v>723</v>
      </c>
      <c r="E3596" s="326" t="s">
        <v>724</v>
      </c>
      <c r="F3596" s="326" t="s">
        <v>725</v>
      </c>
      <c r="G3596" s="326">
        <v>298.0</v>
      </c>
      <c r="H3596" s="326">
        <v>296078.3681</v>
      </c>
      <c r="I3596" s="60">
        <f t="shared" si="1"/>
        <v>2021</v>
      </c>
      <c r="J3596" s="60">
        <f t="shared" si="2"/>
        <v>4</v>
      </c>
    </row>
    <row r="3597">
      <c r="A3597" s="325">
        <v>3595.0</v>
      </c>
      <c r="B3597" s="326" t="s">
        <v>937</v>
      </c>
      <c r="C3597" s="326" t="s">
        <v>723</v>
      </c>
      <c r="D3597" s="326" t="s">
        <v>723</v>
      </c>
      <c r="E3597" s="326" t="s">
        <v>726</v>
      </c>
      <c r="F3597" s="326" t="s">
        <v>727</v>
      </c>
      <c r="G3597" s="326">
        <v>1159.0</v>
      </c>
      <c r="H3597" s="326">
        <v>1151526.271</v>
      </c>
      <c r="I3597" s="60">
        <f t="shared" si="1"/>
        <v>2021</v>
      </c>
      <c r="J3597" s="60">
        <f t="shared" si="2"/>
        <v>4</v>
      </c>
    </row>
    <row r="3598">
      <c r="A3598" s="325">
        <v>3596.0</v>
      </c>
      <c r="B3598" s="326" t="s">
        <v>937</v>
      </c>
      <c r="C3598" s="326" t="s">
        <v>524</v>
      </c>
      <c r="D3598" s="326" t="s">
        <v>728</v>
      </c>
      <c r="E3598" s="326" t="s">
        <v>729</v>
      </c>
      <c r="F3598" s="326">
        <v>71.0</v>
      </c>
      <c r="G3598" s="326">
        <v>93.0</v>
      </c>
      <c r="H3598" s="326">
        <v>89221.4369</v>
      </c>
      <c r="I3598" s="60">
        <f t="shared" si="1"/>
        <v>2021</v>
      </c>
      <c r="J3598" s="60">
        <f t="shared" si="2"/>
        <v>4</v>
      </c>
    </row>
    <row r="3599">
      <c r="A3599" s="325">
        <v>3597.0</v>
      </c>
      <c r="B3599" s="326" t="s">
        <v>937</v>
      </c>
      <c r="C3599" s="326" t="s">
        <v>524</v>
      </c>
      <c r="D3599" s="326" t="s">
        <v>728</v>
      </c>
      <c r="E3599" s="326" t="s">
        <v>730</v>
      </c>
      <c r="F3599" s="326">
        <v>73.0</v>
      </c>
      <c r="G3599" s="326">
        <v>5.0</v>
      </c>
      <c r="H3599" s="326">
        <v>1231.222466</v>
      </c>
      <c r="I3599" s="60">
        <f t="shared" si="1"/>
        <v>2021</v>
      </c>
      <c r="J3599" s="60">
        <f t="shared" si="2"/>
        <v>4</v>
      </c>
    </row>
    <row r="3600">
      <c r="A3600" s="325">
        <v>3598.0</v>
      </c>
      <c r="B3600" s="326" t="s">
        <v>937</v>
      </c>
      <c r="C3600" s="326" t="s">
        <v>524</v>
      </c>
      <c r="D3600" s="326" t="s">
        <v>728</v>
      </c>
      <c r="E3600" s="326" t="s">
        <v>731</v>
      </c>
      <c r="F3600" s="326" t="s">
        <v>732</v>
      </c>
      <c r="G3600" s="326">
        <v>16.0</v>
      </c>
      <c r="H3600" s="326">
        <v>14532.82917</v>
      </c>
      <c r="I3600" s="60">
        <f t="shared" si="1"/>
        <v>2021</v>
      </c>
      <c r="J3600" s="60">
        <f t="shared" si="2"/>
        <v>4</v>
      </c>
    </row>
    <row r="3601">
      <c r="A3601" s="325">
        <v>3599.0</v>
      </c>
      <c r="B3601" s="326" t="s">
        <v>937</v>
      </c>
      <c r="C3601" s="326" t="s">
        <v>524</v>
      </c>
      <c r="D3601" s="326" t="s">
        <v>728</v>
      </c>
      <c r="E3601" s="326" t="s">
        <v>733</v>
      </c>
      <c r="F3601" s="326" t="s">
        <v>734</v>
      </c>
      <c r="G3601" s="326">
        <v>341.0</v>
      </c>
      <c r="H3601" s="326">
        <v>15868.34068</v>
      </c>
      <c r="I3601" s="60">
        <f t="shared" si="1"/>
        <v>2021</v>
      </c>
      <c r="J3601" s="60">
        <f t="shared" si="2"/>
        <v>4</v>
      </c>
    </row>
    <row r="3602">
      <c r="A3602" s="325">
        <v>3600.0</v>
      </c>
      <c r="B3602" s="326" t="s">
        <v>937</v>
      </c>
      <c r="C3602" s="326" t="s">
        <v>524</v>
      </c>
      <c r="D3602" s="326" t="s">
        <v>728</v>
      </c>
      <c r="E3602" s="326" t="s">
        <v>735</v>
      </c>
      <c r="F3602" s="326">
        <v>23.0</v>
      </c>
      <c r="G3602" s="326">
        <v>18.0</v>
      </c>
      <c r="H3602" s="326">
        <v>23547.24875</v>
      </c>
      <c r="I3602" s="60">
        <f t="shared" si="1"/>
        <v>2021</v>
      </c>
      <c r="J3602" s="60">
        <f t="shared" si="2"/>
        <v>4</v>
      </c>
    </row>
    <row r="3603">
      <c r="A3603" s="325">
        <v>3601.0</v>
      </c>
      <c r="B3603" s="326" t="s">
        <v>937</v>
      </c>
      <c r="C3603" s="326" t="s">
        <v>524</v>
      </c>
      <c r="D3603" s="326" t="s">
        <v>728</v>
      </c>
      <c r="E3603" s="326" t="s">
        <v>736</v>
      </c>
      <c r="F3603" s="326" t="s">
        <v>737</v>
      </c>
      <c r="G3603" s="326">
        <v>3.0</v>
      </c>
      <c r="H3603" s="326">
        <v>4082.945532</v>
      </c>
      <c r="I3603" s="60">
        <f t="shared" si="1"/>
        <v>2021</v>
      </c>
      <c r="J3603" s="60">
        <f t="shared" si="2"/>
        <v>4</v>
      </c>
    </row>
    <row r="3604">
      <c r="A3604" s="325">
        <v>3602.0</v>
      </c>
      <c r="B3604" s="326" t="s">
        <v>937</v>
      </c>
      <c r="C3604" s="326" t="s">
        <v>524</v>
      </c>
      <c r="D3604" s="326" t="s">
        <v>728</v>
      </c>
      <c r="E3604" s="326" t="s">
        <v>738</v>
      </c>
      <c r="F3604" s="326">
        <v>70.0</v>
      </c>
      <c r="G3604" s="326">
        <v>3.0</v>
      </c>
      <c r="H3604" s="326">
        <v>3910.331973</v>
      </c>
      <c r="I3604" s="60">
        <f t="shared" si="1"/>
        <v>2021</v>
      </c>
      <c r="J3604" s="60">
        <f t="shared" si="2"/>
        <v>4</v>
      </c>
    </row>
    <row r="3605">
      <c r="A3605" s="325">
        <v>3603.0</v>
      </c>
      <c r="B3605" s="326" t="s">
        <v>937</v>
      </c>
      <c r="C3605" s="326" t="s">
        <v>524</v>
      </c>
      <c r="D3605" s="326" t="s">
        <v>728</v>
      </c>
      <c r="E3605" s="326" t="s">
        <v>739</v>
      </c>
      <c r="F3605" s="326">
        <v>21.0</v>
      </c>
      <c r="G3605" s="326">
        <v>278.0</v>
      </c>
      <c r="H3605" s="326">
        <v>294278.5285</v>
      </c>
      <c r="I3605" s="60">
        <f t="shared" si="1"/>
        <v>2021</v>
      </c>
      <c r="J3605" s="60">
        <f t="shared" si="2"/>
        <v>4</v>
      </c>
    </row>
    <row r="3606">
      <c r="A3606" s="325">
        <v>3604.0</v>
      </c>
      <c r="B3606" s="326" t="s">
        <v>937</v>
      </c>
      <c r="C3606" s="326" t="s">
        <v>524</v>
      </c>
      <c r="D3606" s="326" t="s">
        <v>728</v>
      </c>
      <c r="E3606" s="326" t="s">
        <v>740</v>
      </c>
      <c r="F3606" s="326" t="s">
        <v>741</v>
      </c>
      <c r="G3606" s="326">
        <v>290.0</v>
      </c>
      <c r="H3606" s="326">
        <v>223151.1304</v>
      </c>
      <c r="I3606" s="60">
        <f t="shared" si="1"/>
        <v>2021</v>
      </c>
      <c r="J3606" s="60">
        <f t="shared" si="2"/>
        <v>4</v>
      </c>
    </row>
    <row r="3607">
      <c r="A3607" s="325">
        <v>3605.0</v>
      </c>
      <c r="B3607" s="326" t="s">
        <v>937</v>
      </c>
      <c r="C3607" s="326" t="s">
        <v>524</v>
      </c>
      <c r="D3607" s="326" t="s">
        <v>728</v>
      </c>
      <c r="E3607" s="326" t="s">
        <v>742</v>
      </c>
      <c r="F3607" s="326" t="s">
        <v>743</v>
      </c>
      <c r="G3607" s="326">
        <v>747.0</v>
      </c>
      <c r="H3607" s="326">
        <v>371875.2044</v>
      </c>
      <c r="I3607" s="60">
        <f t="shared" si="1"/>
        <v>2021</v>
      </c>
      <c r="J3607" s="60">
        <f t="shared" si="2"/>
        <v>4</v>
      </c>
    </row>
    <row r="3608">
      <c r="A3608" s="325">
        <v>3606.0</v>
      </c>
      <c r="B3608" s="326" t="s">
        <v>937</v>
      </c>
      <c r="C3608" s="326" t="s">
        <v>524</v>
      </c>
      <c r="D3608" s="326" t="s">
        <v>728</v>
      </c>
      <c r="E3608" s="326" t="s">
        <v>744</v>
      </c>
      <c r="F3608" s="326" t="s">
        <v>745</v>
      </c>
      <c r="G3608" s="326">
        <v>240.0</v>
      </c>
      <c r="H3608" s="326">
        <v>310751.8814</v>
      </c>
      <c r="I3608" s="60">
        <f t="shared" si="1"/>
        <v>2021</v>
      </c>
      <c r="J3608" s="60">
        <f t="shared" si="2"/>
        <v>4</v>
      </c>
    </row>
    <row r="3609">
      <c r="A3609" s="325">
        <v>3607.0</v>
      </c>
      <c r="B3609" s="326" t="s">
        <v>937</v>
      </c>
      <c r="C3609" s="326" t="s">
        <v>524</v>
      </c>
      <c r="D3609" s="326" t="s">
        <v>728</v>
      </c>
      <c r="E3609" s="326" t="s">
        <v>746</v>
      </c>
      <c r="F3609" s="326" t="s">
        <v>747</v>
      </c>
      <c r="G3609" s="326">
        <v>101.0</v>
      </c>
      <c r="H3609" s="326">
        <v>91773.97888</v>
      </c>
      <c r="I3609" s="60">
        <f t="shared" si="1"/>
        <v>2021</v>
      </c>
      <c r="J3609" s="60">
        <f t="shared" si="2"/>
        <v>4</v>
      </c>
    </row>
    <row r="3610">
      <c r="A3610" s="325">
        <v>3608.0</v>
      </c>
      <c r="B3610" s="326" t="s">
        <v>937</v>
      </c>
      <c r="C3610" s="326" t="s">
        <v>524</v>
      </c>
      <c r="D3610" s="326" t="s">
        <v>728</v>
      </c>
      <c r="E3610" s="326" t="s">
        <v>748</v>
      </c>
      <c r="F3610" s="326" t="s">
        <v>749</v>
      </c>
      <c r="G3610" s="326">
        <v>49.0</v>
      </c>
      <c r="H3610" s="326">
        <v>47919.32576</v>
      </c>
      <c r="I3610" s="60">
        <f t="shared" si="1"/>
        <v>2021</v>
      </c>
      <c r="J3610" s="60">
        <f t="shared" si="2"/>
        <v>4</v>
      </c>
    </row>
    <row r="3611">
      <c r="A3611" s="325">
        <v>3609.0</v>
      </c>
      <c r="B3611" s="326" t="s">
        <v>937</v>
      </c>
      <c r="C3611" s="326" t="s">
        <v>524</v>
      </c>
      <c r="D3611" s="326" t="s">
        <v>728</v>
      </c>
      <c r="E3611" s="326" t="s">
        <v>750</v>
      </c>
      <c r="F3611" s="326" t="s">
        <v>751</v>
      </c>
      <c r="G3611" s="326">
        <v>298.0</v>
      </c>
      <c r="H3611" s="326">
        <v>94217.45626</v>
      </c>
      <c r="I3611" s="60">
        <f t="shared" si="1"/>
        <v>2021</v>
      </c>
      <c r="J3611" s="60">
        <f t="shared" si="2"/>
        <v>4</v>
      </c>
    </row>
    <row r="3612">
      <c r="A3612" s="325">
        <v>3610.0</v>
      </c>
      <c r="B3612" s="326" t="s">
        <v>937</v>
      </c>
      <c r="C3612" s="326" t="s">
        <v>524</v>
      </c>
      <c r="D3612" s="326" t="s">
        <v>728</v>
      </c>
      <c r="E3612" s="326" t="s">
        <v>850</v>
      </c>
      <c r="F3612" s="326" t="s">
        <v>851</v>
      </c>
      <c r="G3612" s="326">
        <v>1.0</v>
      </c>
      <c r="H3612" s="326">
        <v>163.5666667</v>
      </c>
      <c r="I3612" s="60">
        <f t="shared" si="1"/>
        <v>2021</v>
      </c>
      <c r="J3612" s="60">
        <f t="shared" si="2"/>
        <v>4</v>
      </c>
    </row>
    <row r="3613">
      <c r="A3613" s="325">
        <v>3611.0</v>
      </c>
      <c r="B3613" s="326" t="s">
        <v>937</v>
      </c>
      <c r="C3613" s="326" t="s">
        <v>524</v>
      </c>
      <c r="D3613" s="326" t="s">
        <v>872</v>
      </c>
      <c r="E3613" s="326" t="s">
        <v>754</v>
      </c>
      <c r="F3613" s="326" t="s">
        <v>755</v>
      </c>
      <c r="G3613" s="326">
        <v>403.0</v>
      </c>
      <c r="H3613" s="326">
        <v>1274868.604</v>
      </c>
      <c r="I3613" s="60">
        <f t="shared" si="1"/>
        <v>2021</v>
      </c>
      <c r="J3613" s="60">
        <f t="shared" si="2"/>
        <v>4</v>
      </c>
    </row>
    <row r="3614">
      <c r="A3614" s="325">
        <v>3612.0</v>
      </c>
      <c r="B3614" s="326" t="s">
        <v>937</v>
      </c>
      <c r="C3614" s="326" t="s">
        <v>524</v>
      </c>
      <c r="D3614" s="326" t="s">
        <v>872</v>
      </c>
      <c r="E3614" s="326" t="s">
        <v>756</v>
      </c>
      <c r="F3614" s="326" t="s">
        <v>757</v>
      </c>
      <c r="G3614" s="326">
        <v>164.0</v>
      </c>
      <c r="H3614" s="326">
        <v>499115.0172</v>
      </c>
      <c r="I3614" s="60">
        <f t="shared" si="1"/>
        <v>2021</v>
      </c>
      <c r="J3614" s="60">
        <f t="shared" si="2"/>
        <v>4</v>
      </c>
    </row>
    <row r="3615">
      <c r="A3615" s="325">
        <v>3613.0</v>
      </c>
      <c r="B3615" s="326" t="s">
        <v>937</v>
      </c>
      <c r="C3615" s="326" t="s">
        <v>524</v>
      </c>
      <c r="D3615" s="326" t="s">
        <v>872</v>
      </c>
      <c r="E3615" s="326" t="s">
        <v>758</v>
      </c>
      <c r="F3615" s="326" t="s">
        <v>759</v>
      </c>
      <c r="G3615" s="326">
        <v>136.0</v>
      </c>
      <c r="H3615" s="326">
        <v>520314.1526</v>
      </c>
      <c r="I3615" s="60">
        <f t="shared" si="1"/>
        <v>2021</v>
      </c>
      <c r="J3615" s="60">
        <f t="shared" si="2"/>
        <v>4</v>
      </c>
    </row>
    <row r="3616">
      <c r="A3616" s="325">
        <v>3614.0</v>
      </c>
      <c r="B3616" s="326" t="s">
        <v>937</v>
      </c>
      <c r="C3616" s="326" t="s">
        <v>524</v>
      </c>
      <c r="D3616" s="326" t="s">
        <v>872</v>
      </c>
      <c r="E3616" s="326" t="s">
        <v>760</v>
      </c>
      <c r="F3616" s="326" t="s">
        <v>761</v>
      </c>
      <c r="G3616" s="326">
        <v>8.0</v>
      </c>
      <c r="H3616" s="326">
        <v>27157.85306</v>
      </c>
      <c r="I3616" s="60">
        <f t="shared" si="1"/>
        <v>2021</v>
      </c>
      <c r="J3616" s="60">
        <f t="shared" si="2"/>
        <v>4</v>
      </c>
    </row>
    <row r="3617">
      <c r="A3617" s="325">
        <v>3615.0</v>
      </c>
      <c r="B3617" s="326" t="s">
        <v>937</v>
      </c>
      <c r="C3617" s="326" t="s">
        <v>524</v>
      </c>
      <c r="D3617" s="326" t="s">
        <v>872</v>
      </c>
      <c r="E3617" s="326" t="s">
        <v>762</v>
      </c>
      <c r="F3617" s="326" t="s">
        <v>763</v>
      </c>
      <c r="G3617" s="326">
        <v>56.0</v>
      </c>
      <c r="H3617" s="326">
        <v>121270.1767</v>
      </c>
      <c r="I3617" s="60">
        <f t="shared" si="1"/>
        <v>2021</v>
      </c>
      <c r="J3617" s="60">
        <f t="shared" si="2"/>
        <v>4</v>
      </c>
    </row>
    <row r="3618">
      <c r="A3618" s="325">
        <v>3616.0</v>
      </c>
      <c r="B3618" s="326" t="s">
        <v>937</v>
      </c>
      <c r="C3618" s="326" t="s">
        <v>524</v>
      </c>
      <c r="D3618" s="326" t="s">
        <v>872</v>
      </c>
      <c r="E3618" s="326" t="s">
        <v>764</v>
      </c>
      <c r="F3618" s="326" t="s">
        <v>765</v>
      </c>
      <c r="G3618" s="326">
        <v>13.0</v>
      </c>
      <c r="H3618" s="326">
        <v>50213.42788</v>
      </c>
      <c r="I3618" s="60">
        <f t="shared" si="1"/>
        <v>2021</v>
      </c>
      <c r="J3618" s="60">
        <f t="shared" si="2"/>
        <v>4</v>
      </c>
    </row>
    <row r="3619">
      <c r="A3619" s="325">
        <v>3617.0</v>
      </c>
      <c r="B3619" s="326" t="s">
        <v>937</v>
      </c>
      <c r="C3619" s="326" t="s">
        <v>530</v>
      </c>
      <c r="D3619" s="326" t="s">
        <v>766</v>
      </c>
      <c r="E3619" s="326" t="s">
        <v>767</v>
      </c>
      <c r="F3619" s="326">
        <v>44.0</v>
      </c>
      <c r="G3619" s="326">
        <v>317.0</v>
      </c>
      <c r="H3619" s="326">
        <v>5880.43487</v>
      </c>
      <c r="I3619" s="60">
        <f t="shared" si="1"/>
        <v>2021</v>
      </c>
      <c r="J3619" s="60">
        <f t="shared" si="2"/>
        <v>4</v>
      </c>
    </row>
    <row r="3620">
      <c r="A3620" s="325">
        <v>3618.0</v>
      </c>
      <c r="B3620" s="326" t="s">
        <v>937</v>
      </c>
      <c r="C3620" s="326" t="s">
        <v>530</v>
      </c>
      <c r="D3620" s="326" t="s">
        <v>768</v>
      </c>
      <c r="E3620" s="326" t="s">
        <v>914</v>
      </c>
      <c r="F3620" s="326" t="s">
        <v>771</v>
      </c>
      <c r="G3620" s="326">
        <v>1.0</v>
      </c>
      <c r="H3620" s="326">
        <v>564.0162591</v>
      </c>
      <c r="I3620" s="60">
        <f t="shared" si="1"/>
        <v>2021</v>
      </c>
      <c r="J3620" s="60">
        <f t="shared" si="2"/>
        <v>4</v>
      </c>
    </row>
    <row r="3621">
      <c r="A3621" s="325">
        <v>3619.0</v>
      </c>
      <c r="B3621" s="326" t="s">
        <v>937</v>
      </c>
      <c r="C3621" s="326" t="s">
        <v>530</v>
      </c>
      <c r="D3621" s="326" t="s">
        <v>768</v>
      </c>
      <c r="E3621" s="326" t="s">
        <v>915</v>
      </c>
      <c r="F3621" s="326" t="s">
        <v>775</v>
      </c>
      <c r="G3621" s="326">
        <v>6.0</v>
      </c>
      <c r="H3621" s="326">
        <v>3384.097555</v>
      </c>
      <c r="I3621" s="60">
        <f t="shared" si="1"/>
        <v>2021</v>
      </c>
      <c r="J3621" s="60">
        <f t="shared" si="2"/>
        <v>4</v>
      </c>
    </row>
    <row r="3622">
      <c r="A3622" s="325">
        <v>3620.0</v>
      </c>
      <c r="B3622" s="326" t="s">
        <v>937</v>
      </c>
      <c r="C3622" s="326" t="s">
        <v>530</v>
      </c>
      <c r="D3622" s="326" t="s">
        <v>778</v>
      </c>
      <c r="E3622" s="326" t="s">
        <v>918</v>
      </c>
      <c r="F3622" s="326" t="s">
        <v>783</v>
      </c>
      <c r="G3622" s="326">
        <v>8.0</v>
      </c>
      <c r="H3622" s="326">
        <v>1203.78506</v>
      </c>
      <c r="I3622" s="60">
        <f t="shared" si="1"/>
        <v>2021</v>
      </c>
      <c r="J3622" s="60">
        <f t="shared" si="2"/>
        <v>4</v>
      </c>
    </row>
    <row r="3623">
      <c r="A3623" s="325">
        <v>3621.0</v>
      </c>
      <c r="B3623" s="326" t="s">
        <v>937</v>
      </c>
      <c r="C3623" s="326" t="s">
        <v>530</v>
      </c>
      <c r="D3623" s="326" t="s">
        <v>919</v>
      </c>
      <c r="E3623" s="326" t="s">
        <v>888</v>
      </c>
      <c r="F3623" s="326" t="s">
        <v>889</v>
      </c>
      <c r="G3623" s="326">
        <v>13.0</v>
      </c>
      <c r="H3623" s="326">
        <v>24134.20983</v>
      </c>
      <c r="I3623" s="60">
        <f t="shared" si="1"/>
        <v>2021</v>
      </c>
      <c r="J3623" s="60">
        <f t="shared" si="2"/>
        <v>4</v>
      </c>
    </row>
    <row r="3624">
      <c r="A3624" s="325">
        <v>3622.0</v>
      </c>
      <c r="B3624" s="326" t="s">
        <v>937</v>
      </c>
      <c r="C3624" s="326" t="s">
        <v>530</v>
      </c>
      <c r="D3624" s="326" t="s">
        <v>919</v>
      </c>
      <c r="E3624" s="326" t="s">
        <v>890</v>
      </c>
      <c r="F3624" s="326" t="s">
        <v>891</v>
      </c>
      <c r="G3624" s="326">
        <v>108.0</v>
      </c>
      <c r="H3624" s="326">
        <v>16251.09831</v>
      </c>
      <c r="I3624" s="60">
        <f t="shared" si="1"/>
        <v>2021</v>
      </c>
      <c r="J3624" s="60">
        <f t="shared" si="2"/>
        <v>4</v>
      </c>
    </row>
    <row r="3625">
      <c r="A3625" s="325">
        <v>3623.0</v>
      </c>
      <c r="B3625" s="326" t="s">
        <v>937</v>
      </c>
      <c r="C3625" s="326" t="s">
        <v>530</v>
      </c>
      <c r="D3625" s="326" t="s">
        <v>919</v>
      </c>
      <c r="E3625" s="326" t="s">
        <v>892</v>
      </c>
      <c r="F3625" s="326" t="s">
        <v>893</v>
      </c>
      <c r="G3625" s="326">
        <v>1408.0</v>
      </c>
      <c r="H3625" s="326">
        <v>211866.1706</v>
      </c>
      <c r="I3625" s="60">
        <f t="shared" si="1"/>
        <v>2021</v>
      </c>
      <c r="J3625" s="60">
        <f t="shared" si="2"/>
        <v>4</v>
      </c>
    </row>
    <row r="3626">
      <c r="A3626" s="325">
        <v>3624.0</v>
      </c>
      <c r="B3626" s="326" t="s">
        <v>937</v>
      </c>
      <c r="C3626" s="326" t="s">
        <v>530</v>
      </c>
      <c r="D3626" s="326" t="s">
        <v>784</v>
      </c>
      <c r="E3626" s="326" t="s">
        <v>785</v>
      </c>
      <c r="F3626" s="326">
        <v>35.0</v>
      </c>
      <c r="G3626" s="326">
        <v>63.0</v>
      </c>
      <c r="H3626" s="326">
        <v>48779.59121</v>
      </c>
      <c r="I3626" s="60">
        <f t="shared" si="1"/>
        <v>2021</v>
      </c>
      <c r="J3626" s="60">
        <f t="shared" si="2"/>
        <v>4</v>
      </c>
    </row>
    <row r="3627">
      <c r="A3627" s="325">
        <v>3625.0</v>
      </c>
      <c r="B3627" s="326" t="s">
        <v>937</v>
      </c>
      <c r="C3627" s="326" t="s">
        <v>530</v>
      </c>
      <c r="D3627" s="326" t="s">
        <v>784</v>
      </c>
      <c r="E3627" s="326" t="s">
        <v>786</v>
      </c>
      <c r="F3627" s="326">
        <v>43.0</v>
      </c>
      <c r="G3627" s="326">
        <v>62.0</v>
      </c>
      <c r="H3627" s="326">
        <v>408.3946204</v>
      </c>
      <c r="I3627" s="60">
        <f t="shared" si="1"/>
        <v>2021</v>
      </c>
      <c r="J3627" s="60">
        <f t="shared" si="2"/>
        <v>4</v>
      </c>
    </row>
    <row r="3628">
      <c r="A3628" s="325">
        <v>3626.0</v>
      </c>
      <c r="B3628" s="326" t="s">
        <v>937</v>
      </c>
      <c r="C3628" s="326" t="s">
        <v>530</v>
      </c>
      <c r="D3628" s="326" t="s">
        <v>784</v>
      </c>
      <c r="E3628" s="326" t="s">
        <v>787</v>
      </c>
      <c r="F3628" s="326" t="s">
        <v>788</v>
      </c>
      <c r="G3628" s="326">
        <v>162.0</v>
      </c>
      <c r="H3628" s="326">
        <v>1208.8959</v>
      </c>
      <c r="I3628" s="60">
        <f t="shared" si="1"/>
        <v>2021</v>
      </c>
      <c r="J3628" s="60">
        <f t="shared" si="2"/>
        <v>4</v>
      </c>
    </row>
    <row r="3629">
      <c r="A3629" s="325">
        <v>3627.0</v>
      </c>
      <c r="B3629" s="326" t="s">
        <v>937</v>
      </c>
      <c r="C3629" s="326" t="s">
        <v>530</v>
      </c>
      <c r="D3629" s="326" t="s">
        <v>784</v>
      </c>
      <c r="E3629" s="326" t="s">
        <v>789</v>
      </c>
      <c r="F3629" s="326">
        <v>49.0</v>
      </c>
      <c r="G3629" s="326">
        <v>806.0</v>
      </c>
      <c r="H3629" s="326">
        <v>34315.58443</v>
      </c>
      <c r="I3629" s="60">
        <f t="shared" si="1"/>
        <v>2021</v>
      </c>
      <c r="J3629" s="60">
        <f t="shared" si="2"/>
        <v>4</v>
      </c>
    </row>
    <row r="3630">
      <c r="A3630" s="325">
        <v>3628.0</v>
      </c>
      <c r="B3630" s="326" t="s">
        <v>937</v>
      </c>
      <c r="C3630" s="326" t="s">
        <v>530</v>
      </c>
      <c r="D3630" s="326" t="s">
        <v>784</v>
      </c>
      <c r="E3630" s="326" t="s">
        <v>790</v>
      </c>
      <c r="F3630" s="326">
        <v>41.0</v>
      </c>
      <c r="G3630" s="326">
        <v>120.0</v>
      </c>
      <c r="H3630" s="326">
        <v>5630.441695</v>
      </c>
      <c r="I3630" s="60">
        <f t="shared" si="1"/>
        <v>2021</v>
      </c>
      <c r="J3630" s="60">
        <f t="shared" si="2"/>
        <v>4</v>
      </c>
    </row>
    <row r="3631">
      <c r="A3631" s="325">
        <v>3629.0</v>
      </c>
      <c r="B3631" s="326" t="s">
        <v>937</v>
      </c>
      <c r="C3631" s="326" t="s">
        <v>530</v>
      </c>
      <c r="D3631" s="326" t="s">
        <v>784</v>
      </c>
      <c r="E3631" s="326" t="s">
        <v>791</v>
      </c>
      <c r="F3631" s="326">
        <v>47.0</v>
      </c>
      <c r="G3631" s="326">
        <v>11.0</v>
      </c>
      <c r="H3631" s="326">
        <v>1051.979688</v>
      </c>
      <c r="I3631" s="60">
        <f t="shared" si="1"/>
        <v>2021</v>
      </c>
      <c r="J3631" s="60">
        <f t="shared" si="2"/>
        <v>4</v>
      </c>
    </row>
    <row r="3632">
      <c r="A3632" s="325">
        <v>3630.0</v>
      </c>
      <c r="B3632" s="326" t="s">
        <v>937</v>
      </c>
      <c r="C3632" s="326" t="s">
        <v>530</v>
      </c>
      <c r="D3632" s="326" t="s">
        <v>784</v>
      </c>
      <c r="E3632" s="326" t="s">
        <v>792</v>
      </c>
      <c r="F3632" s="326">
        <v>40.0</v>
      </c>
      <c r="G3632" s="326">
        <v>191.0</v>
      </c>
      <c r="H3632" s="326">
        <v>9938.964145</v>
      </c>
      <c r="I3632" s="60">
        <f t="shared" si="1"/>
        <v>2021</v>
      </c>
      <c r="J3632" s="60">
        <f t="shared" si="2"/>
        <v>4</v>
      </c>
    </row>
    <row r="3633">
      <c r="A3633" s="325">
        <v>3631.0</v>
      </c>
      <c r="B3633" s="326" t="s">
        <v>937</v>
      </c>
      <c r="C3633" s="326" t="s">
        <v>530</v>
      </c>
      <c r="D3633" s="326" t="s">
        <v>784</v>
      </c>
      <c r="E3633" s="326" t="s">
        <v>793</v>
      </c>
      <c r="F3633" s="326">
        <v>42.0</v>
      </c>
      <c r="G3633" s="326">
        <v>13.0</v>
      </c>
      <c r="H3633" s="326">
        <v>1022.002541</v>
      </c>
      <c r="I3633" s="60">
        <f t="shared" si="1"/>
        <v>2021</v>
      </c>
      <c r="J3633" s="60">
        <f t="shared" si="2"/>
        <v>4</v>
      </c>
    </row>
    <row r="3634">
      <c r="A3634" s="325">
        <v>3632.0</v>
      </c>
      <c r="B3634" s="326" t="s">
        <v>937</v>
      </c>
      <c r="C3634" s="326" t="s">
        <v>530</v>
      </c>
      <c r="D3634" s="326" t="s">
        <v>920</v>
      </c>
      <c r="E3634" s="326" t="s">
        <v>878</v>
      </c>
      <c r="F3634" s="326" t="s">
        <v>879</v>
      </c>
      <c r="G3634" s="326">
        <v>120.0</v>
      </c>
      <c r="H3634" s="326">
        <v>295085.1731</v>
      </c>
      <c r="I3634" s="60">
        <f t="shared" si="1"/>
        <v>2021</v>
      </c>
      <c r="J3634" s="60">
        <f t="shared" si="2"/>
        <v>4</v>
      </c>
    </row>
    <row r="3635">
      <c r="A3635" s="325">
        <v>3633.0</v>
      </c>
      <c r="B3635" s="326" t="s">
        <v>937</v>
      </c>
      <c r="C3635" s="326" t="s">
        <v>530</v>
      </c>
      <c r="D3635" s="326" t="s">
        <v>920</v>
      </c>
      <c r="E3635" s="326" t="s">
        <v>880</v>
      </c>
      <c r="F3635" s="326" t="s">
        <v>881</v>
      </c>
      <c r="G3635" s="326">
        <v>287.0</v>
      </c>
      <c r="H3635" s="326">
        <v>161872.6664</v>
      </c>
      <c r="I3635" s="60">
        <f t="shared" si="1"/>
        <v>2021</v>
      </c>
      <c r="J3635" s="60">
        <f t="shared" si="2"/>
        <v>4</v>
      </c>
    </row>
    <row r="3636">
      <c r="A3636" s="325">
        <v>3634.0</v>
      </c>
      <c r="B3636" s="326" t="s">
        <v>937</v>
      </c>
      <c r="C3636" s="326" t="s">
        <v>530</v>
      </c>
      <c r="D3636" s="326" t="s">
        <v>920</v>
      </c>
      <c r="E3636" s="326" t="s">
        <v>882</v>
      </c>
      <c r="F3636" s="326" t="s">
        <v>883</v>
      </c>
      <c r="G3636" s="326">
        <v>4.0</v>
      </c>
      <c r="H3636" s="326">
        <v>2256.065036</v>
      </c>
      <c r="I3636" s="60">
        <f t="shared" si="1"/>
        <v>2021</v>
      </c>
      <c r="J3636" s="60">
        <f t="shared" si="2"/>
        <v>4</v>
      </c>
    </row>
    <row r="3637">
      <c r="A3637" s="325">
        <v>3635.0</v>
      </c>
      <c r="B3637" s="326" t="s">
        <v>937</v>
      </c>
      <c r="C3637" s="326" t="s">
        <v>530</v>
      </c>
      <c r="D3637" s="326" t="s">
        <v>920</v>
      </c>
      <c r="E3637" s="326" t="s">
        <v>884</v>
      </c>
      <c r="F3637" s="326" t="s">
        <v>885</v>
      </c>
      <c r="G3637" s="326">
        <v>1753.0</v>
      </c>
      <c r="H3637" s="326">
        <v>988720.5022</v>
      </c>
      <c r="I3637" s="60">
        <f t="shared" si="1"/>
        <v>2021</v>
      </c>
      <c r="J3637" s="60">
        <f t="shared" si="2"/>
        <v>4</v>
      </c>
    </row>
    <row r="3638">
      <c r="A3638" s="325">
        <v>3636.0</v>
      </c>
      <c r="B3638" s="326" t="s">
        <v>937</v>
      </c>
      <c r="C3638" s="326" t="s">
        <v>530</v>
      </c>
      <c r="D3638" s="326" t="s">
        <v>920</v>
      </c>
      <c r="E3638" s="326" t="s">
        <v>886</v>
      </c>
      <c r="F3638" s="326" t="s">
        <v>887</v>
      </c>
      <c r="G3638" s="326">
        <v>48.0</v>
      </c>
      <c r="H3638" s="326">
        <v>27072.78044</v>
      </c>
      <c r="I3638" s="60">
        <f t="shared" si="1"/>
        <v>2021</v>
      </c>
      <c r="J3638" s="60">
        <f t="shared" si="2"/>
        <v>4</v>
      </c>
    </row>
    <row r="3639">
      <c r="A3639" s="325">
        <v>3637.0</v>
      </c>
      <c r="B3639" s="326" t="s">
        <v>937</v>
      </c>
      <c r="C3639" s="326" t="s">
        <v>530</v>
      </c>
      <c r="D3639" s="326" t="s">
        <v>794</v>
      </c>
      <c r="E3639" s="326" t="s">
        <v>794</v>
      </c>
      <c r="F3639" s="326">
        <v>46.0</v>
      </c>
      <c r="G3639" s="326">
        <v>10946.0</v>
      </c>
      <c r="H3639" s="326">
        <v>143239.7831</v>
      </c>
      <c r="I3639" s="60">
        <f t="shared" si="1"/>
        <v>2021</v>
      </c>
      <c r="J3639" s="60">
        <f t="shared" si="2"/>
        <v>4</v>
      </c>
    </row>
    <row r="3640">
      <c r="A3640" s="325">
        <v>3638.0</v>
      </c>
      <c r="B3640" s="326" t="s">
        <v>937</v>
      </c>
      <c r="C3640" s="326" t="s">
        <v>530</v>
      </c>
      <c r="D3640" s="326" t="s">
        <v>797</v>
      </c>
      <c r="E3640" s="326" t="s">
        <v>797</v>
      </c>
      <c r="F3640" s="326">
        <v>39.0</v>
      </c>
      <c r="G3640" s="326">
        <v>229.0</v>
      </c>
      <c r="H3640" s="326">
        <v>19925.54253</v>
      </c>
      <c r="I3640" s="60">
        <f t="shared" si="1"/>
        <v>2021</v>
      </c>
      <c r="J3640" s="60">
        <f t="shared" si="2"/>
        <v>4</v>
      </c>
    </row>
    <row r="3641">
      <c r="A3641" s="325">
        <v>3639.0</v>
      </c>
      <c r="B3641" s="326" t="s">
        <v>937</v>
      </c>
      <c r="C3641" s="326" t="s">
        <v>530</v>
      </c>
      <c r="D3641" s="326" t="s">
        <v>921</v>
      </c>
      <c r="E3641" s="326" t="s">
        <v>799</v>
      </c>
      <c r="F3641" s="326">
        <v>37.2</v>
      </c>
      <c r="G3641" s="326">
        <v>274.0</v>
      </c>
      <c r="H3641" s="326">
        <v>15091.56763</v>
      </c>
      <c r="I3641" s="60">
        <f t="shared" si="1"/>
        <v>2021</v>
      </c>
      <c r="J3641" s="60">
        <f t="shared" si="2"/>
        <v>4</v>
      </c>
    </row>
    <row r="3642">
      <c r="A3642" s="325">
        <v>3640.0</v>
      </c>
      <c r="B3642" s="326" t="s">
        <v>937</v>
      </c>
      <c r="C3642" s="326" t="s">
        <v>530</v>
      </c>
      <c r="D3642" s="326" t="s">
        <v>921</v>
      </c>
      <c r="E3642" s="326" t="s">
        <v>802</v>
      </c>
      <c r="F3642" s="326">
        <v>126.0</v>
      </c>
      <c r="G3642" s="326">
        <v>392.0</v>
      </c>
      <c r="H3642" s="326">
        <v>3600.878776</v>
      </c>
      <c r="I3642" s="60">
        <f t="shared" si="1"/>
        <v>2021</v>
      </c>
      <c r="J3642" s="60">
        <f t="shared" si="2"/>
        <v>4</v>
      </c>
    </row>
    <row r="3643">
      <c r="A3643" s="325">
        <v>3641.0</v>
      </c>
      <c r="B3643" s="326" t="s">
        <v>937</v>
      </c>
      <c r="C3643" s="326" t="s">
        <v>530</v>
      </c>
      <c r="D3643" s="326" t="s">
        <v>921</v>
      </c>
      <c r="E3643" s="326" t="s">
        <v>796</v>
      </c>
      <c r="F3643" s="326">
        <v>45.0</v>
      </c>
      <c r="G3643" s="326">
        <v>614.0</v>
      </c>
      <c r="H3643" s="326">
        <v>21246.34755</v>
      </c>
      <c r="I3643" s="60">
        <f t="shared" si="1"/>
        <v>2021</v>
      </c>
      <c r="J3643" s="60">
        <f t="shared" si="2"/>
        <v>4</v>
      </c>
    </row>
    <row r="3644">
      <c r="A3644" s="325">
        <v>3642.0</v>
      </c>
      <c r="B3644" s="326" t="s">
        <v>937</v>
      </c>
      <c r="C3644" s="326" t="s">
        <v>530</v>
      </c>
      <c r="D3644" s="326" t="s">
        <v>921</v>
      </c>
      <c r="E3644" s="326" t="s">
        <v>800</v>
      </c>
      <c r="F3644" s="326">
        <v>48.0</v>
      </c>
      <c r="G3644" s="326">
        <v>725.0</v>
      </c>
      <c r="H3644" s="326">
        <v>103405.5491</v>
      </c>
      <c r="I3644" s="60">
        <f t="shared" si="1"/>
        <v>2021</v>
      </c>
      <c r="J3644" s="60">
        <f t="shared" si="2"/>
        <v>4</v>
      </c>
    </row>
    <row r="3645">
      <c r="A3645" s="325">
        <v>3643.0</v>
      </c>
      <c r="B3645" s="326" t="s">
        <v>937</v>
      </c>
      <c r="C3645" s="326" t="s">
        <v>518</v>
      </c>
      <c r="D3645" s="326" t="s">
        <v>864</v>
      </c>
      <c r="E3645" s="326" t="s">
        <v>857</v>
      </c>
      <c r="F3645" s="326">
        <v>37.1</v>
      </c>
      <c r="G3645" s="326">
        <v>2.0</v>
      </c>
      <c r="H3645" s="326">
        <v>1707.554688</v>
      </c>
      <c r="I3645" s="60">
        <f t="shared" si="1"/>
        <v>2021</v>
      </c>
      <c r="J3645" s="60">
        <f t="shared" si="2"/>
        <v>4</v>
      </c>
    </row>
    <row r="3646">
      <c r="A3646" s="325">
        <v>3644.0</v>
      </c>
      <c r="B3646" s="326" t="s">
        <v>937</v>
      </c>
      <c r="C3646" s="326" t="s">
        <v>518</v>
      </c>
      <c r="D3646" s="326" t="s">
        <v>864</v>
      </c>
      <c r="E3646" s="326" t="s">
        <v>813</v>
      </c>
      <c r="F3646" s="326">
        <v>4.6</v>
      </c>
      <c r="G3646" s="326">
        <v>4.0</v>
      </c>
      <c r="H3646" s="326">
        <v>6360.239132</v>
      </c>
      <c r="I3646" s="60">
        <f t="shared" si="1"/>
        <v>2021</v>
      </c>
      <c r="J3646" s="60">
        <f t="shared" si="2"/>
        <v>4</v>
      </c>
    </row>
    <row r="3647">
      <c r="A3647" s="325">
        <v>3645.0</v>
      </c>
      <c r="B3647" s="326" t="s">
        <v>937</v>
      </c>
      <c r="C3647" s="326" t="s">
        <v>518</v>
      </c>
      <c r="D3647" s="326" t="s">
        <v>864</v>
      </c>
      <c r="E3647" s="326" t="s">
        <v>922</v>
      </c>
      <c r="F3647" s="326">
        <v>4.9</v>
      </c>
      <c r="G3647" s="326">
        <v>2.0</v>
      </c>
      <c r="H3647" s="326">
        <v>894.8948412</v>
      </c>
      <c r="I3647" s="60">
        <f t="shared" si="1"/>
        <v>2021</v>
      </c>
      <c r="J3647" s="60">
        <f t="shared" si="2"/>
        <v>4</v>
      </c>
    </row>
    <row r="3648">
      <c r="A3648" s="325">
        <v>3646.0</v>
      </c>
      <c r="B3648" s="326" t="s">
        <v>937</v>
      </c>
      <c r="C3648" s="326" t="s">
        <v>518</v>
      </c>
      <c r="D3648" s="326" t="s">
        <v>864</v>
      </c>
      <c r="E3648" s="326" t="s">
        <v>923</v>
      </c>
      <c r="F3648" s="326">
        <v>4.8</v>
      </c>
      <c r="G3648" s="326">
        <v>31.0</v>
      </c>
      <c r="H3648" s="326">
        <v>3557.744996</v>
      </c>
      <c r="I3648" s="60">
        <f t="shared" si="1"/>
        <v>2021</v>
      </c>
      <c r="J3648" s="60">
        <f t="shared" si="2"/>
        <v>4</v>
      </c>
    </row>
    <row r="3649">
      <c r="A3649" s="325">
        <v>3647.0</v>
      </c>
      <c r="B3649" s="326" t="s">
        <v>937</v>
      </c>
      <c r="C3649" s="326" t="s">
        <v>518</v>
      </c>
      <c r="D3649" s="326" t="s">
        <v>864</v>
      </c>
      <c r="E3649" s="326" t="s">
        <v>924</v>
      </c>
      <c r="F3649" s="326">
        <v>4.4</v>
      </c>
      <c r="G3649" s="326">
        <v>144.0</v>
      </c>
      <c r="H3649" s="326">
        <v>136941.4358</v>
      </c>
      <c r="I3649" s="60">
        <f t="shared" si="1"/>
        <v>2021</v>
      </c>
      <c r="J3649" s="60">
        <f t="shared" si="2"/>
        <v>4</v>
      </c>
    </row>
    <row r="3650">
      <c r="A3650" s="325">
        <v>3648.0</v>
      </c>
      <c r="B3650" s="326" t="s">
        <v>937</v>
      </c>
      <c r="C3650" s="326" t="s">
        <v>518</v>
      </c>
      <c r="D3650" s="326" t="s">
        <v>803</v>
      </c>
      <c r="E3650" s="326" t="s">
        <v>803</v>
      </c>
      <c r="F3650" s="326" t="s">
        <v>804</v>
      </c>
      <c r="G3650" s="326">
        <v>133.0</v>
      </c>
      <c r="H3650" s="326">
        <v>1041627.213</v>
      </c>
      <c r="I3650" s="60">
        <f t="shared" si="1"/>
        <v>2021</v>
      </c>
      <c r="J3650" s="60">
        <f t="shared" si="2"/>
        <v>4</v>
      </c>
    </row>
    <row r="3651">
      <c r="A3651" s="325">
        <v>3649.0</v>
      </c>
      <c r="B3651" s="326" t="s">
        <v>937</v>
      </c>
      <c r="C3651" s="326" t="s">
        <v>518</v>
      </c>
      <c r="D3651" s="326" t="s">
        <v>865</v>
      </c>
      <c r="E3651" s="326" t="s">
        <v>925</v>
      </c>
      <c r="F3651" s="326" t="s">
        <v>926</v>
      </c>
      <c r="G3651" s="326">
        <v>387.0</v>
      </c>
      <c r="H3651" s="326">
        <v>151510.6504</v>
      </c>
      <c r="I3651" s="60">
        <f t="shared" si="1"/>
        <v>2021</v>
      </c>
      <c r="J3651" s="60">
        <f t="shared" si="2"/>
        <v>4</v>
      </c>
    </row>
    <row r="3652">
      <c r="A3652" s="325">
        <v>3650.0</v>
      </c>
      <c r="B3652" s="326" t="s">
        <v>937</v>
      </c>
      <c r="C3652" s="326" t="s">
        <v>518</v>
      </c>
      <c r="D3652" s="326" t="s">
        <v>865</v>
      </c>
      <c r="E3652" s="326" t="s">
        <v>837</v>
      </c>
      <c r="F3652" s="326" t="s">
        <v>838</v>
      </c>
      <c r="G3652" s="326">
        <v>2895.0</v>
      </c>
      <c r="H3652" s="326">
        <v>114744.4179</v>
      </c>
      <c r="I3652" s="60">
        <f t="shared" si="1"/>
        <v>2021</v>
      </c>
      <c r="J3652" s="60">
        <f t="shared" si="2"/>
        <v>4</v>
      </c>
    </row>
    <row r="3653">
      <c r="A3653" s="325">
        <v>3651.0</v>
      </c>
      <c r="B3653" s="326" t="s">
        <v>937</v>
      </c>
      <c r="C3653" s="326" t="s">
        <v>518</v>
      </c>
      <c r="D3653" s="326" t="s">
        <v>865</v>
      </c>
      <c r="E3653" s="326" t="s">
        <v>894</v>
      </c>
      <c r="F3653" s="326" t="s">
        <v>895</v>
      </c>
      <c r="G3653" s="326">
        <v>1633.0</v>
      </c>
      <c r="H3653" s="326">
        <v>31019.75974</v>
      </c>
      <c r="I3653" s="60">
        <f t="shared" si="1"/>
        <v>2021</v>
      </c>
      <c r="J3653" s="60">
        <f t="shared" si="2"/>
        <v>4</v>
      </c>
    </row>
    <row r="3654">
      <c r="A3654" s="325">
        <v>3652.0</v>
      </c>
      <c r="B3654" s="326" t="s">
        <v>937</v>
      </c>
      <c r="C3654" s="326" t="s">
        <v>518</v>
      </c>
      <c r="D3654" s="326" t="s">
        <v>865</v>
      </c>
      <c r="E3654" s="326" t="s">
        <v>842</v>
      </c>
      <c r="F3654" s="326" t="s">
        <v>843</v>
      </c>
      <c r="G3654" s="326">
        <v>75.0</v>
      </c>
      <c r="H3654" s="326">
        <v>2640.084244</v>
      </c>
      <c r="I3654" s="60">
        <f t="shared" si="1"/>
        <v>2021</v>
      </c>
      <c r="J3654" s="60">
        <f t="shared" si="2"/>
        <v>4</v>
      </c>
    </row>
    <row r="3655">
      <c r="A3655" s="325">
        <v>3653.0</v>
      </c>
      <c r="B3655" s="326" t="s">
        <v>937</v>
      </c>
      <c r="C3655" s="326" t="s">
        <v>518</v>
      </c>
      <c r="D3655" s="326" t="s">
        <v>865</v>
      </c>
      <c r="E3655" s="326" t="s">
        <v>844</v>
      </c>
      <c r="F3655" s="326" t="s">
        <v>845</v>
      </c>
      <c r="G3655" s="326">
        <v>1953.0</v>
      </c>
      <c r="H3655" s="326">
        <v>192893.0301</v>
      </c>
      <c r="I3655" s="60">
        <f t="shared" si="1"/>
        <v>2021</v>
      </c>
      <c r="J3655" s="60">
        <f t="shared" si="2"/>
        <v>4</v>
      </c>
    </row>
    <row r="3656">
      <c r="A3656" s="325">
        <v>3654.0</v>
      </c>
      <c r="B3656" s="326" t="s">
        <v>937</v>
      </c>
      <c r="C3656" s="326" t="s">
        <v>518</v>
      </c>
      <c r="D3656" s="326" t="s">
        <v>805</v>
      </c>
      <c r="E3656" s="326" t="s">
        <v>808</v>
      </c>
      <c r="F3656" s="326" t="s">
        <v>809</v>
      </c>
      <c r="G3656" s="326">
        <v>9055.0</v>
      </c>
      <c r="H3656" s="326">
        <v>1838782.76</v>
      </c>
      <c r="I3656" s="60">
        <f t="shared" si="1"/>
        <v>2021</v>
      </c>
      <c r="J3656" s="60">
        <f t="shared" si="2"/>
        <v>4</v>
      </c>
    </row>
    <row r="3657">
      <c r="A3657" s="325">
        <v>3655.0</v>
      </c>
      <c r="B3657" s="326" t="s">
        <v>937</v>
      </c>
      <c r="C3657" s="326" t="s">
        <v>518</v>
      </c>
      <c r="D3657" s="326" t="s">
        <v>805</v>
      </c>
      <c r="E3657" s="326" t="s">
        <v>896</v>
      </c>
      <c r="F3657" s="326" t="s">
        <v>897</v>
      </c>
      <c r="G3657" s="326">
        <v>1824.0</v>
      </c>
      <c r="H3657" s="326">
        <v>808418.4839</v>
      </c>
      <c r="I3657" s="60">
        <f t="shared" si="1"/>
        <v>2021</v>
      </c>
      <c r="J3657" s="60">
        <f t="shared" si="2"/>
        <v>4</v>
      </c>
    </row>
    <row r="3658">
      <c r="A3658" s="325">
        <v>3656.0</v>
      </c>
      <c r="B3658" s="326" t="s">
        <v>937</v>
      </c>
      <c r="C3658" s="326" t="s">
        <v>518</v>
      </c>
      <c r="D3658" s="326" t="s">
        <v>805</v>
      </c>
      <c r="E3658" s="326" t="s">
        <v>810</v>
      </c>
      <c r="F3658" s="326" t="s">
        <v>811</v>
      </c>
      <c r="G3658" s="326">
        <v>1628.0</v>
      </c>
      <c r="H3658" s="326">
        <v>3399025.842</v>
      </c>
      <c r="I3658" s="60">
        <f t="shared" si="1"/>
        <v>2021</v>
      </c>
      <c r="J3658" s="60">
        <f t="shared" si="2"/>
        <v>4</v>
      </c>
    </row>
    <row r="3659">
      <c r="A3659" s="325">
        <v>3657.0</v>
      </c>
      <c r="B3659" s="326" t="s">
        <v>937</v>
      </c>
      <c r="C3659" s="326" t="s">
        <v>518</v>
      </c>
      <c r="D3659" s="326" t="s">
        <v>805</v>
      </c>
      <c r="E3659" s="326" t="s">
        <v>927</v>
      </c>
      <c r="F3659" s="326" t="s">
        <v>928</v>
      </c>
      <c r="G3659" s="326">
        <v>316.0</v>
      </c>
      <c r="H3659" s="326">
        <v>121247.8725</v>
      </c>
      <c r="I3659" s="60">
        <f t="shared" si="1"/>
        <v>2021</v>
      </c>
      <c r="J3659" s="60">
        <f t="shared" si="2"/>
        <v>4</v>
      </c>
    </row>
    <row r="3660">
      <c r="A3660" s="325">
        <v>3658.0</v>
      </c>
      <c r="B3660" s="326" t="s">
        <v>937</v>
      </c>
      <c r="C3660" s="326" t="s">
        <v>518</v>
      </c>
      <c r="D3660" s="326" t="s">
        <v>805</v>
      </c>
      <c r="E3660" s="326" t="s">
        <v>812</v>
      </c>
      <c r="F3660" s="326">
        <v>2.0</v>
      </c>
      <c r="G3660" s="326">
        <v>139.0</v>
      </c>
      <c r="H3660" s="326">
        <v>654327.5266</v>
      </c>
      <c r="I3660" s="60">
        <f t="shared" si="1"/>
        <v>2021</v>
      </c>
      <c r="J3660" s="60">
        <f t="shared" si="2"/>
        <v>4</v>
      </c>
    </row>
    <row r="3661">
      <c r="A3661" s="325">
        <v>3659.0</v>
      </c>
      <c r="B3661" s="326" t="s">
        <v>937</v>
      </c>
      <c r="C3661" s="326" t="s">
        <v>518</v>
      </c>
      <c r="D3661" s="326" t="s">
        <v>805</v>
      </c>
      <c r="E3661" s="326" t="s">
        <v>816</v>
      </c>
      <c r="F3661" s="326">
        <v>4.7</v>
      </c>
      <c r="G3661" s="326">
        <v>3.0</v>
      </c>
      <c r="H3661" s="326">
        <v>3588.992346</v>
      </c>
      <c r="I3661" s="60">
        <f t="shared" si="1"/>
        <v>2021</v>
      </c>
      <c r="J3661" s="60">
        <f t="shared" si="2"/>
        <v>4</v>
      </c>
    </row>
    <row r="3662">
      <c r="A3662" s="325">
        <v>3660.0</v>
      </c>
      <c r="B3662" s="326" t="s">
        <v>937</v>
      </c>
      <c r="C3662" s="326" t="s">
        <v>518</v>
      </c>
      <c r="D3662" s="326" t="s">
        <v>805</v>
      </c>
      <c r="E3662" s="326" t="s">
        <v>817</v>
      </c>
      <c r="F3662" s="326" t="s">
        <v>818</v>
      </c>
      <c r="G3662" s="326">
        <v>55.0</v>
      </c>
      <c r="H3662" s="326">
        <v>105780.2634</v>
      </c>
      <c r="I3662" s="60">
        <f t="shared" si="1"/>
        <v>2021</v>
      </c>
      <c r="J3662" s="60">
        <f t="shared" si="2"/>
        <v>4</v>
      </c>
    </row>
    <row r="3663">
      <c r="A3663" s="325">
        <v>3661.0</v>
      </c>
      <c r="B3663" s="326" t="s">
        <v>937</v>
      </c>
      <c r="C3663" s="326" t="s">
        <v>518</v>
      </c>
      <c r="D3663" s="326" t="s">
        <v>805</v>
      </c>
      <c r="E3663" s="326" t="s">
        <v>822</v>
      </c>
      <c r="F3663" s="326" t="s">
        <v>823</v>
      </c>
      <c r="G3663" s="326">
        <v>143.0</v>
      </c>
      <c r="H3663" s="326">
        <v>42477.57054</v>
      </c>
      <c r="I3663" s="60">
        <f t="shared" si="1"/>
        <v>2021</v>
      </c>
      <c r="J3663" s="60">
        <f t="shared" si="2"/>
        <v>4</v>
      </c>
    </row>
    <row r="3664">
      <c r="A3664" s="325">
        <v>3662.0</v>
      </c>
      <c r="B3664" s="326" t="s">
        <v>937</v>
      </c>
      <c r="C3664" s="326" t="s">
        <v>518</v>
      </c>
      <c r="D3664" s="326" t="s">
        <v>828</v>
      </c>
      <c r="E3664" s="326" t="s">
        <v>829</v>
      </c>
      <c r="F3664" s="326" t="s">
        <v>830</v>
      </c>
      <c r="G3664" s="326">
        <v>6875.0</v>
      </c>
      <c r="H3664" s="326">
        <v>89339.03083</v>
      </c>
      <c r="I3664" s="60">
        <f t="shared" si="1"/>
        <v>2021</v>
      </c>
      <c r="J3664" s="60">
        <f t="shared" si="2"/>
        <v>4</v>
      </c>
    </row>
    <row r="3665">
      <c r="A3665" s="325">
        <v>3663.0</v>
      </c>
      <c r="B3665" s="326" t="s">
        <v>937</v>
      </c>
      <c r="C3665" s="326" t="s">
        <v>518</v>
      </c>
      <c r="D3665" s="326" t="s">
        <v>828</v>
      </c>
      <c r="E3665" s="326" t="s">
        <v>831</v>
      </c>
      <c r="F3665" s="326">
        <v>104.0</v>
      </c>
      <c r="G3665" s="326">
        <v>4475.0</v>
      </c>
      <c r="H3665" s="326">
        <v>30133.23596</v>
      </c>
      <c r="I3665" s="60">
        <f t="shared" si="1"/>
        <v>2021</v>
      </c>
      <c r="J3665" s="60">
        <f t="shared" si="2"/>
        <v>4</v>
      </c>
    </row>
    <row r="3666">
      <c r="A3666" s="325">
        <v>3664.0</v>
      </c>
      <c r="B3666" s="326" t="s">
        <v>937</v>
      </c>
      <c r="C3666" s="326" t="s">
        <v>518</v>
      </c>
      <c r="D3666" s="326" t="s">
        <v>828</v>
      </c>
      <c r="E3666" s="326" t="s">
        <v>832</v>
      </c>
      <c r="F3666" s="326">
        <v>13.0</v>
      </c>
      <c r="G3666" s="326">
        <v>37.0</v>
      </c>
      <c r="H3666" s="326">
        <v>9739.17475</v>
      </c>
      <c r="I3666" s="60">
        <f t="shared" si="1"/>
        <v>2021</v>
      </c>
      <c r="J3666" s="60">
        <f t="shared" si="2"/>
        <v>4</v>
      </c>
    </row>
    <row r="3667">
      <c r="A3667" s="325">
        <v>3665.0</v>
      </c>
      <c r="B3667" s="326" t="s">
        <v>937</v>
      </c>
      <c r="C3667" s="326" t="s">
        <v>518</v>
      </c>
      <c r="D3667" s="326" t="s">
        <v>828</v>
      </c>
      <c r="E3667" s="326" t="s">
        <v>833</v>
      </c>
      <c r="F3667" s="326" t="s">
        <v>834</v>
      </c>
      <c r="G3667" s="326">
        <v>6.0</v>
      </c>
      <c r="H3667" s="326">
        <v>12566.55699</v>
      </c>
      <c r="I3667" s="60">
        <f t="shared" si="1"/>
        <v>2021</v>
      </c>
      <c r="J3667" s="60">
        <f t="shared" si="2"/>
        <v>4</v>
      </c>
    </row>
    <row r="3668">
      <c r="A3668" s="325">
        <v>3666.0</v>
      </c>
      <c r="B3668" s="326" t="s">
        <v>937</v>
      </c>
      <c r="C3668" s="326" t="s">
        <v>518</v>
      </c>
      <c r="D3668" s="326" t="s">
        <v>828</v>
      </c>
      <c r="E3668" s="326" t="s">
        <v>835</v>
      </c>
      <c r="F3668" s="326" t="s">
        <v>836</v>
      </c>
      <c r="G3668" s="326">
        <v>153.0</v>
      </c>
      <c r="H3668" s="326">
        <v>24198.1126</v>
      </c>
      <c r="I3668" s="60">
        <f t="shared" si="1"/>
        <v>2021</v>
      </c>
      <c r="J3668" s="60">
        <f t="shared" si="2"/>
        <v>4</v>
      </c>
    </row>
    <row r="3669">
      <c r="A3669" s="325">
        <v>3667.0</v>
      </c>
      <c r="B3669" s="326" t="s">
        <v>937</v>
      </c>
      <c r="C3669" s="326" t="s">
        <v>518</v>
      </c>
      <c r="D3669" s="326" t="s">
        <v>828</v>
      </c>
      <c r="E3669" s="326" t="s">
        <v>929</v>
      </c>
      <c r="F3669" s="326">
        <v>36.0</v>
      </c>
      <c r="G3669" s="326">
        <v>160.0</v>
      </c>
      <c r="H3669" s="326">
        <v>240828.7195</v>
      </c>
      <c r="I3669" s="60">
        <f t="shared" si="1"/>
        <v>2021</v>
      </c>
      <c r="J3669" s="60">
        <f t="shared" si="2"/>
        <v>4</v>
      </c>
    </row>
    <row r="3670">
      <c r="A3670" s="325">
        <v>3668.0</v>
      </c>
      <c r="B3670" s="326" t="s">
        <v>937</v>
      </c>
      <c r="C3670" s="326" t="s">
        <v>518</v>
      </c>
      <c r="D3670" s="326" t="s">
        <v>828</v>
      </c>
      <c r="E3670" s="326" t="s">
        <v>866</v>
      </c>
      <c r="F3670" s="326">
        <v>106.0</v>
      </c>
      <c r="G3670" s="326">
        <v>38.0</v>
      </c>
      <c r="H3670" s="326">
        <v>58890.15287</v>
      </c>
      <c r="I3670" s="60">
        <f t="shared" si="1"/>
        <v>2021</v>
      </c>
      <c r="J3670" s="60">
        <f t="shared" si="2"/>
        <v>4</v>
      </c>
    </row>
    <row r="3671">
      <c r="A3671" s="325">
        <v>3669.0</v>
      </c>
      <c r="B3671" s="326" t="s">
        <v>937</v>
      </c>
      <c r="C3671" s="326" t="s">
        <v>518</v>
      </c>
      <c r="D3671" s="326" t="s">
        <v>828</v>
      </c>
      <c r="E3671" s="326" t="s">
        <v>853</v>
      </c>
      <c r="F3671" s="326">
        <v>14.0</v>
      </c>
      <c r="G3671" s="326">
        <v>1.0</v>
      </c>
      <c r="H3671" s="326">
        <v>983.625</v>
      </c>
      <c r="I3671" s="60">
        <f t="shared" si="1"/>
        <v>2021</v>
      </c>
      <c r="J3671" s="60">
        <f t="shared" si="2"/>
        <v>4</v>
      </c>
    </row>
    <row r="3672">
      <c r="A3672" s="325">
        <v>3670.0</v>
      </c>
      <c r="B3672" s="326" t="s">
        <v>937</v>
      </c>
      <c r="C3672" s="326" t="s">
        <v>518</v>
      </c>
      <c r="D3672" s="326" t="s">
        <v>828</v>
      </c>
      <c r="E3672" s="326" t="s">
        <v>840</v>
      </c>
      <c r="F3672" s="326" t="s">
        <v>841</v>
      </c>
      <c r="G3672" s="326">
        <v>265.0</v>
      </c>
      <c r="H3672" s="326">
        <v>7719.187928</v>
      </c>
      <c r="I3672" s="60">
        <f t="shared" si="1"/>
        <v>2021</v>
      </c>
      <c r="J3672" s="60">
        <f t="shared" si="2"/>
        <v>4</v>
      </c>
    </row>
    <row r="3673">
      <c r="A3673" s="325">
        <v>3671.0</v>
      </c>
      <c r="B3673" s="326" t="s">
        <v>937</v>
      </c>
      <c r="C3673" s="326" t="s">
        <v>518</v>
      </c>
      <c r="D3673" s="326" t="s">
        <v>828</v>
      </c>
      <c r="E3673" s="326" t="s">
        <v>846</v>
      </c>
      <c r="F3673" s="326" t="s">
        <v>847</v>
      </c>
      <c r="G3673" s="326">
        <v>993.0</v>
      </c>
      <c r="H3673" s="326">
        <v>308554.0679</v>
      </c>
      <c r="I3673" s="60">
        <f t="shared" si="1"/>
        <v>2021</v>
      </c>
      <c r="J3673" s="60">
        <f t="shared" si="2"/>
        <v>4</v>
      </c>
    </row>
    <row r="3674">
      <c r="A3674" s="325">
        <v>3672.0</v>
      </c>
      <c r="B3674" s="326" t="s">
        <v>938</v>
      </c>
      <c r="C3674" s="326" t="s">
        <v>545</v>
      </c>
      <c r="D3674" s="326" t="s">
        <v>642</v>
      </c>
      <c r="E3674" s="326" t="s">
        <v>643</v>
      </c>
      <c r="F3674" s="326" t="s">
        <v>644</v>
      </c>
      <c r="G3674" s="326">
        <v>178.0</v>
      </c>
      <c r="H3674" s="326">
        <v>160615.8904</v>
      </c>
      <c r="I3674" s="60">
        <f t="shared" si="1"/>
        <v>2022</v>
      </c>
      <c r="J3674" s="60">
        <f t="shared" si="2"/>
        <v>1</v>
      </c>
    </row>
    <row r="3675">
      <c r="A3675" s="325">
        <v>3673.0</v>
      </c>
      <c r="B3675" s="326" t="s">
        <v>938</v>
      </c>
      <c r="C3675" s="326" t="s">
        <v>545</v>
      </c>
      <c r="D3675" s="326" t="s">
        <v>642</v>
      </c>
      <c r="E3675" s="326" t="s">
        <v>645</v>
      </c>
      <c r="F3675" s="326" t="s">
        <v>646</v>
      </c>
      <c r="G3675" s="326">
        <v>127.0</v>
      </c>
      <c r="H3675" s="326">
        <v>25373.42378</v>
      </c>
      <c r="I3675" s="60">
        <f t="shared" si="1"/>
        <v>2022</v>
      </c>
      <c r="J3675" s="60">
        <f t="shared" si="2"/>
        <v>1</v>
      </c>
    </row>
    <row r="3676">
      <c r="A3676" s="325">
        <v>3674.0</v>
      </c>
      <c r="B3676" s="326" t="s">
        <v>938</v>
      </c>
      <c r="C3676" s="326" t="s">
        <v>545</v>
      </c>
      <c r="D3676" s="326" t="s">
        <v>647</v>
      </c>
      <c r="E3676" s="326" t="s">
        <v>648</v>
      </c>
      <c r="F3676" s="326" t="s">
        <v>649</v>
      </c>
      <c r="G3676" s="326">
        <v>1060.0</v>
      </c>
      <c r="H3676" s="326">
        <v>9712.920938</v>
      </c>
      <c r="I3676" s="60">
        <f t="shared" si="1"/>
        <v>2022</v>
      </c>
      <c r="J3676" s="60">
        <f t="shared" si="2"/>
        <v>1</v>
      </c>
    </row>
    <row r="3677">
      <c r="A3677" s="325">
        <v>3675.0</v>
      </c>
      <c r="B3677" s="326" t="s">
        <v>938</v>
      </c>
      <c r="C3677" s="326" t="s">
        <v>545</v>
      </c>
      <c r="D3677" s="326" t="s">
        <v>647</v>
      </c>
      <c r="E3677" s="326" t="s">
        <v>650</v>
      </c>
      <c r="F3677" s="326" t="s">
        <v>651</v>
      </c>
      <c r="G3677" s="326">
        <v>1602.0</v>
      </c>
      <c r="H3677" s="326">
        <v>14679.339</v>
      </c>
      <c r="I3677" s="60">
        <f t="shared" si="1"/>
        <v>2022</v>
      </c>
      <c r="J3677" s="60">
        <f t="shared" si="2"/>
        <v>1</v>
      </c>
    </row>
    <row r="3678">
      <c r="A3678" s="325">
        <v>3676.0</v>
      </c>
      <c r="B3678" s="326" t="s">
        <v>938</v>
      </c>
      <c r="C3678" s="326" t="s">
        <v>545</v>
      </c>
      <c r="D3678" s="326" t="s">
        <v>647</v>
      </c>
      <c r="E3678" s="326" t="s">
        <v>652</v>
      </c>
      <c r="F3678" s="326" t="s">
        <v>653</v>
      </c>
      <c r="G3678" s="326">
        <v>1972.0</v>
      </c>
      <c r="H3678" s="326">
        <v>18069.6982</v>
      </c>
      <c r="I3678" s="60">
        <f t="shared" si="1"/>
        <v>2022</v>
      </c>
      <c r="J3678" s="60">
        <f t="shared" si="2"/>
        <v>1</v>
      </c>
    </row>
    <row r="3679">
      <c r="A3679" s="325">
        <v>3677.0</v>
      </c>
      <c r="B3679" s="326" t="s">
        <v>938</v>
      </c>
      <c r="C3679" s="326" t="s">
        <v>545</v>
      </c>
      <c r="D3679" s="326" t="s">
        <v>647</v>
      </c>
      <c r="E3679" s="326" t="s">
        <v>654</v>
      </c>
      <c r="F3679" s="326" t="s">
        <v>655</v>
      </c>
      <c r="G3679" s="326">
        <v>1720.0</v>
      </c>
      <c r="H3679" s="326">
        <v>15760.58869</v>
      </c>
      <c r="I3679" s="60">
        <f t="shared" si="1"/>
        <v>2022</v>
      </c>
      <c r="J3679" s="60">
        <f t="shared" si="2"/>
        <v>1</v>
      </c>
    </row>
    <row r="3680">
      <c r="A3680" s="325">
        <v>3678.0</v>
      </c>
      <c r="B3680" s="326" t="s">
        <v>938</v>
      </c>
      <c r="C3680" s="326" t="s">
        <v>545</v>
      </c>
      <c r="D3680" s="326" t="s">
        <v>647</v>
      </c>
      <c r="E3680" s="326" t="s">
        <v>656</v>
      </c>
      <c r="F3680" s="326" t="s">
        <v>657</v>
      </c>
      <c r="G3680" s="326">
        <v>34.0</v>
      </c>
      <c r="H3680" s="326">
        <v>445.286015</v>
      </c>
      <c r="I3680" s="60">
        <f t="shared" si="1"/>
        <v>2022</v>
      </c>
      <c r="J3680" s="60">
        <f t="shared" si="2"/>
        <v>1</v>
      </c>
    </row>
    <row r="3681">
      <c r="A3681" s="325">
        <v>3679.0</v>
      </c>
      <c r="B3681" s="326" t="s">
        <v>938</v>
      </c>
      <c r="C3681" s="326" t="s">
        <v>547</v>
      </c>
      <c r="D3681" s="326" t="s">
        <v>658</v>
      </c>
      <c r="E3681" s="326" t="s">
        <v>659</v>
      </c>
      <c r="F3681" s="326" t="s">
        <v>660</v>
      </c>
      <c r="G3681" s="326">
        <v>70.0</v>
      </c>
      <c r="H3681" s="326">
        <v>807.3236633</v>
      </c>
      <c r="I3681" s="60">
        <f t="shared" si="1"/>
        <v>2022</v>
      </c>
      <c r="J3681" s="60">
        <f t="shared" si="2"/>
        <v>1</v>
      </c>
    </row>
    <row r="3682">
      <c r="A3682" s="325">
        <v>3680.0</v>
      </c>
      <c r="B3682" s="326" t="s">
        <v>938</v>
      </c>
      <c r="C3682" s="326" t="s">
        <v>547</v>
      </c>
      <c r="D3682" s="326" t="s">
        <v>658</v>
      </c>
      <c r="E3682" s="326" t="s">
        <v>661</v>
      </c>
      <c r="F3682" s="326" t="s">
        <v>662</v>
      </c>
      <c r="G3682" s="326">
        <v>4843.0</v>
      </c>
      <c r="H3682" s="326">
        <v>7344.414072</v>
      </c>
      <c r="I3682" s="60">
        <f t="shared" si="1"/>
        <v>2022</v>
      </c>
      <c r="J3682" s="60">
        <f t="shared" si="2"/>
        <v>1</v>
      </c>
    </row>
    <row r="3683">
      <c r="A3683" s="325">
        <v>3681.0</v>
      </c>
      <c r="B3683" s="326" t="s">
        <v>938</v>
      </c>
      <c r="C3683" s="326" t="s">
        <v>547</v>
      </c>
      <c r="D3683" s="326" t="s">
        <v>658</v>
      </c>
      <c r="E3683" s="326" t="s">
        <v>663</v>
      </c>
      <c r="F3683" s="326" t="s">
        <v>664</v>
      </c>
      <c r="G3683" s="326">
        <v>3306.0</v>
      </c>
      <c r="H3683" s="326">
        <v>29749.52093</v>
      </c>
      <c r="I3683" s="60">
        <f t="shared" si="1"/>
        <v>2022</v>
      </c>
      <c r="J3683" s="60">
        <f t="shared" si="2"/>
        <v>1</v>
      </c>
    </row>
    <row r="3684">
      <c r="A3684" s="325">
        <v>3682.0</v>
      </c>
      <c r="B3684" s="326" t="s">
        <v>938</v>
      </c>
      <c r="C3684" s="326" t="s">
        <v>547</v>
      </c>
      <c r="D3684" s="326" t="s">
        <v>665</v>
      </c>
      <c r="E3684" s="326" t="s">
        <v>666</v>
      </c>
      <c r="F3684" s="326" t="s">
        <v>667</v>
      </c>
      <c r="G3684" s="326">
        <v>4495.0</v>
      </c>
      <c r="H3684" s="326">
        <v>2996717.587</v>
      </c>
      <c r="I3684" s="60">
        <f t="shared" si="1"/>
        <v>2022</v>
      </c>
      <c r="J3684" s="60">
        <f t="shared" si="2"/>
        <v>1</v>
      </c>
    </row>
    <row r="3685">
      <c r="A3685" s="325">
        <v>3683.0</v>
      </c>
      <c r="B3685" s="326" t="s">
        <v>938</v>
      </c>
      <c r="C3685" s="326" t="s">
        <v>678</v>
      </c>
      <c r="D3685" s="326" t="s">
        <v>678</v>
      </c>
      <c r="E3685" s="326" t="s">
        <v>680</v>
      </c>
      <c r="F3685" s="326">
        <v>80.0</v>
      </c>
      <c r="G3685" s="326">
        <v>90.0</v>
      </c>
      <c r="H3685" s="326">
        <v>14128.92739</v>
      </c>
      <c r="I3685" s="60">
        <f t="shared" si="1"/>
        <v>2022</v>
      </c>
      <c r="J3685" s="60">
        <f t="shared" si="2"/>
        <v>1</v>
      </c>
    </row>
    <row r="3686">
      <c r="A3686" s="325">
        <v>3684.0</v>
      </c>
      <c r="B3686" s="326" t="s">
        <v>938</v>
      </c>
      <c r="C3686" s="326" t="s">
        <v>678</v>
      </c>
      <c r="D3686" s="326" t="s">
        <v>678</v>
      </c>
      <c r="E3686" s="326" t="s">
        <v>849</v>
      </c>
      <c r="F3686" s="326">
        <v>76.0</v>
      </c>
      <c r="G3686" s="326">
        <v>1.0</v>
      </c>
      <c r="H3686" s="326">
        <v>1464.0</v>
      </c>
      <c r="I3686" s="60">
        <f t="shared" si="1"/>
        <v>2022</v>
      </c>
      <c r="J3686" s="60">
        <f t="shared" si="2"/>
        <v>1</v>
      </c>
    </row>
    <row r="3687">
      <c r="A3687" s="325">
        <v>3685.0</v>
      </c>
      <c r="B3687" s="326" t="s">
        <v>938</v>
      </c>
      <c r="C3687" s="326" t="s">
        <v>678</v>
      </c>
      <c r="D3687" s="326" t="s">
        <v>678</v>
      </c>
      <c r="E3687" s="326" t="s">
        <v>681</v>
      </c>
      <c r="F3687" s="326">
        <v>83.0</v>
      </c>
      <c r="G3687" s="326">
        <v>7.0</v>
      </c>
      <c r="H3687" s="326">
        <v>29.77076763</v>
      </c>
      <c r="I3687" s="60">
        <f t="shared" si="1"/>
        <v>2022</v>
      </c>
      <c r="J3687" s="60">
        <f t="shared" si="2"/>
        <v>1</v>
      </c>
    </row>
    <row r="3688">
      <c r="A3688" s="325">
        <v>3686.0</v>
      </c>
      <c r="B3688" s="326" t="s">
        <v>938</v>
      </c>
      <c r="C3688" s="326" t="s">
        <v>678</v>
      </c>
      <c r="D3688" s="326" t="s">
        <v>678</v>
      </c>
      <c r="E3688" s="326" t="s">
        <v>682</v>
      </c>
      <c r="F3688" s="326">
        <v>26.0</v>
      </c>
      <c r="G3688" s="326">
        <v>3.0</v>
      </c>
      <c r="H3688" s="326">
        <v>812.7219099</v>
      </c>
      <c r="I3688" s="60">
        <f t="shared" si="1"/>
        <v>2022</v>
      </c>
      <c r="J3688" s="60">
        <f t="shared" si="2"/>
        <v>1</v>
      </c>
    </row>
    <row r="3689">
      <c r="A3689" s="325">
        <v>3687.0</v>
      </c>
      <c r="B3689" s="326" t="s">
        <v>938</v>
      </c>
      <c r="C3689" s="326" t="s">
        <v>678</v>
      </c>
      <c r="D3689" s="326" t="s">
        <v>678</v>
      </c>
      <c r="E3689" s="326" t="s">
        <v>683</v>
      </c>
      <c r="F3689" s="326">
        <v>802.0</v>
      </c>
      <c r="G3689" s="326">
        <v>883.0</v>
      </c>
      <c r="H3689" s="326">
        <v>119322.834</v>
      </c>
      <c r="I3689" s="60">
        <f t="shared" si="1"/>
        <v>2022</v>
      </c>
      <c r="J3689" s="60">
        <f t="shared" si="2"/>
        <v>1</v>
      </c>
    </row>
    <row r="3690">
      <c r="A3690" s="325">
        <v>3688.0</v>
      </c>
      <c r="B3690" s="326" t="s">
        <v>938</v>
      </c>
      <c r="C3690" s="326" t="s">
        <v>678</v>
      </c>
      <c r="D3690" s="326" t="s">
        <v>678</v>
      </c>
      <c r="E3690" s="326" t="s">
        <v>684</v>
      </c>
      <c r="F3690" s="326">
        <v>95.0</v>
      </c>
      <c r="G3690" s="326">
        <v>20.0</v>
      </c>
      <c r="H3690" s="326">
        <v>323.507096</v>
      </c>
      <c r="I3690" s="60">
        <f t="shared" si="1"/>
        <v>2022</v>
      </c>
      <c r="J3690" s="60">
        <f t="shared" si="2"/>
        <v>1</v>
      </c>
    </row>
    <row r="3691">
      <c r="A3691" s="325">
        <v>3689.0</v>
      </c>
      <c r="B3691" s="326" t="s">
        <v>938</v>
      </c>
      <c r="C3691" s="326" t="s">
        <v>678</v>
      </c>
      <c r="D3691" s="326" t="s">
        <v>678</v>
      </c>
      <c r="E3691" s="326" t="s">
        <v>685</v>
      </c>
      <c r="F3691" s="326">
        <v>24.0</v>
      </c>
      <c r="G3691" s="326">
        <v>16.0</v>
      </c>
      <c r="H3691" s="326">
        <v>5552.213387</v>
      </c>
      <c r="I3691" s="60">
        <f t="shared" si="1"/>
        <v>2022</v>
      </c>
      <c r="J3691" s="60">
        <f t="shared" si="2"/>
        <v>1</v>
      </c>
    </row>
    <row r="3692">
      <c r="A3692" s="325">
        <v>3690.0</v>
      </c>
      <c r="B3692" s="326" t="s">
        <v>938</v>
      </c>
      <c r="C3692" s="326" t="s">
        <v>678</v>
      </c>
      <c r="D3692" s="326" t="s">
        <v>678</v>
      </c>
      <c r="E3692" s="326" t="s">
        <v>686</v>
      </c>
      <c r="F3692" s="326">
        <v>60.0</v>
      </c>
      <c r="G3692" s="326">
        <v>2.0</v>
      </c>
      <c r="H3692" s="326">
        <v>36.84575224</v>
      </c>
      <c r="I3692" s="60">
        <f t="shared" si="1"/>
        <v>2022</v>
      </c>
      <c r="J3692" s="60">
        <f t="shared" si="2"/>
        <v>1</v>
      </c>
    </row>
    <row r="3693">
      <c r="A3693" s="325">
        <v>3691.0</v>
      </c>
      <c r="B3693" s="326" t="s">
        <v>938</v>
      </c>
      <c r="C3693" s="326" t="s">
        <v>678</v>
      </c>
      <c r="D3693" s="326" t="s">
        <v>678</v>
      </c>
      <c r="E3693" s="326" t="s">
        <v>687</v>
      </c>
      <c r="F3693" s="326">
        <v>814.0</v>
      </c>
      <c r="G3693" s="326">
        <v>68.0</v>
      </c>
      <c r="H3693" s="326">
        <v>478.8876643</v>
      </c>
      <c r="I3693" s="60">
        <f t="shared" si="1"/>
        <v>2022</v>
      </c>
      <c r="J3693" s="60">
        <f t="shared" si="2"/>
        <v>1</v>
      </c>
    </row>
    <row r="3694">
      <c r="A3694" s="325">
        <v>3692.0</v>
      </c>
      <c r="B3694" s="326" t="s">
        <v>938</v>
      </c>
      <c r="C3694" s="326" t="s">
        <v>678</v>
      </c>
      <c r="D3694" s="326" t="s">
        <v>678</v>
      </c>
      <c r="E3694" s="326" t="s">
        <v>688</v>
      </c>
      <c r="F3694" s="326">
        <v>33.0</v>
      </c>
      <c r="G3694" s="326">
        <v>242.0</v>
      </c>
      <c r="H3694" s="326">
        <v>8944.793717</v>
      </c>
      <c r="I3694" s="60">
        <f t="shared" si="1"/>
        <v>2022</v>
      </c>
      <c r="J3694" s="60">
        <f t="shared" si="2"/>
        <v>1</v>
      </c>
    </row>
    <row r="3695">
      <c r="A3695" s="325">
        <v>3693.0</v>
      </c>
      <c r="B3695" s="326" t="s">
        <v>938</v>
      </c>
      <c r="C3695" s="326" t="s">
        <v>678</v>
      </c>
      <c r="D3695" s="326" t="s">
        <v>678</v>
      </c>
      <c r="E3695" s="326" t="s">
        <v>689</v>
      </c>
      <c r="F3695" s="326">
        <v>54.0</v>
      </c>
      <c r="G3695" s="326">
        <v>347.0</v>
      </c>
      <c r="H3695" s="326">
        <v>24239.60987</v>
      </c>
      <c r="I3695" s="60">
        <f t="shared" si="1"/>
        <v>2022</v>
      </c>
      <c r="J3695" s="60">
        <f t="shared" si="2"/>
        <v>1</v>
      </c>
    </row>
    <row r="3696">
      <c r="A3696" s="325">
        <v>3694.0</v>
      </c>
      <c r="B3696" s="326" t="s">
        <v>938</v>
      </c>
      <c r="C3696" s="326" t="s">
        <v>678</v>
      </c>
      <c r="D3696" s="326" t="s">
        <v>678</v>
      </c>
      <c r="E3696" s="326" t="s">
        <v>692</v>
      </c>
      <c r="F3696" s="326" t="s">
        <v>693</v>
      </c>
      <c r="G3696" s="326">
        <v>61.0</v>
      </c>
      <c r="H3696" s="326">
        <v>8797.456929</v>
      </c>
      <c r="I3696" s="60">
        <f t="shared" si="1"/>
        <v>2022</v>
      </c>
      <c r="J3696" s="60">
        <f t="shared" si="2"/>
        <v>1</v>
      </c>
    </row>
    <row r="3697">
      <c r="A3697" s="325">
        <v>3695.0</v>
      </c>
      <c r="B3697" s="326" t="s">
        <v>938</v>
      </c>
      <c r="C3697" s="326" t="s">
        <v>678</v>
      </c>
      <c r="D3697" s="326" t="s">
        <v>678</v>
      </c>
      <c r="E3697" s="326" t="s">
        <v>694</v>
      </c>
      <c r="F3697" s="326">
        <v>86.0</v>
      </c>
      <c r="G3697" s="326">
        <v>1101.0</v>
      </c>
      <c r="H3697" s="326">
        <v>134711.1554</v>
      </c>
      <c r="I3697" s="60">
        <f t="shared" si="1"/>
        <v>2022</v>
      </c>
      <c r="J3697" s="60">
        <f t="shared" si="2"/>
        <v>1</v>
      </c>
    </row>
    <row r="3698">
      <c r="A3698" s="325">
        <v>3696.0</v>
      </c>
      <c r="B3698" s="326" t="s">
        <v>938</v>
      </c>
      <c r="C3698" s="326" t="s">
        <v>678</v>
      </c>
      <c r="D3698" s="326" t="s">
        <v>678</v>
      </c>
      <c r="E3698" s="326" t="s">
        <v>695</v>
      </c>
      <c r="F3698" s="326">
        <v>69.0</v>
      </c>
      <c r="G3698" s="326">
        <v>128.0</v>
      </c>
      <c r="H3698" s="326">
        <v>34729.68116</v>
      </c>
      <c r="I3698" s="60">
        <f t="shared" si="1"/>
        <v>2022</v>
      </c>
      <c r="J3698" s="60">
        <f t="shared" si="2"/>
        <v>1</v>
      </c>
    </row>
    <row r="3699">
      <c r="A3699" s="325">
        <v>3697.0</v>
      </c>
      <c r="B3699" s="326" t="s">
        <v>938</v>
      </c>
      <c r="C3699" s="326" t="s">
        <v>678</v>
      </c>
      <c r="D3699" s="326" t="s">
        <v>678</v>
      </c>
      <c r="E3699" s="326" t="s">
        <v>696</v>
      </c>
      <c r="F3699" s="326">
        <v>61.0</v>
      </c>
      <c r="G3699" s="326">
        <v>43.0</v>
      </c>
      <c r="H3699" s="326">
        <v>6354.799647</v>
      </c>
      <c r="I3699" s="60">
        <f t="shared" si="1"/>
        <v>2022</v>
      </c>
      <c r="J3699" s="60">
        <f t="shared" si="2"/>
        <v>1</v>
      </c>
    </row>
    <row r="3700">
      <c r="A3700" s="325">
        <v>3698.0</v>
      </c>
      <c r="B3700" s="326" t="s">
        <v>938</v>
      </c>
      <c r="C3700" s="326" t="s">
        <v>678</v>
      </c>
      <c r="D3700" s="326" t="s">
        <v>678</v>
      </c>
      <c r="E3700" s="326" t="s">
        <v>697</v>
      </c>
      <c r="F3700" s="326">
        <v>99.0</v>
      </c>
      <c r="G3700" s="326">
        <v>126.0</v>
      </c>
      <c r="H3700" s="326">
        <v>23411.79544</v>
      </c>
      <c r="I3700" s="60">
        <f t="shared" si="1"/>
        <v>2022</v>
      </c>
      <c r="J3700" s="60">
        <f t="shared" si="2"/>
        <v>1</v>
      </c>
    </row>
    <row r="3701">
      <c r="A3701" s="325">
        <v>3699.0</v>
      </c>
      <c r="B3701" s="326" t="s">
        <v>938</v>
      </c>
      <c r="C3701" s="326" t="s">
        <v>678</v>
      </c>
      <c r="D3701" s="326" t="s">
        <v>678</v>
      </c>
      <c r="E3701" s="326" t="s">
        <v>698</v>
      </c>
      <c r="F3701" s="326">
        <v>67.0</v>
      </c>
      <c r="G3701" s="326">
        <v>2.0</v>
      </c>
      <c r="H3701" s="326">
        <v>232.6269688</v>
      </c>
      <c r="I3701" s="60">
        <f t="shared" si="1"/>
        <v>2022</v>
      </c>
      <c r="J3701" s="60">
        <f t="shared" si="2"/>
        <v>1</v>
      </c>
    </row>
    <row r="3702">
      <c r="A3702" s="325">
        <v>3700.0</v>
      </c>
      <c r="B3702" s="326" t="s">
        <v>938</v>
      </c>
      <c r="C3702" s="326" t="s">
        <v>678</v>
      </c>
      <c r="D3702" s="326" t="s">
        <v>678</v>
      </c>
      <c r="E3702" s="326" t="s">
        <v>699</v>
      </c>
      <c r="F3702" s="326">
        <v>79.0</v>
      </c>
      <c r="G3702" s="326">
        <v>345.0</v>
      </c>
      <c r="H3702" s="326">
        <v>63570.73614</v>
      </c>
      <c r="I3702" s="60">
        <f t="shared" si="1"/>
        <v>2022</v>
      </c>
      <c r="J3702" s="60">
        <f t="shared" si="2"/>
        <v>1</v>
      </c>
    </row>
    <row r="3703">
      <c r="A3703" s="325">
        <v>3701.0</v>
      </c>
      <c r="B3703" s="326" t="s">
        <v>938</v>
      </c>
      <c r="C3703" s="326" t="s">
        <v>678</v>
      </c>
      <c r="D3703" s="326" t="s">
        <v>678</v>
      </c>
      <c r="E3703" s="326" t="s">
        <v>702</v>
      </c>
      <c r="F3703" s="326" t="s">
        <v>703</v>
      </c>
      <c r="G3703" s="326">
        <v>70.0</v>
      </c>
      <c r="H3703" s="326">
        <v>12939.1008</v>
      </c>
      <c r="I3703" s="60">
        <f t="shared" si="1"/>
        <v>2022</v>
      </c>
      <c r="J3703" s="60">
        <f t="shared" si="2"/>
        <v>1</v>
      </c>
    </row>
    <row r="3704">
      <c r="A3704" s="325">
        <v>3702.0</v>
      </c>
      <c r="B3704" s="326" t="s">
        <v>938</v>
      </c>
      <c r="C3704" s="326" t="s">
        <v>678</v>
      </c>
      <c r="D3704" s="326" t="s">
        <v>678</v>
      </c>
      <c r="E3704" s="326" t="s">
        <v>704</v>
      </c>
      <c r="F3704" s="326">
        <v>38.0</v>
      </c>
      <c r="G3704" s="326">
        <v>435.0</v>
      </c>
      <c r="H3704" s="326">
        <v>121025.5646</v>
      </c>
      <c r="I3704" s="60">
        <f t="shared" si="1"/>
        <v>2022</v>
      </c>
      <c r="J3704" s="60">
        <f t="shared" si="2"/>
        <v>1</v>
      </c>
    </row>
    <row r="3705">
      <c r="A3705" s="325">
        <v>3703.0</v>
      </c>
      <c r="B3705" s="326" t="s">
        <v>938</v>
      </c>
      <c r="C3705" s="326" t="s">
        <v>678</v>
      </c>
      <c r="D3705" s="326" t="s">
        <v>678</v>
      </c>
      <c r="E3705" s="326" t="s">
        <v>705</v>
      </c>
      <c r="F3705" s="326">
        <v>27.0</v>
      </c>
      <c r="G3705" s="326">
        <v>7.0</v>
      </c>
      <c r="H3705" s="326">
        <v>19.49793108</v>
      </c>
      <c r="I3705" s="60">
        <f t="shared" si="1"/>
        <v>2022</v>
      </c>
      <c r="J3705" s="60">
        <f t="shared" si="2"/>
        <v>1</v>
      </c>
    </row>
    <row r="3706">
      <c r="A3706" s="325">
        <v>3704.0</v>
      </c>
      <c r="B3706" s="326" t="s">
        <v>938</v>
      </c>
      <c r="C3706" s="326" t="s">
        <v>678</v>
      </c>
      <c r="D3706" s="326" t="s">
        <v>678</v>
      </c>
      <c r="E3706" s="326" t="s">
        <v>706</v>
      </c>
      <c r="F3706" s="326">
        <v>59.0</v>
      </c>
      <c r="G3706" s="326">
        <v>364.0</v>
      </c>
      <c r="H3706" s="326">
        <v>21481.04957</v>
      </c>
      <c r="I3706" s="60">
        <f t="shared" si="1"/>
        <v>2022</v>
      </c>
      <c r="J3706" s="60">
        <f t="shared" si="2"/>
        <v>1</v>
      </c>
    </row>
    <row r="3707">
      <c r="A3707" s="325">
        <v>3705.0</v>
      </c>
      <c r="B3707" s="326" t="s">
        <v>938</v>
      </c>
      <c r="C3707" s="326" t="s">
        <v>678</v>
      </c>
      <c r="D3707" s="326" t="s">
        <v>678</v>
      </c>
      <c r="E3707" s="326" t="s">
        <v>856</v>
      </c>
      <c r="F3707" s="326">
        <v>96.0</v>
      </c>
      <c r="G3707" s="326">
        <v>1.0</v>
      </c>
      <c r="H3707" s="326">
        <v>273.8622225</v>
      </c>
      <c r="I3707" s="60">
        <f t="shared" si="1"/>
        <v>2022</v>
      </c>
      <c r="J3707" s="60">
        <f t="shared" si="2"/>
        <v>1</v>
      </c>
    </row>
    <row r="3708">
      <c r="A3708" s="325">
        <v>3706.0</v>
      </c>
      <c r="B3708" s="326" t="s">
        <v>938</v>
      </c>
      <c r="C3708" s="326" t="s">
        <v>550</v>
      </c>
      <c r="D3708" s="326" t="s">
        <v>550</v>
      </c>
      <c r="E3708" s="326" t="s">
        <v>912</v>
      </c>
      <c r="F3708" s="326">
        <v>81.0</v>
      </c>
      <c r="G3708" s="326">
        <v>23.0</v>
      </c>
      <c r="H3708" s="326">
        <v>39346.64338</v>
      </c>
      <c r="I3708" s="60">
        <f t="shared" si="1"/>
        <v>2022</v>
      </c>
      <c r="J3708" s="60">
        <f t="shared" si="2"/>
        <v>1</v>
      </c>
    </row>
    <row r="3709">
      <c r="A3709" s="325">
        <v>3707.0</v>
      </c>
      <c r="B3709" s="326" t="s">
        <v>938</v>
      </c>
      <c r="C3709" s="326" t="s">
        <v>550</v>
      </c>
      <c r="D3709" s="326" t="s">
        <v>550</v>
      </c>
      <c r="E3709" s="326" t="s">
        <v>708</v>
      </c>
      <c r="F3709" s="326" t="s">
        <v>709</v>
      </c>
      <c r="G3709" s="326">
        <v>2301.0</v>
      </c>
      <c r="H3709" s="326">
        <v>163613.378</v>
      </c>
      <c r="I3709" s="60">
        <f t="shared" si="1"/>
        <v>2022</v>
      </c>
      <c r="J3709" s="60">
        <f t="shared" si="2"/>
        <v>1</v>
      </c>
    </row>
    <row r="3710">
      <c r="A3710" s="325">
        <v>3708.0</v>
      </c>
      <c r="B3710" s="326" t="s">
        <v>938</v>
      </c>
      <c r="C3710" s="326" t="s">
        <v>550</v>
      </c>
      <c r="D3710" s="326" t="s">
        <v>550</v>
      </c>
      <c r="E3710" s="326" t="s">
        <v>710</v>
      </c>
      <c r="F3710" s="326" t="s">
        <v>711</v>
      </c>
      <c r="G3710" s="326">
        <v>361.0</v>
      </c>
      <c r="H3710" s="326">
        <v>200188.1385</v>
      </c>
      <c r="I3710" s="60">
        <f t="shared" si="1"/>
        <v>2022</v>
      </c>
      <c r="J3710" s="60">
        <f t="shared" si="2"/>
        <v>1</v>
      </c>
    </row>
    <row r="3711">
      <c r="A3711" s="325">
        <v>3709.0</v>
      </c>
      <c r="B3711" s="326" t="s">
        <v>938</v>
      </c>
      <c r="C3711" s="326" t="s">
        <v>550</v>
      </c>
      <c r="D3711" s="326" t="s">
        <v>550</v>
      </c>
      <c r="E3711" s="326" t="s">
        <v>712</v>
      </c>
      <c r="F3711" s="326" t="s">
        <v>713</v>
      </c>
      <c r="G3711" s="326">
        <v>160.0</v>
      </c>
      <c r="H3711" s="326">
        <v>112480.1952</v>
      </c>
      <c r="I3711" s="60">
        <f t="shared" si="1"/>
        <v>2022</v>
      </c>
      <c r="J3711" s="60">
        <f t="shared" si="2"/>
        <v>1</v>
      </c>
    </row>
    <row r="3712">
      <c r="A3712" s="325">
        <v>3710.0</v>
      </c>
      <c r="B3712" s="326" t="s">
        <v>938</v>
      </c>
      <c r="C3712" s="326" t="s">
        <v>550</v>
      </c>
      <c r="D3712" s="326" t="s">
        <v>550</v>
      </c>
      <c r="E3712" s="326" t="s">
        <v>714</v>
      </c>
      <c r="F3712" s="326" t="s">
        <v>715</v>
      </c>
      <c r="G3712" s="326">
        <v>1481.0</v>
      </c>
      <c r="H3712" s="326">
        <v>90942.03581</v>
      </c>
      <c r="I3712" s="60">
        <f t="shared" si="1"/>
        <v>2022</v>
      </c>
      <c r="J3712" s="60">
        <f t="shared" si="2"/>
        <v>1</v>
      </c>
    </row>
    <row r="3713">
      <c r="A3713" s="325">
        <v>3711.0</v>
      </c>
      <c r="B3713" s="326" t="s">
        <v>938</v>
      </c>
      <c r="C3713" s="326" t="s">
        <v>551</v>
      </c>
      <c r="D3713" s="326" t="s">
        <v>551</v>
      </c>
      <c r="E3713" s="326" t="s">
        <v>716</v>
      </c>
      <c r="F3713" s="326">
        <v>66.0</v>
      </c>
      <c r="G3713" s="326">
        <v>4406.0</v>
      </c>
      <c r="H3713" s="326">
        <v>305295.7048</v>
      </c>
      <c r="I3713" s="60">
        <f t="shared" si="1"/>
        <v>2022</v>
      </c>
      <c r="J3713" s="60">
        <f t="shared" si="2"/>
        <v>1</v>
      </c>
    </row>
    <row r="3714">
      <c r="A3714" s="325">
        <v>3712.0</v>
      </c>
      <c r="B3714" s="326" t="s">
        <v>938</v>
      </c>
      <c r="C3714" s="326" t="s">
        <v>551</v>
      </c>
      <c r="D3714" s="326" t="s">
        <v>551</v>
      </c>
      <c r="E3714" s="326" t="s">
        <v>717</v>
      </c>
      <c r="F3714" s="326" t="s">
        <v>718</v>
      </c>
      <c r="G3714" s="326">
        <v>4622.0</v>
      </c>
      <c r="H3714" s="326">
        <v>35017.00875</v>
      </c>
      <c r="I3714" s="60">
        <f t="shared" si="1"/>
        <v>2022</v>
      </c>
      <c r="J3714" s="60">
        <f t="shared" si="2"/>
        <v>1</v>
      </c>
    </row>
    <row r="3715">
      <c r="A3715" s="325">
        <v>3713.0</v>
      </c>
      <c r="B3715" s="326" t="s">
        <v>938</v>
      </c>
      <c r="C3715" s="326" t="s">
        <v>551</v>
      </c>
      <c r="D3715" s="326" t="s">
        <v>551</v>
      </c>
      <c r="E3715" s="326" t="s">
        <v>719</v>
      </c>
      <c r="F3715" s="326" t="s">
        <v>720</v>
      </c>
      <c r="G3715" s="326">
        <v>1901.0</v>
      </c>
      <c r="H3715" s="326">
        <v>26092.41676</v>
      </c>
      <c r="I3715" s="60">
        <f t="shared" si="1"/>
        <v>2022</v>
      </c>
      <c r="J3715" s="60">
        <f t="shared" si="2"/>
        <v>1</v>
      </c>
    </row>
    <row r="3716">
      <c r="A3716" s="325">
        <v>3714.0</v>
      </c>
      <c r="B3716" s="326" t="s">
        <v>938</v>
      </c>
      <c r="C3716" s="326" t="s">
        <v>551</v>
      </c>
      <c r="D3716" s="326" t="s">
        <v>551</v>
      </c>
      <c r="E3716" s="326" t="s">
        <v>721</v>
      </c>
      <c r="F3716" s="326" t="s">
        <v>722</v>
      </c>
      <c r="G3716" s="326">
        <v>51.0</v>
      </c>
      <c r="H3716" s="326">
        <v>19044.07397</v>
      </c>
      <c r="I3716" s="60">
        <f t="shared" si="1"/>
        <v>2022</v>
      </c>
      <c r="J3716" s="60">
        <f t="shared" si="2"/>
        <v>1</v>
      </c>
    </row>
    <row r="3717">
      <c r="A3717" s="325">
        <v>3715.0</v>
      </c>
      <c r="B3717" s="326" t="s">
        <v>938</v>
      </c>
      <c r="C3717" s="326" t="s">
        <v>723</v>
      </c>
      <c r="D3717" s="326" t="s">
        <v>723</v>
      </c>
      <c r="E3717" s="326" t="s">
        <v>724</v>
      </c>
      <c r="F3717" s="326" t="s">
        <v>725</v>
      </c>
      <c r="G3717" s="326">
        <v>333.0</v>
      </c>
      <c r="H3717" s="326">
        <v>330852.6731</v>
      </c>
      <c r="I3717" s="60">
        <f t="shared" si="1"/>
        <v>2022</v>
      </c>
      <c r="J3717" s="60">
        <f t="shared" si="2"/>
        <v>1</v>
      </c>
    </row>
    <row r="3718">
      <c r="A3718" s="325">
        <v>3716.0</v>
      </c>
      <c r="B3718" s="326" t="s">
        <v>938</v>
      </c>
      <c r="C3718" s="326" t="s">
        <v>723</v>
      </c>
      <c r="D3718" s="326" t="s">
        <v>723</v>
      </c>
      <c r="E3718" s="326" t="s">
        <v>726</v>
      </c>
      <c r="F3718" s="326" t="s">
        <v>727</v>
      </c>
      <c r="G3718" s="326">
        <v>1297.0</v>
      </c>
      <c r="H3718" s="326">
        <v>1288636.387</v>
      </c>
      <c r="I3718" s="60">
        <f t="shared" si="1"/>
        <v>2022</v>
      </c>
      <c r="J3718" s="60">
        <f t="shared" si="2"/>
        <v>1</v>
      </c>
    </row>
    <row r="3719">
      <c r="A3719" s="325">
        <v>3717.0</v>
      </c>
      <c r="B3719" s="326" t="s">
        <v>938</v>
      </c>
      <c r="C3719" s="326" t="s">
        <v>524</v>
      </c>
      <c r="D3719" s="326" t="s">
        <v>728</v>
      </c>
      <c r="E3719" s="326" t="s">
        <v>729</v>
      </c>
      <c r="F3719" s="326">
        <v>71.0</v>
      </c>
      <c r="G3719" s="326">
        <v>75.0</v>
      </c>
      <c r="H3719" s="326">
        <v>71952.77169</v>
      </c>
      <c r="I3719" s="60">
        <f t="shared" si="1"/>
        <v>2022</v>
      </c>
      <c r="J3719" s="60">
        <f t="shared" si="2"/>
        <v>1</v>
      </c>
    </row>
    <row r="3720">
      <c r="A3720" s="325">
        <v>3718.0</v>
      </c>
      <c r="B3720" s="326" t="s">
        <v>938</v>
      </c>
      <c r="C3720" s="326" t="s">
        <v>524</v>
      </c>
      <c r="D3720" s="326" t="s">
        <v>728</v>
      </c>
      <c r="E3720" s="326" t="s">
        <v>730</v>
      </c>
      <c r="F3720" s="326">
        <v>73.0</v>
      </c>
      <c r="G3720" s="326">
        <v>8.0</v>
      </c>
      <c r="H3720" s="326">
        <v>1969.955946</v>
      </c>
      <c r="I3720" s="60">
        <f t="shared" si="1"/>
        <v>2022</v>
      </c>
      <c r="J3720" s="60">
        <f t="shared" si="2"/>
        <v>1</v>
      </c>
    </row>
    <row r="3721">
      <c r="A3721" s="325">
        <v>3719.0</v>
      </c>
      <c r="B3721" s="326" t="s">
        <v>938</v>
      </c>
      <c r="C3721" s="326" t="s">
        <v>524</v>
      </c>
      <c r="D3721" s="326" t="s">
        <v>728</v>
      </c>
      <c r="E3721" s="326" t="s">
        <v>731</v>
      </c>
      <c r="F3721" s="326" t="s">
        <v>732</v>
      </c>
      <c r="G3721" s="326">
        <v>8.0</v>
      </c>
      <c r="H3721" s="326">
        <v>7266.414583</v>
      </c>
      <c r="I3721" s="60">
        <f t="shared" si="1"/>
        <v>2022</v>
      </c>
      <c r="J3721" s="60">
        <f t="shared" si="2"/>
        <v>1</v>
      </c>
    </row>
    <row r="3722">
      <c r="A3722" s="325">
        <v>3720.0</v>
      </c>
      <c r="B3722" s="326" t="s">
        <v>938</v>
      </c>
      <c r="C3722" s="326" t="s">
        <v>524</v>
      </c>
      <c r="D3722" s="326" t="s">
        <v>728</v>
      </c>
      <c r="E3722" s="326" t="s">
        <v>733</v>
      </c>
      <c r="F3722" s="326" t="s">
        <v>734</v>
      </c>
      <c r="G3722" s="326">
        <v>346.0</v>
      </c>
      <c r="H3722" s="326">
        <v>16101.0143</v>
      </c>
      <c r="I3722" s="60">
        <f t="shared" si="1"/>
        <v>2022</v>
      </c>
      <c r="J3722" s="60">
        <f t="shared" si="2"/>
        <v>1</v>
      </c>
    </row>
    <row r="3723">
      <c r="A3723" s="325">
        <v>3721.0</v>
      </c>
      <c r="B3723" s="326" t="s">
        <v>938</v>
      </c>
      <c r="C3723" s="326" t="s">
        <v>524</v>
      </c>
      <c r="D3723" s="326" t="s">
        <v>728</v>
      </c>
      <c r="E3723" s="326" t="s">
        <v>735</v>
      </c>
      <c r="F3723" s="326">
        <v>23.0</v>
      </c>
      <c r="G3723" s="326">
        <v>29.0</v>
      </c>
      <c r="H3723" s="326">
        <v>37937.23409</v>
      </c>
      <c r="I3723" s="60">
        <f t="shared" si="1"/>
        <v>2022</v>
      </c>
      <c r="J3723" s="60">
        <f t="shared" si="2"/>
        <v>1</v>
      </c>
    </row>
    <row r="3724">
      <c r="A3724" s="325">
        <v>3722.0</v>
      </c>
      <c r="B3724" s="326" t="s">
        <v>938</v>
      </c>
      <c r="C3724" s="326" t="s">
        <v>524</v>
      </c>
      <c r="D3724" s="326" t="s">
        <v>728</v>
      </c>
      <c r="E3724" s="326" t="s">
        <v>736</v>
      </c>
      <c r="F3724" s="326" t="s">
        <v>737</v>
      </c>
      <c r="G3724" s="326">
        <v>8.0</v>
      </c>
      <c r="H3724" s="326">
        <v>10887.85475</v>
      </c>
      <c r="I3724" s="60">
        <f t="shared" si="1"/>
        <v>2022</v>
      </c>
      <c r="J3724" s="60">
        <f t="shared" si="2"/>
        <v>1</v>
      </c>
    </row>
    <row r="3725">
      <c r="A3725" s="325">
        <v>3723.0</v>
      </c>
      <c r="B3725" s="326" t="s">
        <v>938</v>
      </c>
      <c r="C3725" s="326" t="s">
        <v>524</v>
      </c>
      <c r="D3725" s="326" t="s">
        <v>728</v>
      </c>
      <c r="E3725" s="326" t="s">
        <v>738</v>
      </c>
      <c r="F3725" s="326">
        <v>70.0</v>
      </c>
      <c r="G3725" s="326">
        <v>2.0</v>
      </c>
      <c r="H3725" s="326">
        <v>2606.887982</v>
      </c>
      <c r="I3725" s="60">
        <f t="shared" si="1"/>
        <v>2022</v>
      </c>
      <c r="J3725" s="60">
        <f t="shared" si="2"/>
        <v>1</v>
      </c>
    </row>
    <row r="3726">
      <c r="A3726" s="325">
        <v>3724.0</v>
      </c>
      <c r="B3726" s="326" t="s">
        <v>938</v>
      </c>
      <c r="C3726" s="326" t="s">
        <v>524</v>
      </c>
      <c r="D3726" s="326" t="s">
        <v>728</v>
      </c>
      <c r="E3726" s="326" t="s">
        <v>739</v>
      </c>
      <c r="F3726" s="326">
        <v>21.0</v>
      </c>
      <c r="G3726" s="326">
        <v>302.0</v>
      </c>
      <c r="H3726" s="326">
        <v>319683.8691</v>
      </c>
      <c r="I3726" s="60">
        <f t="shared" si="1"/>
        <v>2022</v>
      </c>
      <c r="J3726" s="60">
        <f t="shared" si="2"/>
        <v>1</v>
      </c>
    </row>
    <row r="3727">
      <c r="A3727" s="325">
        <v>3725.0</v>
      </c>
      <c r="B3727" s="326" t="s">
        <v>938</v>
      </c>
      <c r="C3727" s="326" t="s">
        <v>524</v>
      </c>
      <c r="D3727" s="326" t="s">
        <v>728</v>
      </c>
      <c r="E3727" s="326" t="s">
        <v>740</v>
      </c>
      <c r="F3727" s="326" t="s">
        <v>741</v>
      </c>
      <c r="G3727" s="326">
        <v>299.0</v>
      </c>
      <c r="H3727" s="326">
        <v>230076.5103</v>
      </c>
      <c r="I3727" s="60">
        <f t="shared" si="1"/>
        <v>2022</v>
      </c>
      <c r="J3727" s="60">
        <f t="shared" si="2"/>
        <v>1</v>
      </c>
    </row>
    <row r="3728">
      <c r="A3728" s="325">
        <v>3726.0</v>
      </c>
      <c r="B3728" s="326" t="s">
        <v>938</v>
      </c>
      <c r="C3728" s="326" t="s">
        <v>524</v>
      </c>
      <c r="D3728" s="326" t="s">
        <v>728</v>
      </c>
      <c r="E3728" s="326" t="s">
        <v>742</v>
      </c>
      <c r="F3728" s="326" t="s">
        <v>743</v>
      </c>
      <c r="G3728" s="326">
        <v>903.0</v>
      </c>
      <c r="H3728" s="326">
        <v>449535.8897</v>
      </c>
      <c r="I3728" s="60">
        <f t="shared" si="1"/>
        <v>2022</v>
      </c>
      <c r="J3728" s="60">
        <f t="shared" si="2"/>
        <v>1</v>
      </c>
    </row>
    <row r="3729">
      <c r="A3729" s="325">
        <v>3727.0</v>
      </c>
      <c r="B3729" s="326" t="s">
        <v>938</v>
      </c>
      <c r="C3729" s="326" t="s">
        <v>524</v>
      </c>
      <c r="D3729" s="326" t="s">
        <v>728</v>
      </c>
      <c r="E3729" s="326" t="s">
        <v>744</v>
      </c>
      <c r="F3729" s="326" t="s">
        <v>745</v>
      </c>
      <c r="G3729" s="326">
        <v>255.0</v>
      </c>
      <c r="H3729" s="326">
        <v>330173.874</v>
      </c>
      <c r="I3729" s="60">
        <f t="shared" si="1"/>
        <v>2022</v>
      </c>
      <c r="J3729" s="60">
        <f t="shared" si="2"/>
        <v>1</v>
      </c>
    </row>
    <row r="3730">
      <c r="A3730" s="325">
        <v>3728.0</v>
      </c>
      <c r="B3730" s="326" t="s">
        <v>938</v>
      </c>
      <c r="C3730" s="326" t="s">
        <v>524</v>
      </c>
      <c r="D3730" s="326" t="s">
        <v>728</v>
      </c>
      <c r="E3730" s="326" t="s">
        <v>746</v>
      </c>
      <c r="F3730" s="326" t="s">
        <v>747</v>
      </c>
      <c r="G3730" s="326">
        <v>94.0</v>
      </c>
      <c r="H3730" s="326">
        <v>85413.40608</v>
      </c>
      <c r="I3730" s="60">
        <f t="shared" si="1"/>
        <v>2022</v>
      </c>
      <c r="J3730" s="60">
        <f t="shared" si="2"/>
        <v>1</v>
      </c>
    </row>
    <row r="3731">
      <c r="A3731" s="325">
        <v>3729.0</v>
      </c>
      <c r="B3731" s="326" t="s">
        <v>938</v>
      </c>
      <c r="C3731" s="326" t="s">
        <v>524</v>
      </c>
      <c r="D3731" s="326" t="s">
        <v>728</v>
      </c>
      <c r="E3731" s="326" t="s">
        <v>748</v>
      </c>
      <c r="F3731" s="326" t="s">
        <v>749</v>
      </c>
      <c r="G3731" s="326">
        <v>73.0</v>
      </c>
      <c r="H3731" s="326">
        <v>71390.01592</v>
      </c>
      <c r="I3731" s="60">
        <f t="shared" si="1"/>
        <v>2022</v>
      </c>
      <c r="J3731" s="60">
        <f t="shared" si="2"/>
        <v>1</v>
      </c>
    </row>
    <row r="3732">
      <c r="A3732" s="325">
        <v>3730.0</v>
      </c>
      <c r="B3732" s="326" t="s">
        <v>938</v>
      </c>
      <c r="C3732" s="326" t="s">
        <v>524</v>
      </c>
      <c r="D3732" s="326" t="s">
        <v>728</v>
      </c>
      <c r="E3732" s="326" t="s">
        <v>750</v>
      </c>
      <c r="F3732" s="326" t="s">
        <v>751</v>
      </c>
      <c r="G3732" s="326">
        <v>449.0</v>
      </c>
      <c r="H3732" s="326">
        <v>141958.5163</v>
      </c>
      <c r="I3732" s="60">
        <f t="shared" si="1"/>
        <v>2022</v>
      </c>
      <c r="J3732" s="60">
        <f t="shared" si="2"/>
        <v>1</v>
      </c>
    </row>
    <row r="3733">
      <c r="A3733" s="325">
        <v>3731.0</v>
      </c>
      <c r="B3733" s="326" t="s">
        <v>938</v>
      </c>
      <c r="C3733" s="326" t="s">
        <v>524</v>
      </c>
      <c r="D3733" s="326" t="s">
        <v>728</v>
      </c>
      <c r="E3733" s="326" t="s">
        <v>850</v>
      </c>
      <c r="F3733" s="326" t="s">
        <v>851</v>
      </c>
      <c r="G3733" s="326">
        <v>1.0</v>
      </c>
      <c r="H3733" s="326">
        <v>163.5666667</v>
      </c>
      <c r="I3733" s="60">
        <f t="shared" si="1"/>
        <v>2022</v>
      </c>
      <c r="J3733" s="60">
        <f t="shared" si="2"/>
        <v>1</v>
      </c>
    </row>
    <row r="3734">
      <c r="A3734" s="325">
        <v>3732.0</v>
      </c>
      <c r="B3734" s="326" t="s">
        <v>938</v>
      </c>
      <c r="C3734" s="326" t="s">
        <v>524</v>
      </c>
      <c r="D3734" s="326" t="s">
        <v>872</v>
      </c>
      <c r="E3734" s="326" t="s">
        <v>909</v>
      </c>
      <c r="F3734" s="326" t="s">
        <v>910</v>
      </c>
      <c r="G3734" s="326">
        <v>7.0</v>
      </c>
      <c r="H3734" s="326">
        <v>23300.40381</v>
      </c>
      <c r="I3734" s="60">
        <f t="shared" si="1"/>
        <v>2022</v>
      </c>
      <c r="J3734" s="60">
        <f t="shared" si="2"/>
        <v>1</v>
      </c>
    </row>
    <row r="3735">
      <c r="A3735" s="325">
        <v>3733.0</v>
      </c>
      <c r="B3735" s="326" t="s">
        <v>938</v>
      </c>
      <c r="C3735" s="326" t="s">
        <v>524</v>
      </c>
      <c r="D3735" s="326" t="s">
        <v>872</v>
      </c>
      <c r="E3735" s="326" t="s">
        <v>754</v>
      </c>
      <c r="F3735" s="326" t="s">
        <v>755</v>
      </c>
      <c r="G3735" s="326">
        <v>488.0</v>
      </c>
      <c r="H3735" s="326">
        <v>1543761.485</v>
      </c>
      <c r="I3735" s="60">
        <f t="shared" si="1"/>
        <v>2022</v>
      </c>
      <c r="J3735" s="60">
        <f t="shared" si="2"/>
        <v>1</v>
      </c>
    </row>
    <row r="3736">
      <c r="A3736" s="325">
        <v>3734.0</v>
      </c>
      <c r="B3736" s="326" t="s">
        <v>938</v>
      </c>
      <c r="C3736" s="326" t="s">
        <v>524</v>
      </c>
      <c r="D3736" s="326" t="s">
        <v>872</v>
      </c>
      <c r="E3736" s="326" t="s">
        <v>756</v>
      </c>
      <c r="F3736" s="326" t="s">
        <v>757</v>
      </c>
      <c r="G3736" s="326">
        <v>167.0</v>
      </c>
      <c r="H3736" s="326">
        <v>508245.1699</v>
      </c>
      <c r="I3736" s="60">
        <f t="shared" si="1"/>
        <v>2022</v>
      </c>
      <c r="J3736" s="60">
        <f t="shared" si="2"/>
        <v>1</v>
      </c>
    </row>
    <row r="3737">
      <c r="A3737" s="325">
        <v>3735.0</v>
      </c>
      <c r="B3737" s="326" t="s">
        <v>938</v>
      </c>
      <c r="C3737" s="326" t="s">
        <v>524</v>
      </c>
      <c r="D3737" s="326" t="s">
        <v>872</v>
      </c>
      <c r="E3737" s="326" t="s">
        <v>758</v>
      </c>
      <c r="F3737" s="326" t="s">
        <v>759</v>
      </c>
      <c r="G3737" s="326">
        <v>157.0</v>
      </c>
      <c r="H3737" s="326">
        <v>600656.779</v>
      </c>
      <c r="I3737" s="60">
        <f t="shared" si="1"/>
        <v>2022</v>
      </c>
      <c r="J3737" s="60">
        <f t="shared" si="2"/>
        <v>1</v>
      </c>
    </row>
    <row r="3738">
      <c r="A3738" s="325">
        <v>3736.0</v>
      </c>
      <c r="B3738" s="326" t="s">
        <v>938</v>
      </c>
      <c r="C3738" s="326" t="s">
        <v>524</v>
      </c>
      <c r="D3738" s="326" t="s">
        <v>872</v>
      </c>
      <c r="E3738" s="326" t="s">
        <v>760</v>
      </c>
      <c r="F3738" s="326" t="s">
        <v>761</v>
      </c>
      <c r="G3738" s="326">
        <v>20.0</v>
      </c>
      <c r="H3738" s="326">
        <v>67894.63264</v>
      </c>
      <c r="I3738" s="60">
        <f t="shared" si="1"/>
        <v>2022</v>
      </c>
      <c r="J3738" s="60">
        <f t="shared" si="2"/>
        <v>1</v>
      </c>
    </row>
    <row r="3739">
      <c r="A3739" s="325">
        <v>3737.0</v>
      </c>
      <c r="B3739" s="326" t="s">
        <v>938</v>
      </c>
      <c r="C3739" s="326" t="s">
        <v>524</v>
      </c>
      <c r="D3739" s="326" t="s">
        <v>872</v>
      </c>
      <c r="E3739" s="326" t="s">
        <v>762</v>
      </c>
      <c r="F3739" s="326" t="s">
        <v>763</v>
      </c>
      <c r="G3739" s="326">
        <v>53.0</v>
      </c>
      <c r="H3739" s="326">
        <v>114773.5601</v>
      </c>
      <c r="I3739" s="60">
        <f t="shared" si="1"/>
        <v>2022</v>
      </c>
      <c r="J3739" s="60">
        <f t="shared" si="2"/>
        <v>1</v>
      </c>
    </row>
    <row r="3740">
      <c r="A3740" s="325">
        <v>3738.0</v>
      </c>
      <c r="B3740" s="326" t="s">
        <v>938</v>
      </c>
      <c r="C3740" s="326" t="s">
        <v>524</v>
      </c>
      <c r="D3740" s="326" t="s">
        <v>872</v>
      </c>
      <c r="E3740" s="326" t="s">
        <v>764</v>
      </c>
      <c r="F3740" s="326" t="s">
        <v>765</v>
      </c>
      <c r="G3740" s="326">
        <v>13.0</v>
      </c>
      <c r="H3740" s="326">
        <v>50213.42788</v>
      </c>
      <c r="I3740" s="60">
        <f t="shared" si="1"/>
        <v>2022</v>
      </c>
      <c r="J3740" s="60">
        <f t="shared" si="2"/>
        <v>1</v>
      </c>
    </row>
    <row r="3741">
      <c r="A3741" s="325">
        <v>3739.0</v>
      </c>
      <c r="B3741" s="326" t="s">
        <v>938</v>
      </c>
      <c r="C3741" s="326" t="s">
        <v>530</v>
      </c>
      <c r="D3741" s="326" t="s">
        <v>766</v>
      </c>
      <c r="E3741" s="326" t="s">
        <v>767</v>
      </c>
      <c r="F3741" s="326">
        <v>44.0</v>
      </c>
      <c r="G3741" s="326">
        <v>277.0</v>
      </c>
      <c r="H3741" s="326">
        <v>5138.424161</v>
      </c>
      <c r="I3741" s="60">
        <f t="shared" si="1"/>
        <v>2022</v>
      </c>
      <c r="J3741" s="60">
        <f t="shared" si="2"/>
        <v>1</v>
      </c>
    </row>
    <row r="3742">
      <c r="A3742" s="325">
        <v>3740.0</v>
      </c>
      <c r="B3742" s="326" t="s">
        <v>938</v>
      </c>
      <c r="C3742" s="326" t="s">
        <v>530</v>
      </c>
      <c r="D3742" s="326" t="s">
        <v>768</v>
      </c>
      <c r="E3742" s="326" t="s">
        <v>914</v>
      </c>
      <c r="F3742" s="326" t="s">
        <v>771</v>
      </c>
      <c r="G3742" s="326">
        <v>1.0</v>
      </c>
      <c r="H3742" s="326">
        <v>564.0162591</v>
      </c>
      <c r="I3742" s="60">
        <f t="shared" si="1"/>
        <v>2022</v>
      </c>
      <c r="J3742" s="60">
        <f t="shared" si="2"/>
        <v>1</v>
      </c>
    </row>
    <row r="3743">
      <c r="A3743" s="325">
        <v>3741.0</v>
      </c>
      <c r="B3743" s="326" t="s">
        <v>938</v>
      </c>
      <c r="C3743" s="326" t="s">
        <v>530</v>
      </c>
      <c r="D3743" s="326" t="s">
        <v>768</v>
      </c>
      <c r="E3743" s="326" t="s">
        <v>915</v>
      </c>
      <c r="F3743" s="326" t="s">
        <v>775</v>
      </c>
      <c r="G3743" s="326">
        <v>8.0</v>
      </c>
      <c r="H3743" s="326">
        <v>4512.130073</v>
      </c>
      <c r="I3743" s="60">
        <f t="shared" si="1"/>
        <v>2022</v>
      </c>
      <c r="J3743" s="60">
        <f t="shared" si="2"/>
        <v>1</v>
      </c>
    </row>
    <row r="3744">
      <c r="A3744" s="325">
        <v>3742.0</v>
      </c>
      <c r="B3744" s="326" t="s">
        <v>938</v>
      </c>
      <c r="C3744" s="326" t="s">
        <v>530</v>
      </c>
      <c r="D3744" s="326" t="s">
        <v>778</v>
      </c>
      <c r="E3744" s="326" t="s">
        <v>918</v>
      </c>
      <c r="F3744" s="326" t="s">
        <v>783</v>
      </c>
      <c r="G3744" s="326">
        <v>4.0</v>
      </c>
      <c r="H3744" s="326">
        <v>601.89253</v>
      </c>
      <c r="I3744" s="60">
        <f t="shared" si="1"/>
        <v>2022</v>
      </c>
      <c r="J3744" s="60">
        <f t="shared" si="2"/>
        <v>1</v>
      </c>
    </row>
    <row r="3745">
      <c r="A3745" s="325">
        <v>3743.0</v>
      </c>
      <c r="B3745" s="326" t="s">
        <v>938</v>
      </c>
      <c r="C3745" s="326" t="s">
        <v>530</v>
      </c>
      <c r="D3745" s="326" t="s">
        <v>919</v>
      </c>
      <c r="E3745" s="326" t="s">
        <v>888</v>
      </c>
      <c r="F3745" s="326" t="s">
        <v>889</v>
      </c>
      <c r="G3745" s="326">
        <v>22.0</v>
      </c>
      <c r="H3745" s="326">
        <v>40842.50894</v>
      </c>
      <c r="I3745" s="60">
        <f t="shared" si="1"/>
        <v>2022</v>
      </c>
      <c r="J3745" s="60">
        <f t="shared" si="2"/>
        <v>1</v>
      </c>
    </row>
    <row r="3746">
      <c r="A3746" s="325">
        <v>3744.0</v>
      </c>
      <c r="B3746" s="326" t="s">
        <v>938</v>
      </c>
      <c r="C3746" s="326" t="s">
        <v>530</v>
      </c>
      <c r="D3746" s="326" t="s">
        <v>919</v>
      </c>
      <c r="E3746" s="326" t="s">
        <v>890</v>
      </c>
      <c r="F3746" s="326" t="s">
        <v>891</v>
      </c>
      <c r="G3746" s="326">
        <v>124.0</v>
      </c>
      <c r="H3746" s="326">
        <v>18658.66843</v>
      </c>
      <c r="I3746" s="60">
        <f t="shared" si="1"/>
        <v>2022</v>
      </c>
      <c r="J3746" s="60">
        <f t="shared" si="2"/>
        <v>1</v>
      </c>
    </row>
    <row r="3747">
      <c r="A3747" s="325">
        <v>3745.0</v>
      </c>
      <c r="B3747" s="326" t="s">
        <v>938</v>
      </c>
      <c r="C3747" s="326" t="s">
        <v>530</v>
      </c>
      <c r="D3747" s="326" t="s">
        <v>919</v>
      </c>
      <c r="E3747" s="326" t="s">
        <v>892</v>
      </c>
      <c r="F3747" s="326" t="s">
        <v>893</v>
      </c>
      <c r="G3747" s="326">
        <v>1537.0</v>
      </c>
      <c r="H3747" s="326">
        <v>231277.2047</v>
      </c>
      <c r="I3747" s="60">
        <f t="shared" si="1"/>
        <v>2022</v>
      </c>
      <c r="J3747" s="60">
        <f t="shared" si="2"/>
        <v>1</v>
      </c>
    </row>
    <row r="3748">
      <c r="A3748" s="325">
        <v>3746.0</v>
      </c>
      <c r="B3748" s="326" t="s">
        <v>938</v>
      </c>
      <c r="C3748" s="326" t="s">
        <v>530</v>
      </c>
      <c r="D3748" s="326" t="s">
        <v>784</v>
      </c>
      <c r="E3748" s="326" t="s">
        <v>785</v>
      </c>
      <c r="F3748" s="326">
        <v>35.0</v>
      </c>
      <c r="G3748" s="326">
        <v>92.0</v>
      </c>
      <c r="H3748" s="326">
        <v>71233.68875</v>
      </c>
      <c r="I3748" s="60">
        <f t="shared" si="1"/>
        <v>2022</v>
      </c>
      <c r="J3748" s="60">
        <f t="shared" si="2"/>
        <v>1</v>
      </c>
    </row>
    <row r="3749">
      <c r="A3749" s="325">
        <v>3747.0</v>
      </c>
      <c r="B3749" s="326" t="s">
        <v>938</v>
      </c>
      <c r="C3749" s="326" t="s">
        <v>530</v>
      </c>
      <c r="D3749" s="326" t="s">
        <v>784</v>
      </c>
      <c r="E3749" s="326" t="s">
        <v>786</v>
      </c>
      <c r="F3749" s="326">
        <v>43.0</v>
      </c>
      <c r="G3749" s="326">
        <v>71.0</v>
      </c>
      <c r="H3749" s="326">
        <v>467.6777105</v>
      </c>
      <c r="I3749" s="60">
        <f t="shared" si="1"/>
        <v>2022</v>
      </c>
      <c r="J3749" s="60">
        <f t="shared" si="2"/>
        <v>1</v>
      </c>
    </row>
    <row r="3750">
      <c r="A3750" s="325">
        <v>3748.0</v>
      </c>
      <c r="B3750" s="326" t="s">
        <v>938</v>
      </c>
      <c r="C3750" s="326" t="s">
        <v>530</v>
      </c>
      <c r="D3750" s="326" t="s">
        <v>784</v>
      </c>
      <c r="E3750" s="326" t="s">
        <v>787</v>
      </c>
      <c r="F3750" s="326" t="s">
        <v>788</v>
      </c>
      <c r="G3750" s="326">
        <v>186.0</v>
      </c>
      <c r="H3750" s="326">
        <v>1387.991588</v>
      </c>
      <c r="I3750" s="60">
        <f t="shared" si="1"/>
        <v>2022</v>
      </c>
      <c r="J3750" s="60">
        <f t="shared" si="2"/>
        <v>1</v>
      </c>
    </row>
    <row r="3751">
      <c r="A3751" s="325">
        <v>3749.0</v>
      </c>
      <c r="B3751" s="326" t="s">
        <v>938</v>
      </c>
      <c r="C3751" s="326" t="s">
        <v>530</v>
      </c>
      <c r="D3751" s="326" t="s">
        <v>784</v>
      </c>
      <c r="E3751" s="326" t="s">
        <v>789</v>
      </c>
      <c r="F3751" s="326">
        <v>49.0</v>
      </c>
      <c r="G3751" s="326">
        <v>916.0</v>
      </c>
      <c r="H3751" s="326">
        <v>38998.85278</v>
      </c>
      <c r="I3751" s="60">
        <f t="shared" si="1"/>
        <v>2022</v>
      </c>
      <c r="J3751" s="60">
        <f t="shared" si="2"/>
        <v>1</v>
      </c>
    </row>
    <row r="3752">
      <c r="A3752" s="325">
        <v>3750.0</v>
      </c>
      <c r="B3752" s="326" t="s">
        <v>938</v>
      </c>
      <c r="C3752" s="326" t="s">
        <v>530</v>
      </c>
      <c r="D3752" s="326" t="s">
        <v>784</v>
      </c>
      <c r="E3752" s="326" t="s">
        <v>790</v>
      </c>
      <c r="F3752" s="326">
        <v>41.0</v>
      </c>
      <c r="G3752" s="326">
        <v>163.0</v>
      </c>
      <c r="H3752" s="326">
        <v>7648.016636</v>
      </c>
      <c r="I3752" s="60">
        <f t="shared" si="1"/>
        <v>2022</v>
      </c>
      <c r="J3752" s="60">
        <f t="shared" si="2"/>
        <v>1</v>
      </c>
    </row>
    <row r="3753">
      <c r="A3753" s="325">
        <v>3751.0</v>
      </c>
      <c r="B3753" s="326" t="s">
        <v>938</v>
      </c>
      <c r="C3753" s="326" t="s">
        <v>530</v>
      </c>
      <c r="D3753" s="326" t="s">
        <v>784</v>
      </c>
      <c r="E3753" s="326" t="s">
        <v>791</v>
      </c>
      <c r="F3753" s="326">
        <v>47.0</v>
      </c>
      <c r="G3753" s="326">
        <v>10.0</v>
      </c>
      <c r="H3753" s="326">
        <v>956.3451712</v>
      </c>
      <c r="I3753" s="60">
        <f t="shared" si="1"/>
        <v>2022</v>
      </c>
      <c r="J3753" s="60">
        <f t="shared" si="2"/>
        <v>1</v>
      </c>
    </row>
    <row r="3754">
      <c r="A3754" s="325">
        <v>3752.0</v>
      </c>
      <c r="B3754" s="326" t="s">
        <v>938</v>
      </c>
      <c r="C3754" s="326" t="s">
        <v>530</v>
      </c>
      <c r="D3754" s="326" t="s">
        <v>784</v>
      </c>
      <c r="E3754" s="326" t="s">
        <v>792</v>
      </c>
      <c r="F3754" s="326">
        <v>40.0</v>
      </c>
      <c r="G3754" s="326">
        <v>191.0</v>
      </c>
      <c r="H3754" s="326">
        <v>9938.964145</v>
      </c>
      <c r="I3754" s="60">
        <f t="shared" si="1"/>
        <v>2022</v>
      </c>
      <c r="J3754" s="60">
        <f t="shared" si="2"/>
        <v>1</v>
      </c>
    </row>
    <row r="3755">
      <c r="A3755" s="325">
        <v>3753.0</v>
      </c>
      <c r="B3755" s="326" t="s">
        <v>938</v>
      </c>
      <c r="C3755" s="326" t="s">
        <v>530</v>
      </c>
      <c r="D3755" s="326" t="s">
        <v>784</v>
      </c>
      <c r="E3755" s="326" t="s">
        <v>793</v>
      </c>
      <c r="F3755" s="326">
        <v>42.0</v>
      </c>
      <c r="G3755" s="326">
        <v>10.0</v>
      </c>
      <c r="H3755" s="326">
        <v>786.1558011</v>
      </c>
      <c r="I3755" s="60">
        <f t="shared" si="1"/>
        <v>2022</v>
      </c>
      <c r="J3755" s="60">
        <f t="shared" si="2"/>
        <v>1</v>
      </c>
    </row>
    <row r="3756">
      <c r="A3756" s="325">
        <v>3754.0</v>
      </c>
      <c r="B3756" s="326" t="s">
        <v>938</v>
      </c>
      <c r="C3756" s="326" t="s">
        <v>530</v>
      </c>
      <c r="D3756" s="326" t="s">
        <v>920</v>
      </c>
      <c r="E3756" s="326" t="s">
        <v>878</v>
      </c>
      <c r="F3756" s="326" t="s">
        <v>879</v>
      </c>
      <c r="G3756" s="326">
        <v>120.0</v>
      </c>
      <c r="H3756" s="326">
        <v>295085.1731</v>
      </c>
      <c r="I3756" s="60">
        <f t="shared" si="1"/>
        <v>2022</v>
      </c>
      <c r="J3756" s="60">
        <f t="shared" si="2"/>
        <v>1</v>
      </c>
    </row>
    <row r="3757">
      <c r="A3757" s="325">
        <v>3755.0</v>
      </c>
      <c r="B3757" s="326" t="s">
        <v>938</v>
      </c>
      <c r="C3757" s="326" t="s">
        <v>530</v>
      </c>
      <c r="D3757" s="326" t="s">
        <v>920</v>
      </c>
      <c r="E3757" s="326" t="s">
        <v>880</v>
      </c>
      <c r="F3757" s="326" t="s">
        <v>881</v>
      </c>
      <c r="G3757" s="326">
        <v>362.0</v>
      </c>
      <c r="H3757" s="326">
        <v>204173.8858</v>
      </c>
      <c r="I3757" s="60">
        <f t="shared" si="1"/>
        <v>2022</v>
      </c>
      <c r="J3757" s="60">
        <f t="shared" si="2"/>
        <v>1</v>
      </c>
    </row>
    <row r="3758">
      <c r="A3758" s="325">
        <v>3756.0</v>
      </c>
      <c r="B3758" s="326" t="s">
        <v>938</v>
      </c>
      <c r="C3758" s="326" t="s">
        <v>530</v>
      </c>
      <c r="D3758" s="326" t="s">
        <v>920</v>
      </c>
      <c r="E3758" s="326" t="s">
        <v>882</v>
      </c>
      <c r="F3758" s="326" t="s">
        <v>883</v>
      </c>
      <c r="G3758" s="326">
        <v>3.0</v>
      </c>
      <c r="H3758" s="326">
        <v>1692.048777</v>
      </c>
      <c r="I3758" s="60">
        <f t="shared" si="1"/>
        <v>2022</v>
      </c>
      <c r="J3758" s="60">
        <f t="shared" si="2"/>
        <v>1</v>
      </c>
    </row>
    <row r="3759">
      <c r="A3759" s="325">
        <v>3757.0</v>
      </c>
      <c r="B3759" s="326" t="s">
        <v>938</v>
      </c>
      <c r="C3759" s="326" t="s">
        <v>530</v>
      </c>
      <c r="D3759" s="326" t="s">
        <v>920</v>
      </c>
      <c r="E3759" s="326" t="s">
        <v>884</v>
      </c>
      <c r="F3759" s="326" t="s">
        <v>885</v>
      </c>
      <c r="G3759" s="326">
        <v>1892.0</v>
      </c>
      <c r="H3759" s="326">
        <v>1067118.762</v>
      </c>
      <c r="I3759" s="60">
        <f t="shared" si="1"/>
        <v>2022</v>
      </c>
      <c r="J3759" s="60">
        <f t="shared" si="2"/>
        <v>1</v>
      </c>
    </row>
    <row r="3760">
      <c r="A3760" s="325">
        <v>3758.0</v>
      </c>
      <c r="B3760" s="326" t="s">
        <v>938</v>
      </c>
      <c r="C3760" s="326" t="s">
        <v>530</v>
      </c>
      <c r="D3760" s="326" t="s">
        <v>920</v>
      </c>
      <c r="E3760" s="326" t="s">
        <v>886</v>
      </c>
      <c r="F3760" s="326" t="s">
        <v>887</v>
      </c>
      <c r="G3760" s="326">
        <v>46.0</v>
      </c>
      <c r="H3760" s="326">
        <v>25944.74792</v>
      </c>
      <c r="I3760" s="60">
        <f t="shared" si="1"/>
        <v>2022</v>
      </c>
      <c r="J3760" s="60">
        <f t="shared" si="2"/>
        <v>1</v>
      </c>
    </row>
    <row r="3761">
      <c r="A3761" s="325">
        <v>3759.0</v>
      </c>
      <c r="B3761" s="326" t="s">
        <v>938</v>
      </c>
      <c r="C3761" s="326" t="s">
        <v>530</v>
      </c>
      <c r="D3761" s="326" t="s">
        <v>794</v>
      </c>
      <c r="E3761" s="326" t="s">
        <v>794</v>
      </c>
      <c r="F3761" s="326">
        <v>46.0</v>
      </c>
      <c r="G3761" s="326">
        <v>11190.0</v>
      </c>
      <c r="H3761" s="326">
        <v>146432.7766</v>
      </c>
      <c r="I3761" s="60">
        <f t="shared" si="1"/>
        <v>2022</v>
      </c>
      <c r="J3761" s="60">
        <f t="shared" si="2"/>
        <v>1</v>
      </c>
    </row>
    <row r="3762">
      <c r="A3762" s="325">
        <v>3760.0</v>
      </c>
      <c r="B3762" s="326" t="s">
        <v>938</v>
      </c>
      <c r="C3762" s="326" t="s">
        <v>530</v>
      </c>
      <c r="D3762" s="326" t="s">
        <v>797</v>
      </c>
      <c r="E3762" s="326" t="s">
        <v>797</v>
      </c>
      <c r="F3762" s="326">
        <v>39.0</v>
      </c>
      <c r="G3762" s="326">
        <v>221.0</v>
      </c>
      <c r="H3762" s="326">
        <v>19229.45371</v>
      </c>
      <c r="I3762" s="60">
        <f t="shared" si="1"/>
        <v>2022</v>
      </c>
      <c r="J3762" s="60">
        <f t="shared" si="2"/>
        <v>1</v>
      </c>
    </row>
    <row r="3763">
      <c r="A3763" s="325">
        <v>3761.0</v>
      </c>
      <c r="B3763" s="326" t="s">
        <v>938</v>
      </c>
      <c r="C3763" s="326" t="s">
        <v>530</v>
      </c>
      <c r="D3763" s="326" t="s">
        <v>921</v>
      </c>
      <c r="E3763" s="326" t="s">
        <v>799</v>
      </c>
      <c r="F3763" s="326">
        <v>37.2</v>
      </c>
      <c r="G3763" s="326">
        <v>312.0</v>
      </c>
      <c r="H3763" s="326">
        <v>17184.55876</v>
      </c>
      <c r="I3763" s="60">
        <f t="shared" si="1"/>
        <v>2022</v>
      </c>
      <c r="J3763" s="60">
        <f t="shared" si="2"/>
        <v>1</v>
      </c>
    </row>
    <row r="3764">
      <c r="A3764" s="325">
        <v>3762.0</v>
      </c>
      <c r="B3764" s="326" t="s">
        <v>938</v>
      </c>
      <c r="C3764" s="326" t="s">
        <v>530</v>
      </c>
      <c r="D3764" s="326" t="s">
        <v>921</v>
      </c>
      <c r="E3764" s="326" t="s">
        <v>802</v>
      </c>
      <c r="F3764" s="326">
        <v>126.0</v>
      </c>
      <c r="G3764" s="326">
        <v>481.0</v>
      </c>
      <c r="H3764" s="326">
        <v>4418.425232</v>
      </c>
      <c r="I3764" s="60">
        <f t="shared" si="1"/>
        <v>2022</v>
      </c>
      <c r="J3764" s="60">
        <f t="shared" si="2"/>
        <v>1</v>
      </c>
    </row>
    <row r="3765">
      <c r="A3765" s="325">
        <v>3763.0</v>
      </c>
      <c r="B3765" s="326" t="s">
        <v>938</v>
      </c>
      <c r="C3765" s="326" t="s">
        <v>530</v>
      </c>
      <c r="D3765" s="326" t="s">
        <v>921</v>
      </c>
      <c r="E3765" s="326" t="s">
        <v>796</v>
      </c>
      <c r="F3765" s="326">
        <v>45.0</v>
      </c>
      <c r="G3765" s="326">
        <v>621.0</v>
      </c>
      <c r="H3765" s="326">
        <v>21488.56976</v>
      </c>
      <c r="I3765" s="60">
        <f t="shared" si="1"/>
        <v>2022</v>
      </c>
      <c r="J3765" s="60">
        <f t="shared" si="2"/>
        <v>1</v>
      </c>
    </row>
    <row r="3766">
      <c r="A3766" s="325">
        <v>3764.0</v>
      </c>
      <c r="B3766" s="326" t="s">
        <v>938</v>
      </c>
      <c r="C3766" s="326" t="s">
        <v>530</v>
      </c>
      <c r="D3766" s="326" t="s">
        <v>921</v>
      </c>
      <c r="E3766" s="326" t="s">
        <v>800</v>
      </c>
      <c r="F3766" s="326">
        <v>48.0</v>
      </c>
      <c r="G3766" s="326">
        <v>854.0</v>
      </c>
      <c r="H3766" s="326">
        <v>121804.6054</v>
      </c>
      <c r="I3766" s="60">
        <f t="shared" si="1"/>
        <v>2022</v>
      </c>
      <c r="J3766" s="60">
        <f t="shared" si="2"/>
        <v>1</v>
      </c>
    </row>
    <row r="3767">
      <c r="A3767" s="325">
        <v>3765.0</v>
      </c>
      <c r="B3767" s="326" t="s">
        <v>938</v>
      </c>
      <c r="C3767" s="326" t="s">
        <v>518</v>
      </c>
      <c r="D3767" s="326" t="s">
        <v>864</v>
      </c>
      <c r="E3767" s="326" t="s">
        <v>813</v>
      </c>
      <c r="F3767" s="326">
        <v>4.6</v>
      </c>
      <c r="G3767" s="326">
        <v>2.0</v>
      </c>
      <c r="H3767" s="326">
        <v>3180.119566</v>
      </c>
      <c r="I3767" s="60">
        <f t="shared" si="1"/>
        <v>2022</v>
      </c>
      <c r="J3767" s="60">
        <f t="shared" si="2"/>
        <v>1</v>
      </c>
    </row>
    <row r="3768">
      <c r="A3768" s="325">
        <v>3766.0</v>
      </c>
      <c r="B3768" s="326" t="s">
        <v>938</v>
      </c>
      <c r="C3768" s="326" t="s">
        <v>518</v>
      </c>
      <c r="D3768" s="326" t="s">
        <v>864</v>
      </c>
      <c r="E3768" s="326" t="s">
        <v>922</v>
      </c>
      <c r="F3768" s="326">
        <v>4.9</v>
      </c>
      <c r="G3768" s="326">
        <v>3.0</v>
      </c>
      <c r="H3768" s="326">
        <v>1342.342262</v>
      </c>
      <c r="I3768" s="60">
        <f t="shared" si="1"/>
        <v>2022</v>
      </c>
      <c r="J3768" s="60">
        <f t="shared" si="2"/>
        <v>1</v>
      </c>
    </row>
    <row r="3769">
      <c r="A3769" s="325">
        <v>3767.0</v>
      </c>
      <c r="B3769" s="326" t="s">
        <v>938</v>
      </c>
      <c r="C3769" s="326" t="s">
        <v>518</v>
      </c>
      <c r="D3769" s="326" t="s">
        <v>864</v>
      </c>
      <c r="E3769" s="326" t="s">
        <v>923</v>
      </c>
      <c r="F3769" s="326">
        <v>4.8</v>
      </c>
      <c r="G3769" s="326">
        <v>16.0</v>
      </c>
      <c r="H3769" s="326">
        <v>1836.255482</v>
      </c>
      <c r="I3769" s="60">
        <f t="shared" si="1"/>
        <v>2022</v>
      </c>
      <c r="J3769" s="60">
        <f t="shared" si="2"/>
        <v>1</v>
      </c>
    </row>
    <row r="3770">
      <c r="A3770" s="325">
        <v>3768.0</v>
      </c>
      <c r="B3770" s="326" t="s">
        <v>938</v>
      </c>
      <c r="C3770" s="326" t="s">
        <v>518</v>
      </c>
      <c r="D3770" s="326" t="s">
        <v>864</v>
      </c>
      <c r="E3770" s="326" t="s">
        <v>924</v>
      </c>
      <c r="F3770" s="326">
        <v>4.4</v>
      </c>
      <c r="G3770" s="326">
        <v>116.0</v>
      </c>
      <c r="H3770" s="326">
        <v>110313.9344</v>
      </c>
      <c r="I3770" s="60">
        <f t="shared" si="1"/>
        <v>2022</v>
      </c>
      <c r="J3770" s="60">
        <f t="shared" si="2"/>
        <v>1</v>
      </c>
    </row>
    <row r="3771">
      <c r="A3771" s="325">
        <v>3769.0</v>
      </c>
      <c r="B3771" s="326" t="s">
        <v>938</v>
      </c>
      <c r="C3771" s="326" t="s">
        <v>518</v>
      </c>
      <c r="D3771" s="326" t="s">
        <v>803</v>
      </c>
      <c r="E3771" s="326" t="s">
        <v>803</v>
      </c>
      <c r="F3771" s="326" t="s">
        <v>804</v>
      </c>
      <c r="G3771" s="326">
        <v>114.0</v>
      </c>
      <c r="H3771" s="326">
        <v>892823.3258</v>
      </c>
      <c r="I3771" s="60">
        <f t="shared" si="1"/>
        <v>2022</v>
      </c>
      <c r="J3771" s="60">
        <f t="shared" si="2"/>
        <v>1</v>
      </c>
    </row>
    <row r="3772">
      <c r="A3772" s="325">
        <v>3770.0</v>
      </c>
      <c r="B3772" s="326" t="s">
        <v>938</v>
      </c>
      <c r="C3772" s="326" t="s">
        <v>518</v>
      </c>
      <c r="D3772" s="326" t="s">
        <v>865</v>
      </c>
      <c r="E3772" s="326" t="s">
        <v>925</v>
      </c>
      <c r="F3772" s="326" t="s">
        <v>926</v>
      </c>
      <c r="G3772" s="326">
        <v>463.0</v>
      </c>
      <c r="H3772" s="326">
        <v>181264.6799</v>
      </c>
      <c r="I3772" s="60">
        <f t="shared" si="1"/>
        <v>2022</v>
      </c>
      <c r="J3772" s="60">
        <f t="shared" si="2"/>
        <v>1</v>
      </c>
    </row>
    <row r="3773">
      <c r="A3773" s="325">
        <v>3771.0</v>
      </c>
      <c r="B3773" s="326" t="s">
        <v>938</v>
      </c>
      <c r="C3773" s="326" t="s">
        <v>518</v>
      </c>
      <c r="D3773" s="326" t="s">
        <v>865</v>
      </c>
      <c r="E3773" s="326" t="s">
        <v>837</v>
      </c>
      <c r="F3773" s="326" t="s">
        <v>838</v>
      </c>
      <c r="G3773" s="326">
        <v>3161.0</v>
      </c>
      <c r="H3773" s="326">
        <v>125287.4283</v>
      </c>
      <c r="I3773" s="60">
        <f t="shared" si="1"/>
        <v>2022</v>
      </c>
      <c r="J3773" s="60">
        <f t="shared" si="2"/>
        <v>1</v>
      </c>
    </row>
    <row r="3774">
      <c r="A3774" s="325">
        <v>3772.0</v>
      </c>
      <c r="B3774" s="326" t="s">
        <v>938</v>
      </c>
      <c r="C3774" s="326" t="s">
        <v>518</v>
      </c>
      <c r="D3774" s="326" t="s">
        <v>865</v>
      </c>
      <c r="E3774" s="326" t="s">
        <v>894</v>
      </c>
      <c r="F3774" s="326" t="s">
        <v>895</v>
      </c>
      <c r="G3774" s="326">
        <v>1677.0</v>
      </c>
      <c r="H3774" s="326">
        <v>31855.56465</v>
      </c>
      <c r="I3774" s="60">
        <f t="shared" si="1"/>
        <v>2022</v>
      </c>
      <c r="J3774" s="60">
        <f t="shared" si="2"/>
        <v>1</v>
      </c>
    </row>
    <row r="3775">
      <c r="A3775" s="325">
        <v>3773.0</v>
      </c>
      <c r="B3775" s="326" t="s">
        <v>938</v>
      </c>
      <c r="C3775" s="326" t="s">
        <v>518</v>
      </c>
      <c r="D3775" s="326" t="s">
        <v>865</v>
      </c>
      <c r="E3775" s="326" t="s">
        <v>842</v>
      </c>
      <c r="F3775" s="326" t="s">
        <v>843</v>
      </c>
      <c r="G3775" s="326">
        <v>75.0</v>
      </c>
      <c r="H3775" s="326">
        <v>2640.084244</v>
      </c>
      <c r="I3775" s="60">
        <f t="shared" si="1"/>
        <v>2022</v>
      </c>
      <c r="J3775" s="60">
        <f t="shared" si="2"/>
        <v>1</v>
      </c>
    </row>
    <row r="3776">
      <c r="A3776" s="325">
        <v>3774.0</v>
      </c>
      <c r="B3776" s="326" t="s">
        <v>938</v>
      </c>
      <c r="C3776" s="326" t="s">
        <v>518</v>
      </c>
      <c r="D3776" s="326" t="s">
        <v>865</v>
      </c>
      <c r="E3776" s="326" t="s">
        <v>844</v>
      </c>
      <c r="F3776" s="326" t="s">
        <v>845</v>
      </c>
      <c r="G3776" s="326">
        <v>2046.0</v>
      </c>
      <c r="H3776" s="326">
        <v>202078.4124</v>
      </c>
      <c r="I3776" s="60">
        <f t="shared" si="1"/>
        <v>2022</v>
      </c>
      <c r="J3776" s="60">
        <f t="shared" si="2"/>
        <v>1</v>
      </c>
    </row>
    <row r="3777">
      <c r="A3777" s="325">
        <v>3775.0</v>
      </c>
      <c r="B3777" s="326" t="s">
        <v>938</v>
      </c>
      <c r="C3777" s="326" t="s">
        <v>518</v>
      </c>
      <c r="D3777" s="326" t="s">
        <v>805</v>
      </c>
      <c r="E3777" s="326" t="s">
        <v>808</v>
      </c>
      <c r="F3777" s="326" t="s">
        <v>809</v>
      </c>
      <c r="G3777" s="326">
        <v>9193.0</v>
      </c>
      <c r="H3777" s="326">
        <v>1866806.175</v>
      </c>
      <c r="I3777" s="60">
        <f t="shared" si="1"/>
        <v>2022</v>
      </c>
      <c r="J3777" s="60">
        <f t="shared" si="2"/>
        <v>1</v>
      </c>
    </row>
    <row r="3778">
      <c r="A3778" s="325">
        <v>3776.0</v>
      </c>
      <c r="B3778" s="326" t="s">
        <v>938</v>
      </c>
      <c r="C3778" s="326" t="s">
        <v>518</v>
      </c>
      <c r="D3778" s="326" t="s">
        <v>805</v>
      </c>
      <c r="E3778" s="326" t="s">
        <v>896</v>
      </c>
      <c r="F3778" s="326" t="s">
        <v>897</v>
      </c>
      <c r="G3778" s="326">
        <v>1909.0</v>
      </c>
      <c r="H3778" s="326">
        <v>846091.4944</v>
      </c>
      <c r="I3778" s="60">
        <f t="shared" si="1"/>
        <v>2022</v>
      </c>
      <c r="J3778" s="60">
        <f t="shared" si="2"/>
        <v>1</v>
      </c>
    </row>
    <row r="3779">
      <c r="A3779" s="325">
        <v>3777.0</v>
      </c>
      <c r="B3779" s="326" t="s">
        <v>938</v>
      </c>
      <c r="C3779" s="326" t="s">
        <v>518</v>
      </c>
      <c r="D3779" s="326" t="s">
        <v>805</v>
      </c>
      <c r="E3779" s="326" t="s">
        <v>810</v>
      </c>
      <c r="F3779" s="326" t="s">
        <v>811</v>
      </c>
      <c r="G3779" s="326">
        <v>1677.0</v>
      </c>
      <c r="H3779" s="326">
        <v>3501330.673</v>
      </c>
      <c r="I3779" s="60">
        <f t="shared" si="1"/>
        <v>2022</v>
      </c>
      <c r="J3779" s="60">
        <f t="shared" si="2"/>
        <v>1</v>
      </c>
    </row>
    <row r="3780">
      <c r="A3780" s="325">
        <v>3778.0</v>
      </c>
      <c r="B3780" s="326" t="s">
        <v>938</v>
      </c>
      <c r="C3780" s="326" t="s">
        <v>518</v>
      </c>
      <c r="D3780" s="326" t="s">
        <v>805</v>
      </c>
      <c r="E3780" s="326" t="s">
        <v>927</v>
      </c>
      <c r="F3780" s="326" t="s">
        <v>928</v>
      </c>
      <c r="G3780" s="326">
        <v>289.0</v>
      </c>
      <c r="H3780" s="326">
        <v>110888.0859</v>
      </c>
      <c r="I3780" s="60">
        <f t="shared" si="1"/>
        <v>2022</v>
      </c>
      <c r="J3780" s="60">
        <f t="shared" si="2"/>
        <v>1</v>
      </c>
    </row>
    <row r="3781">
      <c r="A3781" s="325">
        <v>3779.0</v>
      </c>
      <c r="B3781" s="326" t="s">
        <v>938</v>
      </c>
      <c r="C3781" s="326" t="s">
        <v>518</v>
      </c>
      <c r="D3781" s="326" t="s">
        <v>805</v>
      </c>
      <c r="E3781" s="326" t="s">
        <v>812</v>
      </c>
      <c r="F3781" s="326">
        <v>2.0</v>
      </c>
      <c r="G3781" s="326">
        <v>154.0</v>
      </c>
      <c r="H3781" s="326">
        <v>724938.4108</v>
      </c>
      <c r="I3781" s="60">
        <f t="shared" si="1"/>
        <v>2022</v>
      </c>
      <c r="J3781" s="60">
        <f t="shared" si="2"/>
        <v>1</v>
      </c>
    </row>
    <row r="3782">
      <c r="A3782" s="325">
        <v>3780.0</v>
      </c>
      <c r="B3782" s="326" t="s">
        <v>938</v>
      </c>
      <c r="C3782" s="326" t="s">
        <v>518</v>
      </c>
      <c r="D3782" s="326" t="s">
        <v>805</v>
      </c>
      <c r="E3782" s="326" t="s">
        <v>816</v>
      </c>
      <c r="F3782" s="326">
        <v>4.7</v>
      </c>
      <c r="G3782" s="326">
        <v>3.0</v>
      </c>
      <c r="H3782" s="326">
        <v>3588.992346</v>
      </c>
      <c r="I3782" s="60">
        <f t="shared" si="1"/>
        <v>2022</v>
      </c>
      <c r="J3782" s="60">
        <f t="shared" si="2"/>
        <v>1</v>
      </c>
    </row>
    <row r="3783">
      <c r="A3783" s="325">
        <v>3781.0</v>
      </c>
      <c r="B3783" s="326" t="s">
        <v>938</v>
      </c>
      <c r="C3783" s="326" t="s">
        <v>518</v>
      </c>
      <c r="D3783" s="326" t="s">
        <v>805</v>
      </c>
      <c r="E3783" s="326" t="s">
        <v>817</v>
      </c>
      <c r="F3783" s="326" t="s">
        <v>818</v>
      </c>
      <c r="G3783" s="326">
        <v>59.0</v>
      </c>
      <c r="H3783" s="326">
        <v>113473.3735</v>
      </c>
      <c r="I3783" s="60">
        <f t="shared" si="1"/>
        <v>2022</v>
      </c>
      <c r="J3783" s="60">
        <f t="shared" si="2"/>
        <v>1</v>
      </c>
    </row>
    <row r="3784">
      <c r="A3784" s="325">
        <v>3782.0</v>
      </c>
      <c r="B3784" s="326" t="s">
        <v>938</v>
      </c>
      <c r="C3784" s="326" t="s">
        <v>518</v>
      </c>
      <c r="D3784" s="326" t="s">
        <v>805</v>
      </c>
      <c r="E3784" s="326" t="s">
        <v>822</v>
      </c>
      <c r="F3784" s="326" t="s">
        <v>823</v>
      </c>
      <c r="G3784" s="326">
        <v>143.0</v>
      </c>
      <c r="H3784" s="326">
        <v>42477.57054</v>
      </c>
      <c r="I3784" s="60">
        <f t="shared" si="1"/>
        <v>2022</v>
      </c>
      <c r="J3784" s="60">
        <f t="shared" si="2"/>
        <v>1</v>
      </c>
    </row>
    <row r="3785">
      <c r="A3785" s="325">
        <v>3783.0</v>
      </c>
      <c r="B3785" s="326" t="s">
        <v>938</v>
      </c>
      <c r="C3785" s="326" t="s">
        <v>518</v>
      </c>
      <c r="D3785" s="326" t="s">
        <v>828</v>
      </c>
      <c r="E3785" s="326" t="s">
        <v>829</v>
      </c>
      <c r="F3785" s="326" t="s">
        <v>830</v>
      </c>
      <c r="G3785" s="326">
        <v>7192.0</v>
      </c>
      <c r="H3785" s="326">
        <v>93458.37232</v>
      </c>
      <c r="I3785" s="60">
        <f t="shared" si="1"/>
        <v>2022</v>
      </c>
      <c r="J3785" s="60">
        <f t="shared" si="2"/>
        <v>1</v>
      </c>
    </row>
    <row r="3786">
      <c r="A3786" s="325">
        <v>3784.0</v>
      </c>
      <c r="B3786" s="326" t="s">
        <v>938</v>
      </c>
      <c r="C3786" s="326" t="s">
        <v>518</v>
      </c>
      <c r="D3786" s="326" t="s">
        <v>828</v>
      </c>
      <c r="E3786" s="326" t="s">
        <v>831</v>
      </c>
      <c r="F3786" s="326">
        <v>104.0</v>
      </c>
      <c r="G3786" s="326">
        <v>4787.0</v>
      </c>
      <c r="H3786" s="326">
        <v>32234.14537</v>
      </c>
      <c r="I3786" s="60">
        <f t="shared" si="1"/>
        <v>2022</v>
      </c>
      <c r="J3786" s="60">
        <f t="shared" si="2"/>
        <v>1</v>
      </c>
    </row>
    <row r="3787">
      <c r="A3787" s="325">
        <v>3785.0</v>
      </c>
      <c r="B3787" s="326" t="s">
        <v>938</v>
      </c>
      <c r="C3787" s="326" t="s">
        <v>518</v>
      </c>
      <c r="D3787" s="326" t="s">
        <v>828</v>
      </c>
      <c r="E3787" s="326" t="s">
        <v>832</v>
      </c>
      <c r="F3787" s="326">
        <v>13.0</v>
      </c>
      <c r="G3787" s="326">
        <v>33.0</v>
      </c>
      <c r="H3787" s="326">
        <v>8686.290994</v>
      </c>
      <c r="I3787" s="60">
        <f t="shared" si="1"/>
        <v>2022</v>
      </c>
      <c r="J3787" s="60">
        <f t="shared" si="2"/>
        <v>1</v>
      </c>
    </row>
    <row r="3788">
      <c r="A3788" s="325">
        <v>3786.0</v>
      </c>
      <c r="B3788" s="326" t="s">
        <v>938</v>
      </c>
      <c r="C3788" s="326" t="s">
        <v>518</v>
      </c>
      <c r="D3788" s="326" t="s">
        <v>828</v>
      </c>
      <c r="E3788" s="326" t="s">
        <v>833</v>
      </c>
      <c r="F3788" s="326" t="s">
        <v>834</v>
      </c>
      <c r="G3788" s="326">
        <v>4.0</v>
      </c>
      <c r="H3788" s="326">
        <v>8377.70466</v>
      </c>
      <c r="I3788" s="60">
        <f t="shared" si="1"/>
        <v>2022</v>
      </c>
      <c r="J3788" s="60">
        <f t="shared" si="2"/>
        <v>1</v>
      </c>
    </row>
    <row r="3789">
      <c r="A3789" s="325">
        <v>3787.0</v>
      </c>
      <c r="B3789" s="326" t="s">
        <v>938</v>
      </c>
      <c r="C3789" s="326" t="s">
        <v>518</v>
      </c>
      <c r="D3789" s="326" t="s">
        <v>828</v>
      </c>
      <c r="E3789" s="326" t="s">
        <v>835</v>
      </c>
      <c r="F3789" s="326" t="s">
        <v>836</v>
      </c>
      <c r="G3789" s="326">
        <v>178.0</v>
      </c>
      <c r="H3789" s="326">
        <v>28152.05257</v>
      </c>
      <c r="I3789" s="60">
        <f t="shared" si="1"/>
        <v>2022</v>
      </c>
      <c r="J3789" s="60">
        <f t="shared" si="2"/>
        <v>1</v>
      </c>
    </row>
    <row r="3790">
      <c r="A3790" s="325">
        <v>3788.0</v>
      </c>
      <c r="B3790" s="326" t="s">
        <v>938</v>
      </c>
      <c r="C3790" s="326" t="s">
        <v>518</v>
      </c>
      <c r="D3790" s="326" t="s">
        <v>828</v>
      </c>
      <c r="E3790" s="326" t="s">
        <v>929</v>
      </c>
      <c r="F3790" s="326">
        <v>36.0</v>
      </c>
      <c r="G3790" s="326">
        <v>177.0</v>
      </c>
      <c r="H3790" s="326">
        <v>266416.771</v>
      </c>
      <c r="I3790" s="60">
        <f t="shared" si="1"/>
        <v>2022</v>
      </c>
      <c r="J3790" s="60">
        <f t="shared" si="2"/>
        <v>1</v>
      </c>
    </row>
    <row r="3791">
      <c r="A3791" s="325">
        <v>3789.0</v>
      </c>
      <c r="B3791" s="326" t="s">
        <v>938</v>
      </c>
      <c r="C3791" s="326" t="s">
        <v>518</v>
      </c>
      <c r="D3791" s="326" t="s">
        <v>828</v>
      </c>
      <c r="E3791" s="326" t="s">
        <v>866</v>
      </c>
      <c r="F3791" s="326">
        <v>106.0</v>
      </c>
      <c r="G3791" s="326">
        <v>53.0</v>
      </c>
      <c r="H3791" s="326">
        <v>82136.26585</v>
      </c>
      <c r="I3791" s="60">
        <f t="shared" si="1"/>
        <v>2022</v>
      </c>
      <c r="J3791" s="60">
        <f t="shared" si="2"/>
        <v>1</v>
      </c>
    </row>
    <row r="3792">
      <c r="A3792" s="325">
        <v>3790.0</v>
      </c>
      <c r="B3792" s="326" t="s">
        <v>938</v>
      </c>
      <c r="C3792" s="326" t="s">
        <v>518</v>
      </c>
      <c r="D3792" s="326" t="s">
        <v>828</v>
      </c>
      <c r="E3792" s="326" t="s">
        <v>853</v>
      </c>
      <c r="F3792" s="326">
        <v>14.0</v>
      </c>
      <c r="G3792" s="326">
        <v>1.0</v>
      </c>
      <c r="H3792" s="326">
        <v>983.625</v>
      </c>
      <c r="I3792" s="60">
        <f t="shared" si="1"/>
        <v>2022</v>
      </c>
      <c r="J3792" s="60">
        <f t="shared" si="2"/>
        <v>1</v>
      </c>
    </row>
    <row r="3793">
      <c r="A3793" s="325">
        <v>3791.0</v>
      </c>
      <c r="B3793" s="326" t="s">
        <v>938</v>
      </c>
      <c r="C3793" s="326" t="s">
        <v>518</v>
      </c>
      <c r="D3793" s="326" t="s">
        <v>828</v>
      </c>
      <c r="E3793" s="326" t="s">
        <v>840</v>
      </c>
      <c r="F3793" s="326" t="s">
        <v>841</v>
      </c>
      <c r="G3793" s="326">
        <v>306.0</v>
      </c>
      <c r="H3793" s="326">
        <v>8913.477381</v>
      </c>
      <c r="I3793" s="60">
        <f t="shared" si="1"/>
        <v>2022</v>
      </c>
      <c r="J3793" s="60">
        <f t="shared" si="2"/>
        <v>1</v>
      </c>
    </row>
    <row r="3794">
      <c r="A3794" s="325">
        <v>3792.0</v>
      </c>
      <c r="B3794" s="326" t="s">
        <v>938</v>
      </c>
      <c r="C3794" s="326" t="s">
        <v>518</v>
      </c>
      <c r="D3794" s="326" t="s">
        <v>828</v>
      </c>
      <c r="E3794" s="326" t="s">
        <v>846</v>
      </c>
      <c r="F3794" s="326" t="s">
        <v>847</v>
      </c>
      <c r="G3794" s="326">
        <v>1009.0</v>
      </c>
      <c r="H3794" s="326">
        <v>313525.7346</v>
      </c>
      <c r="I3794" s="60">
        <f t="shared" si="1"/>
        <v>2022</v>
      </c>
      <c r="J3794" s="60">
        <f t="shared" si="2"/>
        <v>1</v>
      </c>
    </row>
    <row r="3795">
      <c r="A3795" s="325">
        <v>3793.0</v>
      </c>
      <c r="B3795" s="326" t="s">
        <v>939</v>
      </c>
      <c r="C3795" s="326" t="s">
        <v>545</v>
      </c>
      <c r="D3795" s="326" t="s">
        <v>642</v>
      </c>
      <c r="E3795" s="326" t="s">
        <v>643</v>
      </c>
      <c r="F3795" s="326" t="s">
        <v>644</v>
      </c>
      <c r="G3795" s="326">
        <v>189.0</v>
      </c>
      <c r="H3795" s="326">
        <v>170541.5915</v>
      </c>
      <c r="I3795" s="60">
        <f t="shared" si="1"/>
        <v>2022</v>
      </c>
      <c r="J3795" s="60">
        <f t="shared" si="2"/>
        <v>2</v>
      </c>
    </row>
    <row r="3796">
      <c r="A3796" s="325">
        <v>3794.0</v>
      </c>
      <c r="B3796" s="326" t="s">
        <v>939</v>
      </c>
      <c r="C3796" s="326" t="s">
        <v>545</v>
      </c>
      <c r="D3796" s="326" t="s">
        <v>642</v>
      </c>
      <c r="E3796" s="326" t="s">
        <v>645</v>
      </c>
      <c r="F3796" s="326" t="s">
        <v>646</v>
      </c>
      <c r="G3796" s="326">
        <v>116.0</v>
      </c>
      <c r="H3796" s="326">
        <v>23175.72565</v>
      </c>
      <c r="I3796" s="60">
        <f t="shared" si="1"/>
        <v>2022</v>
      </c>
      <c r="J3796" s="60">
        <f t="shared" si="2"/>
        <v>2</v>
      </c>
    </row>
    <row r="3797">
      <c r="A3797" s="325">
        <v>3795.0</v>
      </c>
      <c r="B3797" s="326" t="s">
        <v>939</v>
      </c>
      <c r="C3797" s="326" t="s">
        <v>545</v>
      </c>
      <c r="D3797" s="326" t="s">
        <v>647</v>
      </c>
      <c r="E3797" s="326" t="s">
        <v>648</v>
      </c>
      <c r="F3797" s="326" t="s">
        <v>649</v>
      </c>
      <c r="G3797" s="326">
        <v>975.0</v>
      </c>
      <c r="H3797" s="326">
        <v>8934.054636</v>
      </c>
      <c r="I3797" s="60">
        <f t="shared" si="1"/>
        <v>2022</v>
      </c>
      <c r="J3797" s="60">
        <f t="shared" si="2"/>
        <v>2</v>
      </c>
    </row>
    <row r="3798">
      <c r="A3798" s="325">
        <v>3796.0</v>
      </c>
      <c r="B3798" s="326" t="s">
        <v>939</v>
      </c>
      <c r="C3798" s="326" t="s">
        <v>545</v>
      </c>
      <c r="D3798" s="326" t="s">
        <v>647</v>
      </c>
      <c r="E3798" s="326" t="s">
        <v>650</v>
      </c>
      <c r="F3798" s="326" t="s">
        <v>651</v>
      </c>
      <c r="G3798" s="326">
        <v>1437.0</v>
      </c>
      <c r="H3798" s="326">
        <v>13167.42206</v>
      </c>
      <c r="I3798" s="60">
        <f t="shared" si="1"/>
        <v>2022</v>
      </c>
      <c r="J3798" s="60">
        <f t="shared" si="2"/>
        <v>2</v>
      </c>
    </row>
    <row r="3799">
      <c r="A3799" s="325">
        <v>3797.0</v>
      </c>
      <c r="B3799" s="326" t="s">
        <v>939</v>
      </c>
      <c r="C3799" s="326" t="s">
        <v>545</v>
      </c>
      <c r="D3799" s="326" t="s">
        <v>647</v>
      </c>
      <c r="E3799" s="326" t="s">
        <v>652</v>
      </c>
      <c r="F3799" s="326" t="s">
        <v>653</v>
      </c>
      <c r="G3799" s="326">
        <v>1854.0</v>
      </c>
      <c r="H3799" s="326">
        <v>16988.44851</v>
      </c>
      <c r="I3799" s="60">
        <f t="shared" si="1"/>
        <v>2022</v>
      </c>
      <c r="J3799" s="60">
        <f t="shared" si="2"/>
        <v>2</v>
      </c>
    </row>
    <row r="3800">
      <c r="A3800" s="325">
        <v>3798.0</v>
      </c>
      <c r="B3800" s="326" t="s">
        <v>939</v>
      </c>
      <c r="C3800" s="326" t="s">
        <v>545</v>
      </c>
      <c r="D3800" s="326" t="s">
        <v>647</v>
      </c>
      <c r="E3800" s="326" t="s">
        <v>654</v>
      </c>
      <c r="F3800" s="326" t="s">
        <v>655</v>
      </c>
      <c r="G3800" s="326">
        <v>1617.0</v>
      </c>
      <c r="H3800" s="326">
        <v>14816.786</v>
      </c>
      <c r="I3800" s="60">
        <f t="shared" si="1"/>
        <v>2022</v>
      </c>
      <c r="J3800" s="60">
        <f t="shared" si="2"/>
        <v>2</v>
      </c>
    </row>
    <row r="3801">
      <c r="A3801" s="325">
        <v>3799.0</v>
      </c>
      <c r="B3801" s="326" t="s">
        <v>939</v>
      </c>
      <c r="C3801" s="326" t="s">
        <v>545</v>
      </c>
      <c r="D3801" s="326" t="s">
        <v>647</v>
      </c>
      <c r="E3801" s="326" t="s">
        <v>656</v>
      </c>
      <c r="F3801" s="326" t="s">
        <v>657</v>
      </c>
      <c r="G3801" s="326">
        <v>36.0</v>
      </c>
      <c r="H3801" s="326">
        <v>471.47931</v>
      </c>
      <c r="I3801" s="60">
        <f t="shared" si="1"/>
        <v>2022</v>
      </c>
      <c r="J3801" s="60">
        <f t="shared" si="2"/>
        <v>2</v>
      </c>
    </row>
    <row r="3802">
      <c r="A3802" s="325">
        <v>3800.0</v>
      </c>
      <c r="B3802" s="326" t="s">
        <v>939</v>
      </c>
      <c r="C3802" s="326" t="s">
        <v>547</v>
      </c>
      <c r="D3802" s="326" t="s">
        <v>658</v>
      </c>
      <c r="E3802" s="326" t="s">
        <v>659</v>
      </c>
      <c r="F3802" s="326" t="s">
        <v>660</v>
      </c>
      <c r="G3802" s="326">
        <v>60.0</v>
      </c>
      <c r="H3802" s="326">
        <v>691.9917114</v>
      </c>
      <c r="I3802" s="60">
        <f t="shared" si="1"/>
        <v>2022</v>
      </c>
      <c r="J3802" s="60">
        <f t="shared" si="2"/>
        <v>2</v>
      </c>
    </row>
    <row r="3803">
      <c r="A3803" s="325">
        <v>3801.0</v>
      </c>
      <c r="B3803" s="326" t="s">
        <v>939</v>
      </c>
      <c r="C3803" s="326" t="s">
        <v>547</v>
      </c>
      <c r="D3803" s="326" t="s">
        <v>658</v>
      </c>
      <c r="E3803" s="326" t="s">
        <v>661</v>
      </c>
      <c r="F3803" s="326" t="s">
        <v>662</v>
      </c>
      <c r="G3803" s="326">
        <v>4416.0</v>
      </c>
      <c r="H3803" s="326">
        <v>6696.868169</v>
      </c>
      <c r="I3803" s="60">
        <f t="shared" si="1"/>
        <v>2022</v>
      </c>
      <c r="J3803" s="60">
        <f t="shared" si="2"/>
        <v>2</v>
      </c>
    </row>
    <row r="3804">
      <c r="A3804" s="325">
        <v>3802.0</v>
      </c>
      <c r="B3804" s="326" t="s">
        <v>939</v>
      </c>
      <c r="C3804" s="326" t="s">
        <v>547</v>
      </c>
      <c r="D3804" s="326" t="s">
        <v>658</v>
      </c>
      <c r="E3804" s="326" t="s">
        <v>663</v>
      </c>
      <c r="F3804" s="326" t="s">
        <v>664</v>
      </c>
      <c r="G3804" s="326">
        <v>3017.0</v>
      </c>
      <c r="H3804" s="326">
        <v>27148.91247</v>
      </c>
      <c r="I3804" s="60">
        <f t="shared" si="1"/>
        <v>2022</v>
      </c>
      <c r="J3804" s="60">
        <f t="shared" si="2"/>
        <v>2</v>
      </c>
    </row>
    <row r="3805">
      <c r="A3805" s="325">
        <v>3803.0</v>
      </c>
      <c r="B3805" s="326" t="s">
        <v>939</v>
      </c>
      <c r="C3805" s="326" t="s">
        <v>547</v>
      </c>
      <c r="D3805" s="326" t="s">
        <v>665</v>
      </c>
      <c r="E3805" s="326" t="s">
        <v>666</v>
      </c>
      <c r="F3805" s="326" t="s">
        <v>667</v>
      </c>
      <c r="G3805" s="326">
        <v>3922.0</v>
      </c>
      <c r="H3805" s="326">
        <v>2614711.096</v>
      </c>
      <c r="I3805" s="60">
        <f t="shared" si="1"/>
        <v>2022</v>
      </c>
      <c r="J3805" s="60">
        <f t="shared" si="2"/>
        <v>2</v>
      </c>
    </row>
    <row r="3806">
      <c r="A3806" s="325">
        <v>3804.0</v>
      </c>
      <c r="B3806" s="326" t="s">
        <v>939</v>
      </c>
      <c r="C3806" s="326" t="s">
        <v>678</v>
      </c>
      <c r="D3806" s="326" t="s">
        <v>678</v>
      </c>
      <c r="E3806" s="326" t="s">
        <v>680</v>
      </c>
      <c r="F3806" s="326">
        <v>80.0</v>
      </c>
      <c r="G3806" s="326">
        <v>87.0</v>
      </c>
      <c r="H3806" s="326">
        <v>13657.96314</v>
      </c>
      <c r="I3806" s="60">
        <f t="shared" si="1"/>
        <v>2022</v>
      </c>
      <c r="J3806" s="60">
        <f t="shared" si="2"/>
        <v>2</v>
      </c>
    </row>
    <row r="3807">
      <c r="A3807" s="325">
        <v>3805.0</v>
      </c>
      <c r="B3807" s="326" t="s">
        <v>939</v>
      </c>
      <c r="C3807" s="326" t="s">
        <v>678</v>
      </c>
      <c r="D3807" s="326" t="s">
        <v>678</v>
      </c>
      <c r="E3807" s="326" t="s">
        <v>681</v>
      </c>
      <c r="F3807" s="326">
        <v>83.0</v>
      </c>
      <c r="G3807" s="326">
        <v>4.0</v>
      </c>
      <c r="H3807" s="326">
        <v>17.01186722</v>
      </c>
      <c r="I3807" s="60">
        <f t="shared" si="1"/>
        <v>2022</v>
      </c>
      <c r="J3807" s="60">
        <f t="shared" si="2"/>
        <v>2</v>
      </c>
    </row>
    <row r="3808">
      <c r="A3808" s="325">
        <v>3806.0</v>
      </c>
      <c r="B3808" s="326" t="s">
        <v>939</v>
      </c>
      <c r="C3808" s="326" t="s">
        <v>678</v>
      </c>
      <c r="D3808" s="326" t="s">
        <v>678</v>
      </c>
      <c r="E3808" s="326" t="s">
        <v>683</v>
      </c>
      <c r="F3808" s="326">
        <v>802.0</v>
      </c>
      <c r="G3808" s="326">
        <v>735.0</v>
      </c>
      <c r="H3808" s="326">
        <v>99323.08377</v>
      </c>
      <c r="I3808" s="60">
        <f t="shared" si="1"/>
        <v>2022</v>
      </c>
      <c r="J3808" s="60">
        <f t="shared" si="2"/>
        <v>2</v>
      </c>
    </row>
    <row r="3809">
      <c r="A3809" s="325">
        <v>3807.0</v>
      </c>
      <c r="B3809" s="326" t="s">
        <v>939</v>
      </c>
      <c r="C3809" s="326" t="s">
        <v>678</v>
      </c>
      <c r="D3809" s="326" t="s">
        <v>678</v>
      </c>
      <c r="E3809" s="326" t="s">
        <v>684</v>
      </c>
      <c r="F3809" s="326">
        <v>95.0</v>
      </c>
      <c r="G3809" s="326">
        <v>23.0</v>
      </c>
      <c r="H3809" s="326">
        <v>372.0331604</v>
      </c>
      <c r="I3809" s="60">
        <f t="shared" si="1"/>
        <v>2022</v>
      </c>
      <c r="J3809" s="60">
        <f t="shared" si="2"/>
        <v>2</v>
      </c>
    </row>
    <row r="3810">
      <c r="A3810" s="325">
        <v>3808.0</v>
      </c>
      <c r="B3810" s="326" t="s">
        <v>939</v>
      </c>
      <c r="C3810" s="326" t="s">
        <v>678</v>
      </c>
      <c r="D3810" s="326" t="s">
        <v>678</v>
      </c>
      <c r="E3810" s="326" t="s">
        <v>685</v>
      </c>
      <c r="F3810" s="326">
        <v>24.0</v>
      </c>
      <c r="G3810" s="326">
        <v>3.0</v>
      </c>
      <c r="H3810" s="326">
        <v>1041.04001</v>
      </c>
      <c r="I3810" s="60">
        <f t="shared" si="1"/>
        <v>2022</v>
      </c>
      <c r="J3810" s="60">
        <f t="shared" si="2"/>
        <v>2</v>
      </c>
    </row>
    <row r="3811">
      <c r="A3811" s="325">
        <v>3809.0</v>
      </c>
      <c r="B3811" s="326" t="s">
        <v>939</v>
      </c>
      <c r="C3811" s="326" t="s">
        <v>678</v>
      </c>
      <c r="D3811" s="326" t="s">
        <v>678</v>
      </c>
      <c r="E3811" s="326" t="s">
        <v>686</v>
      </c>
      <c r="F3811" s="326">
        <v>60.0</v>
      </c>
      <c r="G3811" s="326">
        <v>11.0</v>
      </c>
      <c r="H3811" s="326">
        <v>202.6516373</v>
      </c>
      <c r="I3811" s="60">
        <f t="shared" si="1"/>
        <v>2022</v>
      </c>
      <c r="J3811" s="60">
        <f t="shared" si="2"/>
        <v>2</v>
      </c>
    </row>
    <row r="3812">
      <c r="A3812" s="325">
        <v>3810.0</v>
      </c>
      <c r="B3812" s="326" t="s">
        <v>939</v>
      </c>
      <c r="C3812" s="326" t="s">
        <v>678</v>
      </c>
      <c r="D3812" s="326" t="s">
        <v>678</v>
      </c>
      <c r="E3812" s="326" t="s">
        <v>687</v>
      </c>
      <c r="F3812" s="326">
        <v>814.0</v>
      </c>
      <c r="G3812" s="326">
        <v>50.0</v>
      </c>
      <c r="H3812" s="326">
        <v>352.1232826</v>
      </c>
      <c r="I3812" s="60">
        <f t="shared" si="1"/>
        <v>2022</v>
      </c>
      <c r="J3812" s="60">
        <f t="shared" si="2"/>
        <v>2</v>
      </c>
    </row>
    <row r="3813">
      <c r="A3813" s="325">
        <v>3811.0</v>
      </c>
      <c r="B3813" s="326" t="s">
        <v>939</v>
      </c>
      <c r="C3813" s="326" t="s">
        <v>678</v>
      </c>
      <c r="D3813" s="326" t="s">
        <v>678</v>
      </c>
      <c r="E3813" s="326" t="s">
        <v>688</v>
      </c>
      <c r="F3813" s="326">
        <v>33.0</v>
      </c>
      <c r="G3813" s="326">
        <v>259.0</v>
      </c>
      <c r="H3813" s="326">
        <v>9573.146995</v>
      </c>
      <c r="I3813" s="60">
        <f t="shared" si="1"/>
        <v>2022</v>
      </c>
      <c r="J3813" s="60">
        <f t="shared" si="2"/>
        <v>2</v>
      </c>
    </row>
    <row r="3814">
      <c r="A3814" s="325">
        <v>3812.0</v>
      </c>
      <c r="B3814" s="326" t="s">
        <v>939</v>
      </c>
      <c r="C3814" s="326" t="s">
        <v>678</v>
      </c>
      <c r="D3814" s="326" t="s">
        <v>678</v>
      </c>
      <c r="E3814" s="326" t="s">
        <v>689</v>
      </c>
      <c r="F3814" s="326">
        <v>54.0</v>
      </c>
      <c r="G3814" s="326">
        <v>312.0</v>
      </c>
      <c r="H3814" s="326">
        <v>21794.69245</v>
      </c>
      <c r="I3814" s="60">
        <f t="shared" si="1"/>
        <v>2022</v>
      </c>
      <c r="J3814" s="60">
        <f t="shared" si="2"/>
        <v>2</v>
      </c>
    </row>
    <row r="3815">
      <c r="A3815" s="325">
        <v>3813.0</v>
      </c>
      <c r="B3815" s="326" t="s">
        <v>939</v>
      </c>
      <c r="C3815" s="326" t="s">
        <v>678</v>
      </c>
      <c r="D3815" s="326" t="s">
        <v>678</v>
      </c>
      <c r="E3815" s="326" t="s">
        <v>692</v>
      </c>
      <c r="F3815" s="326" t="s">
        <v>693</v>
      </c>
      <c r="G3815" s="326">
        <v>53.0</v>
      </c>
      <c r="H3815" s="326">
        <v>7643.692086</v>
      </c>
      <c r="I3815" s="60">
        <f t="shared" si="1"/>
        <v>2022</v>
      </c>
      <c r="J3815" s="60">
        <f t="shared" si="2"/>
        <v>2</v>
      </c>
    </row>
    <row r="3816">
      <c r="A3816" s="325">
        <v>3814.0</v>
      </c>
      <c r="B3816" s="326" t="s">
        <v>939</v>
      </c>
      <c r="C3816" s="326" t="s">
        <v>678</v>
      </c>
      <c r="D3816" s="326" t="s">
        <v>678</v>
      </c>
      <c r="E3816" s="326" t="s">
        <v>694</v>
      </c>
      <c r="F3816" s="326">
        <v>86.0</v>
      </c>
      <c r="G3816" s="326">
        <v>1056.0</v>
      </c>
      <c r="H3816" s="326">
        <v>129205.2499</v>
      </c>
      <c r="I3816" s="60">
        <f t="shared" si="1"/>
        <v>2022</v>
      </c>
      <c r="J3816" s="60">
        <f t="shared" si="2"/>
        <v>2</v>
      </c>
    </row>
    <row r="3817">
      <c r="A3817" s="325">
        <v>3815.0</v>
      </c>
      <c r="B3817" s="326" t="s">
        <v>939</v>
      </c>
      <c r="C3817" s="326" t="s">
        <v>678</v>
      </c>
      <c r="D3817" s="326" t="s">
        <v>678</v>
      </c>
      <c r="E3817" s="326" t="s">
        <v>695</v>
      </c>
      <c r="F3817" s="326">
        <v>69.0</v>
      </c>
      <c r="G3817" s="326">
        <v>127.0</v>
      </c>
      <c r="H3817" s="326">
        <v>34458.35553</v>
      </c>
      <c r="I3817" s="60">
        <f t="shared" si="1"/>
        <v>2022</v>
      </c>
      <c r="J3817" s="60">
        <f t="shared" si="2"/>
        <v>2</v>
      </c>
    </row>
    <row r="3818">
      <c r="A3818" s="325">
        <v>3816.0</v>
      </c>
      <c r="B3818" s="326" t="s">
        <v>939</v>
      </c>
      <c r="C3818" s="326" t="s">
        <v>678</v>
      </c>
      <c r="D3818" s="326" t="s">
        <v>678</v>
      </c>
      <c r="E3818" s="326" t="s">
        <v>696</v>
      </c>
      <c r="F3818" s="326">
        <v>61.0</v>
      </c>
      <c r="G3818" s="326">
        <v>36.0</v>
      </c>
      <c r="H3818" s="326">
        <v>5320.297379</v>
      </c>
      <c r="I3818" s="60">
        <f t="shared" si="1"/>
        <v>2022</v>
      </c>
      <c r="J3818" s="60">
        <f t="shared" si="2"/>
        <v>2</v>
      </c>
    </row>
    <row r="3819">
      <c r="A3819" s="325">
        <v>3817.0</v>
      </c>
      <c r="B3819" s="326" t="s">
        <v>939</v>
      </c>
      <c r="C3819" s="326" t="s">
        <v>678</v>
      </c>
      <c r="D3819" s="326" t="s">
        <v>678</v>
      </c>
      <c r="E3819" s="326" t="s">
        <v>697</v>
      </c>
      <c r="F3819" s="326">
        <v>99.0</v>
      </c>
      <c r="G3819" s="326">
        <v>133.0</v>
      </c>
      <c r="H3819" s="326">
        <v>24712.45074</v>
      </c>
      <c r="I3819" s="60">
        <f t="shared" si="1"/>
        <v>2022</v>
      </c>
      <c r="J3819" s="60">
        <f t="shared" si="2"/>
        <v>2</v>
      </c>
    </row>
    <row r="3820">
      <c r="A3820" s="325">
        <v>3818.0</v>
      </c>
      <c r="B3820" s="326" t="s">
        <v>939</v>
      </c>
      <c r="C3820" s="326" t="s">
        <v>678</v>
      </c>
      <c r="D3820" s="326" t="s">
        <v>678</v>
      </c>
      <c r="E3820" s="326" t="s">
        <v>699</v>
      </c>
      <c r="F3820" s="326">
        <v>79.0</v>
      </c>
      <c r="G3820" s="326">
        <v>323.0</v>
      </c>
      <c r="H3820" s="326">
        <v>59516.95007</v>
      </c>
      <c r="I3820" s="60">
        <f t="shared" si="1"/>
        <v>2022</v>
      </c>
      <c r="J3820" s="60">
        <f t="shared" si="2"/>
        <v>2</v>
      </c>
    </row>
    <row r="3821">
      <c r="A3821" s="325">
        <v>3819.0</v>
      </c>
      <c r="B3821" s="326" t="s">
        <v>939</v>
      </c>
      <c r="C3821" s="326" t="s">
        <v>678</v>
      </c>
      <c r="D3821" s="326" t="s">
        <v>678</v>
      </c>
      <c r="E3821" s="326" t="s">
        <v>702</v>
      </c>
      <c r="F3821" s="326" t="s">
        <v>703</v>
      </c>
      <c r="G3821" s="326">
        <v>71.0</v>
      </c>
      <c r="H3821" s="326">
        <v>13123.9451</v>
      </c>
      <c r="I3821" s="60">
        <f t="shared" si="1"/>
        <v>2022</v>
      </c>
      <c r="J3821" s="60">
        <f t="shared" si="2"/>
        <v>2</v>
      </c>
    </row>
    <row r="3822">
      <c r="A3822" s="325">
        <v>3820.0</v>
      </c>
      <c r="B3822" s="326" t="s">
        <v>939</v>
      </c>
      <c r="C3822" s="326" t="s">
        <v>678</v>
      </c>
      <c r="D3822" s="326" t="s">
        <v>678</v>
      </c>
      <c r="E3822" s="326" t="s">
        <v>704</v>
      </c>
      <c r="F3822" s="326">
        <v>38.0</v>
      </c>
      <c r="G3822" s="326">
        <v>424.0</v>
      </c>
      <c r="H3822" s="326">
        <v>117965.148</v>
      </c>
      <c r="I3822" s="60">
        <f t="shared" si="1"/>
        <v>2022</v>
      </c>
      <c r="J3822" s="60">
        <f t="shared" si="2"/>
        <v>2</v>
      </c>
    </row>
    <row r="3823">
      <c r="A3823" s="325">
        <v>3821.0</v>
      </c>
      <c r="B3823" s="326" t="s">
        <v>939</v>
      </c>
      <c r="C3823" s="326" t="s">
        <v>678</v>
      </c>
      <c r="D3823" s="326" t="s">
        <v>678</v>
      </c>
      <c r="E3823" s="326" t="s">
        <v>705</v>
      </c>
      <c r="F3823" s="326">
        <v>27.0</v>
      </c>
      <c r="G3823" s="326">
        <v>7.0</v>
      </c>
      <c r="H3823" s="326">
        <v>19.49793108</v>
      </c>
      <c r="I3823" s="60">
        <f t="shared" si="1"/>
        <v>2022</v>
      </c>
      <c r="J3823" s="60">
        <f t="shared" si="2"/>
        <v>2</v>
      </c>
    </row>
    <row r="3824">
      <c r="A3824" s="325">
        <v>3822.0</v>
      </c>
      <c r="B3824" s="326" t="s">
        <v>939</v>
      </c>
      <c r="C3824" s="326" t="s">
        <v>678</v>
      </c>
      <c r="D3824" s="326" t="s">
        <v>678</v>
      </c>
      <c r="E3824" s="326" t="s">
        <v>706</v>
      </c>
      <c r="F3824" s="326">
        <v>59.0</v>
      </c>
      <c r="G3824" s="326">
        <v>384.0</v>
      </c>
      <c r="H3824" s="326">
        <v>22661.32702</v>
      </c>
      <c r="I3824" s="60">
        <f t="shared" si="1"/>
        <v>2022</v>
      </c>
      <c r="J3824" s="60">
        <f t="shared" si="2"/>
        <v>2</v>
      </c>
    </row>
    <row r="3825">
      <c r="A3825" s="325">
        <v>3823.0</v>
      </c>
      <c r="B3825" s="326" t="s">
        <v>939</v>
      </c>
      <c r="C3825" s="326" t="s">
        <v>550</v>
      </c>
      <c r="D3825" s="326" t="s">
        <v>550</v>
      </c>
      <c r="E3825" s="326" t="s">
        <v>912</v>
      </c>
      <c r="F3825" s="326">
        <v>81.0</v>
      </c>
      <c r="G3825" s="326">
        <v>16.0</v>
      </c>
      <c r="H3825" s="326">
        <v>27371.578</v>
      </c>
      <c r="I3825" s="60">
        <f t="shared" si="1"/>
        <v>2022</v>
      </c>
      <c r="J3825" s="60">
        <f t="shared" si="2"/>
        <v>2</v>
      </c>
    </row>
    <row r="3826">
      <c r="A3826" s="325">
        <v>3824.0</v>
      </c>
      <c r="B3826" s="326" t="s">
        <v>939</v>
      </c>
      <c r="C3826" s="326" t="s">
        <v>550</v>
      </c>
      <c r="D3826" s="326" t="s">
        <v>550</v>
      </c>
      <c r="E3826" s="326" t="s">
        <v>708</v>
      </c>
      <c r="F3826" s="326" t="s">
        <v>709</v>
      </c>
      <c r="G3826" s="326">
        <v>2410.0</v>
      </c>
      <c r="H3826" s="326">
        <v>171363.8597</v>
      </c>
      <c r="I3826" s="60">
        <f t="shared" si="1"/>
        <v>2022</v>
      </c>
      <c r="J3826" s="60">
        <f t="shared" si="2"/>
        <v>2</v>
      </c>
    </row>
    <row r="3827">
      <c r="A3827" s="325">
        <v>3825.0</v>
      </c>
      <c r="B3827" s="326" t="s">
        <v>939</v>
      </c>
      <c r="C3827" s="326" t="s">
        <v>550</v>
      </c>
      <c r="D3827" s="326" t="s">
        <v>550</v>
      </c>
      <c r="E3827" s="326" t="s">
        <v>710</v>
      </c>
      <c r="F3827" s="326" t="s">
        <v>711</v>
      </c>
      <c r="G3827" s="326">
        <v>310.0</v>
      </c>
      <c r="H3827" s="326">
        <v>171906.7117</v>
      </c>
      <c r="I3827" s="60">
        <f t="shared" si="1"/>
        <v>2022</v>
      </c>
      <c r="J3827" s="60">
        <f t="shared" si="2"/>
        <v>2</v>
      </c>
    </row>
    <row r="3828">
      <c r="A3828" s="325">
        <v>3826.0</v>
      </c>
      <c r="B3828" s="326" t="s">
        <v>939</v>
      </c>
      <c r="C3828" s="326" t="s">
        <v>550</v>
      </c>
      <c r="D3828" s="326" t="s">
        <v>550</v>
      </c>
      <c r="E3828" s="326" t="s">
        <v>712</v>
      </c>
      <c r="F3828" s="326" t="s">
        <v>713</v>
      </c>
      <c r="G3828" s="326">
        <v>102.0</v>
      </c>
      <c r="H3828" s="326">
        <v>71706.12441</v>
      </c>
      <c r="I3828" s="60">
        <f t="shared" si="1"/>
        <v>2022</v>
      </c>
      <c r="J3828" s="60">
        <f t="shared" si="2"/>
        <v>2</v>
      </c>
    </row>
    <row r="3829">
      <c r="A3829" s="325">
        <v>3827.0</v>
      </c>
      <c r="B3829" s="326" t="s">
        <v>939</v>
      </c>
      <c r="C3829" s="326" t="s">
        <v>550</v>
      </c>
      <c r="D3829" s="326" t="s">
        <v>550</v>
      </c>
      <c r="E3829" s="326" t="s">
        <v>714</v>
      </c>
      <c r="F3829" s="326" t="s">
        <v>715</v>
      </c>
      <c r="G3829" s="326">
        <v>1413.0</v>
      </c>
      <c r="H3829" s="326">
        <v>86766.4393</v>
      </c>
      <c r="I3829" s="60">
        <f t="shared" si="1"/>
        <v>2022</v>
      </c>
      <c r="J3829" s="60">
        <f t="shared" si="2"/>
        <v>2</v>
      </c>
    </row>
    <row r="3830">
      <c r="A3830" s="325">
        <v>3828.0</v>
      </c>
      <c r="B3830" s="326" t="s">
        <v>939</v>
      </c>
      <c r="C3830" s="326" t="s">
        <v>551</v>
      </c>
      <c r="D3830" s="326" t="s">
        <v>551</v>
      </c>
      <c r="E3830" s="326" t="s">
        <v>716</v>
      </c>
      <c r="F3830" s="326">
        <v>66.0</v>
      </c>
      <c r="G3830" s="326">
        <v>4389.0</v>
      </c>
      <c r="H3830" s="326">
        <v>304117.7595</v>
      </c>
      <c r="I3830" s="60">
        <f t="shared" si="1"/>
        <v>2022</v>
      </c>
      <c r="J3830" s="60">
        <f t="shared" si="2"/>
        <v>2</v>
      </c>
    </row>
    <row r="3831">
      <c r="A3831" s="325">
        <v>3829.0</v>
      </c>
      <c r="B3831" s="326" t="s">
        <v>939</v>
      </c>
      <c r="C3831" s="326" t="s">
        <v>551</v>
      </c>
      <c r="D3831" s="326" t="s">
        <v>551</v>
      </c>
      <c r="E3831" s="326" t="s">
        <v>717</v>
      </c>
      <c r="F3831" s="326" t="s">
        <v>718</v>
      </c>
      <c r="G3831" s="326">
        <v>4354.0</v>
      </c>
      <c r="H3831" s="326">
        <v>32986.59803</v>
      </c>
      <c r="I3831" s="60">
        <f t="shared" si="1"/>
        <v>2022</v>
      </c>
      <c r="J3831" s="60">
        <f t="shared" si="2"/>
        <v>2</v>
      </c>
    </row>
    <row r="3832">
      <c r="A3832" s="325">
        <v>3830.0</v>
      </c>
      <c r="B3832" s="326" t="s">
        <v>939</v>
      </c>
      <c r="C3832" s="326" t="s">
        <v>551</v>
      </c>
      <c r="D3832" s="326" t="s">
        <v>551</v>
      </c>
      <c r="E3832" s="326" t="s">
        <v>719</v>
      </c>
      <c r="F3832" s="326" t="s">
        <v>720</v>
      </c>
      <c r="G3832" s="326">
        <v>1567.0</v>
      </c>
      <c r="H3832" s="326">
        <v>21508.05737</v>
      </c>
      <c r="I3832" s="60">
        <f t="shared" si="1"/>
        <v>2022</v>
      </c>
      <c r="J3832" s="60">
        <f t="shared" si="2"/>
        <v>2</v>
      </c>
    </row>
    <row r="3833">
      <c r="A3833" s="325">
        <v>3831.0</v>
      </c>
      <c r="B3833" s="326" t="s">
        <v>939</v>
      </c>
      <c r="C3833" s="326" t="s">
        <v>551</v>
      </c>
      <c r="D3833" s="326" t="s">
        <v>551</v>
      </c>
      <c r="E3833" s="326" t="s">
        <v>721</v>
      </c>
      <c r="F3833" s="326" t="s">
        <v>722</v>
      </c>
      <c r="G3833" s="326">
        <v>56.0</v>
      </c>
      <c r="H3833" s="326">
        <v>20911.14005</v>
      </c>
      <c r="I3833" s="60">
        <f t="shared" si="1"/>
        <v>2022</v>
      </c>
      <c r="J3833" s="60">
        <f t="shared" si="2"/>
        <v>2</v>
      </c>
    </row>
    <row r="3834">
      <c r="A3834" s="325">
        <v>3832.0</v>
      </c>
      <c r="B3834" s="326" t="s">
        <v>939</v>
      </c>
      <c r="C3834" s="326" t="s">
        <v>723</v>
      </c>
      <c r="D3834" s="326" t="s">
        <v>723</v>
      </c>
      <c r="E3834" s="326" t="s">
        <v>724</v>
      </c>
      <c r="F3834" s="326" t="s">
        <v>725</v>
      </c>
      <c r="G3834" s="326">
        <v>326.0</v>
      </c>
      <c r="H3834" s="326">
        <v>323897.8121</v>
      </c>
      <c r="I3834" s="60">
        <f t="shared" si="1"/>
        <v>2022</v>
      </c>
      <c r="J3834" s="60">
        <f t="shared" si="2"/>
        <v>2</v>
      </c>
    </row>
    <row r="3835">
      <c r="A3835" s="325">
        <v>3833.0</v>
      </c>
      <c r="B3835" s="326" t="s">
        <v>939</v>
      </c>
      <c r="C3835" s="326" t="s">
        <v>723</v>
      </c>
      <c r="D3835" s="326" t="s">
        <v>723</v>
      </c>
      <c r="E3835" s="326" t="s">
        <v>726</v>
      </c>
      <c r="F3835" s="326" t="s">
        <v>727</v>
      </c>
      <c r="G3835" s="326">
        <v>1190.0</v>
      </c>
      <c r="H3835" s="326">
        <v>1182326.369</v>
      </c>
      <c r="I3835" s="60">
        <f t="shared" si="1"/>
        <v>2022</v>
      </c>
      <c r="J3835" s="60">
        <f t="shared" si="2"/>
        <v>2</v>
      </c>
    </row>
    <row r="3836">
      <c r="A3836" s="325">
        <v>3834.0</v>
      </c>
      <c r="B3836" s="326" t="s">
        <v>939</v>
      </c>
      <c r="C3836" s="326" t="s">
        <v>524</v>
      </c>
      <c r="D3836" s="326" t="s">
        <v>728</v>
      </c>
      <c r="E3836" s="326" t="s">
        <v>729</v>
      </c>
      <c r="F3836" s="326">
        <v>71.0</v>
      </c>
      <c r="G3836" s="326">
        <v>82.0</v>
      </c>
      <c r="H3836" s="326">
        <v>78668.36371</v>
      </c>
      <c r="I3836" s="60">
        <f t="shared" si="1"/>
        <v>2022</v>
      </c>
      <c r="J3836" s="60">
        <f t="shared" si="2"/>
        <v>2</v>
      </c>
    </row>
    <row r="3837">
      <c r="A3837" s="325">
        <v>3835.0</v>
      </c>
      <c r="B3837" s="326" t="s">
        <v>939</v>
      </c>
      <c r="C3837" s="326" t="s">
        <v>524</v>
      </c>
      <c r="D3837" s="326" t="s">
        <v>728</v>
      </c>
      <c r="E3837" s="326" t="s">
        <v>730</v>
      </c>
      <c r="F3837" s="326">
        <v>73.0</v>
      </c>
      <c r="G3837" s="326">
        <v>1.0</v>
      </c>
      <c r="H3837" s="326">
        <v>246.2444932</v>
      </c>
      <c r="I3837" s="60">
        <f t="shared" si="1"/>
        <v>2022</v>
      </c>
      <c r="J3837" s="60">
        <f t="shared" si="2"/>
        <v>2</v>
      </c>
    </row>
    <row r="3838">
      <c r="A3838" s="325">
        <v>3836.0</v>
      </c>
      <c r="B3838" s="326" t="s">
        <v>939</v>
      </c>
      <c r="C3838" s="326" t="s">
        <v>524</v>
      </c>
      <c r="D3838" s="326" t="s">
        <v>728</v>
      </c>
      <c r="E3838" s="326" t="s">
        <v>731</v>
      </c>
      <c r="F3838" s="326" t="s">
        <v>732</v>
      </c>
      <c r="G3838" s="326">
        <v>14.0</v>
      </c>
      <c r="H3838" s="326">
        <v>12716.22552</v>
      </c>
      <c r="I3838" s="60">
        <f t="shared" si="1"/>
        <v>2022</v>
      </c>
      <c r="J3838" s="60">
        <f t="shared" si="2"/>
        <v>2</v>
      </c>
    </row>
    <row r="3839">
      <c r="A3839" s="325">
        <v>3837.0</v>
      </c>
      <c r="B3839" s="326" t="s">
        <v>939</v>
      </c>
      <c r="C3839" s="326" t="s">
        <v>524</v>
      </c>
      <c r="D3839" s="326" t="s">
        <v>728</v>
      </c>
      <c r="E3839" s="326" t="s">
        <v>733</v>
      </c>
      <c r="F3839" s="326" t="s">
        <v>734</v>
      </c>
      <c r="G3839" s="326">
        <v>397.0</v>
      </c>
      <c r="H3839" s="326">
        <v>18474.28519</v>
      </c>
      <c r="I3839" s="60">
        <f t="shared" si="1"/>
        <v>2022</v>
      </c>
      <c r="J3839" s="60">
        <f t="shared" si="2"/>
        <v>2</v>
      </c>
    </row>
    <row r="3840">
      <c r="A3840" s="325">
        <v>3838.0</v>
      </c>
      <c r="B3840" s="326" t="s">
        <v>939</v>
      </c>
      <c r="C3840" s="326" t="s">
        <v>524</v>
      </c>
      <c r="D3840" s="326" t="s">
        <v>728</v>
      </c>
      <c r="E3840" s="326" t="s">
        <v>735</v>
      </c>
      <c r="F3840" s="326">
        <v>23.0</v>
      </c>
      <c r="G3840" s="326">
        <v>28.0</v>
      </c>
      <c r="H3840" s="326">
        <v>36629.05361</v>
      </c>
      <c r="I3840" s="60">
        <f t="shared" si="1"/>
        <v>2022</v>
      </c>
      <c r="J3840" s="60">
        <f t="shared" si="2"/>
        <v>2</v>
      </c>
    </row>
    <row r="3841">
      <c r="A3841" s="325">
        <v>3839.0</v>
      </c>
      <c r="B3841" s="326" t="s">
        <v>939</v>
      </c>
      <c r="C3841" s="326" t="s">
        <v>524</v>
      </c>
      <c r="D3841" s="326" t="s">
        <v>728</v>
      </c>
      <c r="E3841" s="326" t="s">
        <v>736</v>
      </c>
      <c r="F3841" s="326" t="s">
        <v>737</v>
      </c>
      <c r="G3841" s="326">
        <v>9.0</v>
      </c>
      <c r="H3841" s="326">
        <v>12248.8366</v>
      </c>
      <c r="I3841" s="60">
        <f t="shared" si="1"/>
        <v>2022</v>
      </c>
      <c r="J3841" s="60">
        <f t="shared" si="2"/>
        <v>2</v>
      </c>
    </row>
    <row r="3842">
      <c r="A3842" s="325">
        <v>3840.0</v>
      </c>
      <c r="B3842" s="326" t="s">
        <v>939</v>
      </c>
      <c r="C3842" s="326" t="s">
        <v>524</v>
      </c>
      <c r="D3842" s="326" t="s">
        <v>728</v>
      </c>
      <c r="E3842" s="326" t="s">
        <v>738</v>
      </c>
      <c r="F3842" s="326">
        <v>70.0</v>
      </c>
      <c r="G3842" s="326">
        <v>8.0</v>
      </c>
      <c r="H3842" s="326">
        <v>10427.55193</v>
      </c>
      <c r="I3842" s="60">
        <f t="shared" si="1"/>
        <v>2022</v>
      </c>
      <c r="J3842" s="60">
        <f t="shared" si="2"/>
        <v>2</v>
      </c>
    </row>
    <row r="3843">
      <c r="A3843" s="325">
        <v>3841.0</v>
      </c>
      <c r="B3843" s="326" t="s">
        <v>939</v>
      </c>
      <c r="C3843" s="326" t="s">
        <v>524</v>
      </c>
      <c r="D3843" s="326" t="s">
        <v>728</v>
      </c>
      <c r="E3843" s="326" t="s">
        <v>739</v>
      </c>
      <c r="F3843" s="326">
        <v>21.0</v>
      </c>
      <c r="G3843" s="326">
        <v>342.0</v>
      </c>
      <c r="H3843" s="326">
        <v>362026.1034</v>
      </c>
      <c r="I3843" s="60">
        <f t="shared" si="1"/>
        <v>2022</v>
      </c>
      <c r="J3843" s="60">
        <f t="shared" si="2"/>
        <v>2</v>
      </c>
    </row>
    <row r="3844">
      <c r="A3844" s="325">
        <v>3842.0</v>
      </c>
      <c r="B3844" s="326" t="s">
        <v>939</v>
      </c>
      <c r="C3844" s="326" t="s">
        <v>524</v>
      </c>
      <c r="D3844" s="326" t="s">
        <v>728</v>
      </c>
      <c r="E3844" s="326" t="s">
        <v>740</v>
      </c>
      <c r="F3844" s="326" t="s">
        <v>741</v>
      </c>
      <c r="G3844" s="326">
        <v>314.0</v>
      </c>
      <c r="H3844" s="326">
        <v>241618.8101</v>
      </c>
      <c r="I3844" s="60">
        <f t="shared" si="1"/>
        <v>2022</v>
      </c>
      <c r="J3844" s="60">
        <f t="shared" si="2"/>
        <v>2</v>
      </c>
    </row>
    <row r="3845">
      <c r="A3845" s="325">
        <v>3843.0</v>
      </c>
      <c r="B3845" s="326" t="s">
        <v>939</v>
      </c>
      <c r="C3845" s="326" t="s">
        <v>524</v>
      </c>
      <c r="D3845" s="326" t="s">
        <v>728</v>
      </c>
      <c r="E3845" s="326" t="s">
        <v>742</v>
      </c>
      <c r="F3845" s="326" t="s">
        <v>743</v>
      </c>
      <c r="G3845" s="326">
        <v>841.0</v>
      </c>
      <c r="H3845" s="326">
        <v>418670.7455</v>
      </c>
      <c r="I3845" s="60">
        <f t="shared" si="1"/>
        <v>2022</v>
      </c>
      <c r="J3845" s="60">
        <f t="shared" si="2"/>
        <v>2</v>
      </c>
    </row>
    <row r="3846">
      <c r="A3846" s="325">
        <v>3844.0</v>
      </c>
      <c r="B3846" s="326" t="s">
        <v>939</v>
      </c>
      <c r="C3846" s="326" t="s">
        <v>524</v>
      </c>
      <c r="D3846" s="326" t="s">
        <v>728</v>
      </c>
      <c r="E3846" s="326" t="s">
        <v>744</v>
      </c>
      <c r="F3846" s="326" t="s">
        <v>745</v>
      </c>
      <c r="G3846" s="326">
        <v>221.0</v>
      </c>
      <c r="H3846" s="326">
        <v>286150.6908</v>
      </c>
      <c r="I3846" s="60">
        <f t="shared" si="1"/>
        <v>2022</v>
      </c>
      <c r="J3846" s="60">
        <f t="shared" si="2"/>
        <v>2</v>
      </c>
    </row>
    <row r="3847">
      <c r="A3847" s="325">
        <v>3845.0</v>
      </c>
      <c r="B3847" s="326" t="s">
        <v>939</v>
      </c>
      <c r="C3847" s="326" t="s">
        <v>524</v>
      </c>
      <c r="D3847" s="326" t="s">
        <v>728</v>
      </c>
      <c r="E3847" s="326" t="s">
        <v>746</v>
      </c>
      <c r="F3847" s="326" t="s">
        <v>747</v>
      </c>
      <c r="G3847" s="326">
        <v>96.0</v>
      </c>
      <c r="H3847" s="326">
        <v>87230.7126</v>
      </c>
      <c r="I3847" s="60">
        <f t="shared" si="1"/>
        <v>2022</v>
      </c>
      <c r="J3847" s="60">
        <f t="shared" si="2"/>
        <v>2</v>
      </c>
    </row>
    <row r="3848">
      <c r="A3848" s="325">
        <v>3846.0</v>
      </c>
      <c r="B3848" s="326" t="s">
        <v>939</v>
      </c>
      <c r="C3848" s="326" t="s">
        <v>524</v>
      </c>
      <c r="D3848" s="326" t="s">
        <v>728</v>
      </c>
      <c r="E3848" s="326" t="s">
        <v>748</v>
      </c>
      <c r="F3848" s="326" t="s">
        <v>749</v>
      </c>
      <c r="G3848" s="326">
        <v>47.0</v>
      </c>
      <c r="H3848" s="326">
        <v>45963.43491</v>
      </c>
      <c r="I3848" s="60">
        <f t="shared" si="1"/>
        <v>2022</v>
      </c>
      <c r="J3848" s="60">
        <f t="shared" si="2"/>
        <v>2</v>
      </c>
    </row>
    <row r="3849">
      <c r="A3849" s="325">
        <v>3847.0</v>
      </c>
      <c r="B3849" s="326" t="s">
        <v>939</v>
      </c>
      <c r="C3849" s="326" t="s">
        <v>524</v>
      </c>
      <c r="D3849" s="326" t="s">
        <v>728</v>
      </c>
      <c r="E3849" s="326" t="s">
        <v>750</v>
      </c>
      <c r="F3849" s="326" t="s">
        <v>751</v>
      </c>
      <c r="G3849" s="326">
        <v>338.0</v>
      </c>
      <c r="H3849" s="326">
        <v>106864.0947</v>
      </c>
      <c r="I3849" s="60">
        <f t="shared" si="1"/>
        <v>2022</v>
      </c>
      <c r="J3849" s="60">
        <f t="shared" si="2"/>
        <v>2</v>
      </c>
    </row>
    <row r="3850">
      <c r="A3850" s="325">
        <v>3848.0</v>
      </c>
      <c r="B3850" s="326" t="s">
        <v>939</v>
      </c>
      <c r="C3850" s="326" t="s">
        <v>524</v>
      </c>
      <c r="D3850" s="326" t="s">
        <v>728</v>
      </c>
      <c r="E3850" s="326" t="s">
        <v>850</v>
      </c>
      <c r="F3850" s="326" t="s">
        <v>851</v>
      </c>
      <c r="G3850" s="326">
        <v>2.0</v>
      </c>
      <c r="H3850" s="326">
        <v>327.1333334</v>
      </c>
      <c r="I3850" s="60">
        <f t="shared" si="1"/>
        <v>2022</v>
      </c>
      <c r="J3850" s="60">
        <f t="shared" si="2"/>
        <v>2</v>
      </c>
    </row>
    <row r="3851">
      <c r="A3851" s="325">
        <v>3849.0</v>
      </c>
      <c r="B3851" s="326" t="s">
        <v>939</v>
      </c>
      <c r="C3851" s="326" t="s">
        <v>524</v>
      </c>
      <c r="D3851" s="326" t="s">
        <v>872</v>
      </c>
      <c r="E3851" s="326" t="s">
        <v>909</v>
      </c>
      <c r="F3851" s="326" t="s">
        <v>910</v>
      </c>
      <c r="G3851" s="326">
        <v>4.0</v>
      </c>
      <c r="H3851" s="326">
        <v>13314.51646</v>
      </c>
      <c r="I3851" s="60">
        <f t="shared" si="1"/>
        <v>2022</v>
      </c>
      <c r="J3851" s="60">
        <f t="shared" si="2"/>
        <v>2</v>
      </c>
    </row>
    <row r="3852">
      <c r="A3852" s="325">
        <v>3850.0</v>
      </c>
      <c r="B3852" s="326" t="s">
        <v>939</v>
      </c>
      <c r="C3852" s="326" t="s">
        <v>524</v>
      </c>
      <c r="D3852" s="326" t="s">
        <v>872</v>
      </c>
      <c r="E3852" s="326" t="s">
        <v>933</v>
      </c>
      <c r="F3852" s="326" t="s">
        <v>934</v>
      </c>
      <c r="G3852" s="326">
        <v>1.0</v>
      </c>
      <c r="H3852" s="326">
        <v>2834.318421</v>
      </c>
      <c r="I3852" s="60">
        <f t="shared" si="1"/>
        <v>2022</v>
      </c>
      <c r="J3852" s="60">
        <f t="shared" si="2"/>
        <v>2</v>
      </c>
    </row>
    <row r="3853">
      <c r="A3853" s="325">
        <v>3851.0</v>
      </c>
      <c r="B3853" s="326" t="s">
        <v>939</v>
      </c>
      <c r="C3853" s="326" t="s">
        <v>524</v>
      </c>
      <c r="D3853" s="326" t="s">
        <v>872</v>
      </c>
      <c r="E3853" s="326" t="s">
        <v>754</v>
      </c>
      <c r="F3853" s="326" t="s">
        <v>755</v>
      </c>
      <c r="G3853" s="326">
        <v>449.0</v>
      </c>
      <c r="H3853" s="326">
        <v>1420387.104</v>
      </c>
      <c r="I3853" s="60">
        <f t="shared" si="1"/>
        <v>2022</v>
      </c>
      <c r="J3853" s="60">
        <f t="shared" si="2"/>
        <v>2</v>
      </c>
    </row>
    <row r="3854">
      <c r="A3854" s="325">
        <v>3852.0</v>
      </c>
      <c r="B3854" s="326" t="s">
        <v>939</v>
      </c>
      <c r="C3854" s="326" t="s">
        <v>524</v>
      </c>
      <c r="D3854" s="326" t="s">
        <v>872</v>
      </c>
      <c r="E3854" s="326" t="s">
        <v>756</v>
      </c>
      <c r="F3854" s="326" t="s">
        <v>757</v>
      </c>
      <c r="G3854" s="326">
        <v>166.0</v>
      </c>
      <c r="H3854" s="326">
        <v>505201.7857</v>
      </c>
      <c r="I3854" s="60">
        <f t="shared" si="1"/>
        <v>2022</v>
      </c>
      <c r="J3854" s="60">
        <f t="shared" si="2"/>
        <v>2</v>
      </c>
    </row>
    <row r="3855">
      <c r="A3855" s="325">
        <v>3853.0</v>
      </c>
      <c r="B3855" s="326" t="s">
        <v>939</v>
      </c>
      <c r="C3855" s="326" t="s">
        <v>524</v>
      </c>
      <c r="D3855" s="326" t="s">
        <v>872</v>
      </c>
      <c r="E3855" s="326" t="s">
        <v>758</v>
      </c>
      <c r="F3855" s="326" t="s">
        <v>759</v>
      </c>
      <c r="G3855" s="326">
        <v>152.0</v>
      </c>
      <c r="H3855" s="326">
        <v>581527.5823</v>
      </c>
      <c r="I3855" s="60">
        <f t="shared" si="1"/>
        <v>2022</v>
      </c>
      <c r="J3855" s="60">
        <f t="shared" si="2"/>
        <v>2</v>
      </c>
    </row>
    <row r="3856">
      <c r="A3856" s="325">
        <v>3854.0</v>
      </c>
      <c r="B3856" s="326" t="s">
        <v>939</v>
      </c>
      <c r="C3856" s="326" t="s">
        <v>524</v>
      </c>
      <c r="D3856" s="326" t="s">
        <v>872</v>
      </c>
      <c r="E3856" s="326" t="s">
        <v>760</v>
      </c>
      <c r="F3856" s="326" t="s">
        <v>761</v>
      </c>
      <c r="G3856" s="326">
        <v>11.0</v>
      </c>
      <c r="H3856" s="326">
        <v>37342.04795</v>
      </c>
      <c r="I3856" s="60">
        <f t="shared" si="1"/>
        <v>2022</v>
      </c>
      <c r="J3856" s="60">
        <f t="shared" si="2"/>
        <v>2</v>
      </c>
    </row>
    <row r="3857">
      <c r="A3857" s="325">
        <v>3855.0</v>
      </c>
      <c r="B3857" s="326" t="s">
        <v>939</v>
      </c>
      <c r="C3857" s="326" t="s">
        <v>524</v>
      </c>
      <c r="D3857" s="326" t="s">
        <v>872</v>
      </c>
      <c r="E3857" s="326" t="s">
        <v>762</v>
      </c>
      <c r="F3857" s="326" t="s">
        <v>763</v>
      </c>
      <c r="G3857" s="326">
        <v>49.0</v>
      </c>
      <c r="H3857" s="326">
        <v>106111.4046</v>
      </c>
      <c r="I3857" s="60">
        <f t="shared" si="1"/>
        <v>2022</v>
      </c>
      <c r="J3857" s="60">
        <f t="shared" si="2"/>
        <v>2</v>
      </c>
    </row>
    <row r="3858">
      <c r="A3858" s="325">
        <v>3856.0</v>
      </c>
      <c r="B3858" s="326" t="s">
        <v>939</v>
      </c>
      <c r="C3858" s="326" t="s">
        <v>524</v>
      </c>
      <c r="D3858" s="326" t="s">
        <v>872</v>
      </c>
      <c r="E3858" s="326" t="s">
        <v>764</v>
      </c>
      <c r="F3858" s="326" t="s">
        <v>765</v>
      </c>
      <c r="G3858" s="326">
        <v>20.0</v>
      </c>
      <c r="H3858" s="326">
        <v>77251.4275</v>
      </c>
      <c r="I3858" s="60">
        <f t="shared" si="1"/>
        <v>2022</v>
      </c>
      <c r="J3858" s="60">
        <f t="shared" si="2"/>
        <v>2</v>
      </c>
    </row>
    <row r="3859">
      <c r="A3859" s="325">
        <v>3857.0</v>
      </c>
      <c r="B3859" s="326" t="s">
        <v>939</v>
      </c>
      <c r="C3859" s="326" t="s">
        <v>530</v>
      </c>
      <c r="D3859" s="326" t="s">
        <v>766</v>
      </c>
      <c r="E3859" s="326" t="s">
        <v>767</v>
      </c>
      <c r="F3859" s="326">
        <v>44.0</v>
      </c>
      <c r="G3859" s="326">
        <v>323.0</v>
      </c>
      <c r="H3859" s="326">
        <v>5991.736477</v>
      </c>
      <c r="I3859" s="60">
        <f t="shared" si="1"/>
        <v>2022</v>
      </c>
      <c r="J3859" s="60">
        <f t="shared" si="2"/>
        <v>2</v>
      </c>
    </row>
    <row r="3860">
      <c r="A3860" s="325">
        <v>3858.0</v>
      </c>
      <c r="B3860" s="326" t="s">
        <v>939</v>
      </c>
      <c r="C3860" s="326" t="s">
        <v>530</v>
      </c>
      <c r="D3860" s="326" t="s">
        <v>768</v>
      </c>
      <c r="E3860" s="326" t="s">
        <v>915</v>
      </c>
      <c r="F3860" s="326" t="s">
        <v>775</v>
      </c>
      <c r="G3860" s="326">
        <v>10.0</v>
      </c>
      <c r="H3860" s="326">
        <v>5640.162591</v>
      </c>
      <c r="I3860" s="60">
        <f t="shared" si="1"/>
        <v>2022</v>
      </c>
      <c r="J3860" s="60">
        <f t="shared" si="2"/>
        <v>2</v>
      </c>
    </row>
    <row r="3861">
      <c r="A3861" s="325">
        <v>3859.0</v>
      </c>
      <c r="B3861" s="326" t="s">
        <v>939</v>
      </c>
      <c r="C3861" s="326" t="s">
        <v>530</v>
      </c>
      <c r="D3861" s="326" t="s">
        <v>768</v>
      </c>
      <c r="E3861" s="326" t="s">
        <v>916</v>
      </c>
      <c r="F3861" s="326" t="s">
        <v>777</v>
      </c>
      <c r="G3861" s="326">
        <v>1.0</v>
      </c>
      <c r="H3861" s="326">
        <v>564.0162591</v>
      </c>
      <c r="I3861" s="60">
        <f t="shared" si="1"/>
        <v>2022</v>
      </c>
      <c r="J3861" s="60">
        <f t="shared" si="2"/>
        <v>2</v>
      </c>
    </row>
    <row r="3862">
      <c r="A3862" s="325">
        <v>3860.0</v>
      </c>
      <c r="B3862" s="326" t="s">
        <v>939</v>
      </c>
      <c r="C3862" s="326" t="s">
        <v>530</v>
      </c>
      <c r="D3862" s="326" t="s">
        <v>778</v>
      </c>
      <c r="E3862" s="326" t="s">
        <v>918</v>
      </c>
      <c r="F3862" s="326" t="s">
        <v>783</v>
      </c>
      <c r="G3862" s="326">
        <v>2.0</v>
      </c>
      <c r="H3862" s="326">
        <v>300.946265</v>
      </c>
      <c r="I3862" s="60">
        <f t="shared" si="1"/>
        <v>2022</v>
      </c>
      <c r="J3862" s="60">
        <f t="shared" si="2"/>
        <v>2</v>
      </c>
    </row>
    <row r="3863">
      <c r="A3863" s="325">
        <v>3861.0</v>
      </c>
      <c r="B3863" s="326" t="s">
        <v>939</v>
      </c>
      <c r="C3863" s="326" t="s">
        <v>530</v>
      </c>
      <c r="D3863" s="326" t="s">
        <v>919</v>
      </c>
      <c r="E3863" s="326" t="s">
        <v>888</v>
      </c>
      <c r="F3863" s="326" t="s">
        <v>889</v>
      </c>
      <c r="G3863" s="326">
        <v>12.0</v>
      </c>
      <c r="H3863" s="326">
        <v>22277.73215</v>
      </c>
      <c r="I3863" s="60">
        <f t="shared" si="1"/>
        <v>2022</v>
      </c>
      <c r="J3863" s="60">
        <f t="shared" si="2"/>
        <v>2</v>
      </c>
    </row>
    <row r="3864">
      <c r="A3864" s="325">
        <v>3862.0</v>
      </c>
      <c r="B3864" s="326" t="s">
        <v>939</v>
      </c>
      <c r="C3864" s="326" t="s">
        <v>530</v>
      </c>
      <c r="D3864" s="326" t="s">
        <v>919</v>
      </c>
      <c r="E3864" s="326" t="s">
        <v>890</v>
      </c>
      <c r="F3864" s="326" t="s">
        <v>891</v>
      </c>
      <c r="G3864" s="326">
        <v>89.0</v>
      </c>
      <c r="H3864" s="326">
        <v>13392.10879</v>
      </c>
      <c r="I3864" s="60">
        <f t="shared" si="1"/>
        <v>2022</v>
      </c>
      <c r="J3864" s="60">
        <f t="shared" si="2"/>
        <v>2</v>
      </c>
    </row>
    <row r="3865">
      <c r="A3865" s="325">
        <v>3863.0</v>
      </c>
      <c r="B3865" s="326" t="s">
        <v>939</v>
      </c>
      <c r="C3865" s="326" t="s">
        <v>530</v>
      </c>
      <c r="D3865" s="326" t="s">
        <v>919</v>
      </c>
      <c r="E3865" s="326" t="s">
        <v>892</v>
      </c>
      <c r="F3865" s="326" t="s">
        <v>893</v>
      </c>
      <c r="G3865" s="326">
        <v>1438.0</v>
      </c>
      <c r="H3865" s="326">
        <v>216380.3645</v>
      </c>
      <c r="I3865" s="60">
        <f t="shared" si="1"/>
        <v>2022</v>
      </c>
      <c r="J3865" s="60">
        <f t="shared" si="2"/>
        <v>2</v>
      </c>
    </row>
    <row r="3866">
      <c r="A3866" s="325">
        <v>3864.0</v>
      </c>
      <c r="B3866" s="326" t="s">
        <v>939</v>
      </c>
      <c r="C3866" s="326" t="s">
        <v>530</v>
      </c>
      <c r="D3866" s="326" t="s">
        <v>784</v>
      </c>
      <c r="E3866" s="326" t="s">
        <v>785</v>
      </c>
      <c r="F3866" s="326">
        <v>35.0</v>
      </c>
      <c r="G3866" s="326">
        <v>86.0</v>
      </c>
      <c r="H3866" s="326">
        <v>66588.01339</v>
      </c>
      <c r="I3866" s="60">
        <f t="shared" si="1"/>
        <v>2022</v>
      </c>
      <c r="J3866" s="60">
        <f t="shared" si="2"/>
        <v>2</v>
      </c>
    </row>
    <row r="3867">
      <c r="A3867" s="325">
        <v>3865.0</v>
      </c>
      <c r="B3867" s="326" t="s">
        <v>939</v>
      </c>
      <c r="C3867" s="326" t="s">
        <v>530</v>
      </c>
      <c r="D3867" s="326" t="s">
        <v>784</v>
      </c>
      <c r="E3867" s="326" t="s">
        <v>786</v>
      </c>
      <c r="F3867" s="326">
        <v>43.0</v>
      </c>
      <c r="G3867" s="326">
        <v>70.0</v>
      </c>
      <c r="H3867" s="326">
        <v>461.0907005</v>
      </c>
      <c r="I3867" s="60">
        <f t="shared" si="1"/>
        <v>2022</v>
      </c>
      <c r="J3867" s="60">
        <f t="shared" si="2"/>
        <v>2</v>
      </c>
    </row>
    <row r="3868">
      <c r="A3868" s="325">
        <v>3866.0</v>
      </c>
      <c r="B3868" s="326" t="s">
        <v>939</v>
      </c>
      <c r="C3868" s="326" t="s">
        <v>530</v>
      </c>
      <c r="D3868" s="326" t="s">
        <v>784</v>
      </c>
      <c r="E3868" s="326" t="s">
        <v>787</v>
      </c>
      <c r="F3868" s="326" t="s">
        <v>788</v>
      </c>
      <c r="G3868" s="326">
        <v>241.0</v>
      </c>
      <c r="H3868" s="326">
        <v>1798.419209</v>
      </c>
      <c r="I3868" s="60">
        <f t="shared" si="1"/>
        <v>2022</v>
      </c>
      <c r="J3868" s="60">
        <f t="shared" si="2"/>
        <v>2</v>
      </c>
    </row>
    <row r="3869">
      <c r="A3869" s="325">
        <v>3867.0</v>
      </c>
      <c r="B3869" s="326" t="s">
        <v>939</v>
      </c>
      <c r="C3869" s="326" t="s">
        <v>530</v>
      </c>
      <c r="D3869" s="326" t="s">
        <v>784</v>
      </c>
      <c r="E3869" s="326" t="s">
        <v>789</v>
      </c>
      <c r="F3869" s="326">
        <v>49.0</v>
      </c>
      <c r="G3869" s="326">
        <v>953.0</v>
      </c>
      <c r="H3869" s="326">
        <v>40574.13395</v>
      </c>
      <c r="I3869" s="60">
        <f t="shared" si="1"/>
        <v>2022</v>
      </c>
      <c r="J3869" s="60">
        <f t="shared" si="2"/>
        <v>2</v>
      </c>
    </row>
    <row r="3870">
      <c r="A3870" s="325">
        <v>3868.0</v>
      </c>
      <c r="B3870" s="326" t="s">
        <v>939</v>
      </c>
      <c r="C3870" s="326" t="s">
        <v>530</v>
      </c>
      <c r="D3870" s="326" t="s">
        <v>784</v>
      </c>
      <c r="E3870" s="326" t="s">
        <v>790</v>
      </c>
      <c r="F3870" s="326">
        <v>41.0</v>
      </c>
      <c r="G3870" s="326">
        <v>141.0</v>
      </c>
      <c r="H3870" s="326">
        <v>6615.768992</v>
      </c>
      <c r="I3870" s="60">
        <f t="shared" si="1"/>
        <v>2022</v>
      </c>
      <c r="J3870" s="60">
        <f t="shared" si="2"/>
        <v>2</v>
      </c>
    </row>
    <row r="3871">
      <c r="A3871" s="325">
        <v>3869.0</v>
      </c>
      <c r="B3871" s="326" t="s">
        <v>939</v>
      </c>
      <c r="C3871" s="326" t="s">
        <v>530</v>
      </c>
      <c r="D3871" s="326" t="s">
        <v>784</v>
      </c>
      <c r="E3871" s="326" t="s">
        <v>791</v>
      </c>
      <c r="F3871" s="326">
        <v>47.0</v>
      </c>
      <c r="G3871" s="326">
        <v>8.0</v>
      </c>
      <c r="H3871" s="326">
        <v>765.076137</v>
      </c>
      <c r="I3871" s="60">
        <f t="shared" si="1"/>
        <v>2022</v>
      </c>
      <c r="J3871" s="60">
        <f t="shared" si="2"/>
        <v>2</v>
      </c>
    </row>
    <row r="3872">
      <c r="A3872" s="325">
        <v>3870.0</v>
      </c>
      <c r="B3872" s="326" t="s">
        <v>939</v>
      </c>
      <c r="C3872" s="326" t="s">
        <v>530</v>
      </c>
      <c r="D3872" s="326" t="s">
        <v>784</v>
      </c>
      <c r="E3872" s="326" t="s">
        <v>792</v>
      </c>
      <c r="F3872" s="326">
        <v>40.0</v>
      </c>
      <c r="G3872" s="326">
        <v>159.0</v>
      </c>
      <c r="H3872" s="326">
        <v>8273.797377</v>
      </c>
      <c r="I3872" s="60">
        <f t="shared" si="1"/>
        <v>2022</v>
      </c>
      <c r="J3872" s="60">
        <f t="shared" si="2"/>
        <v>2</v>
      </c>
    </row>
    <row r="3873">
      <c r="A3873" s="325">
        <v>3871.0</v>
      </c>
      <c r="B3873" s="326" t="s">
        <v>939</v>
      </c>
      <c r="C3873" s="326" t="s">
        <v>530</v>
      </c>
      <c r="D3873" s="326" t="s">
        <v>784</v>
      </c>
      <c r="E3873" s="326" t="s">
        <v>793</v>
      </c>
      <c r="F3873" s="326">
        <v>42.0</v>
      </c>
      <c r="G3873" s="326">
        <v>11.0</v>
      </c>
      <c r="H3873" s="326">
        <v>864.7713812</v>
      </c>
      <c r="I3873" s="60">
        <f t="shared" si="1"/>
        <v>2022</v>
      </c>
      <c r="J3873" s="60">
        <f t="shared" si="2"/>
        <v>2</v>
      </c>
    </row>
    <row r="3874">
      <c r="A3874" s="325">
        <v>3872.0</v>
      </c>
      <c r="B3874" s="326" t="s">
        <v>939</v>
      </c>
      <c r="C3874" s="326" t="s">
        <v>530</v>
      </c>
      <c r="D3874" s="326" t="s">
        <v>920</v>
      </c>
      <c r="E3874" s="326" t="s">
        <v>878</v>
      </c>
      <c r="F3874" s="326" t="s">
        <v>879</v>
      </c>
      <c r="G3874" s="326">
        <v>129.0</v>
      </c>
      <c r="H3874" s="326">
        <v>317216.5611</v>
      </c>
      <c r="I3874" s="60">
        <f t="shared" si="1"/>
        <v>2022</v>
      </c>
      <c r="J3874" s="60">
        <f t="shared" si="2"/>
        <v>2</v>
      </c>
    </row>
    <row r="3875">
      <c r="A3875" s="325">
        <v>3873.0</v>
      </c>
      <c r="B3875" s="326" t="s">
        <v>939</v>
      </c>
      <c r="C3875" s="326" t="s">
        <v>530</v>
      </c>
      <c r="D3875" s="326" t="s">
        <v>920</v>
      </c>
      <c r="E3875" s="326" t="s">
        <v>880</v>
      </c>
      <c r="F3875" s="326" t="s">
        <v>881</v>
      </c>
      <c r="G3875" s="326">
        <v>292.0</v>
      </c>
      <c r="H3875" s="326">
        <v>164692.7477</v>
      </c>
      <c r="I3875" s="60">
        <f t="shared" si="1"/>
        <v>2022</v>
      </c>
      <c r="J3875" s="60">
        <f t="shared" si="2"/>
        <v>2</v>
      </c>
    </row>
    <row r="3876">
      <c r="A3876" s="325">
        <v>3874.0</v>
      </c>
      <c r="B3876" s="326" t="s">
        <v>939</v>
      </c>
      <c r="C3876" s="326" t="s">
        <v>530</v>
      </c>
      <c r="D3876" s="326" t="s">
        <v>920</v>
      </c>
      <c r="E3876" s="326" t="s">
        <v>882</v>
      </c>
      <c r="F3876" s="326" t="s">
        <v>883</v>
      </c>
      <c r="G3876" s="326">
        <v>2.0</v>
      </c>
      <c r="H3876" s="326">
        <v>1128.032518</v>
      </c>
      <c r="I3876" s="60">
        <f t="shared" si="1"/>
        <v>2022</v>
      </c>
      <c r="J3876" s="60">
        <f t="shared" si="2"/>
        <v>2</v>
      </c>
    </row>
    <row r="3877">
      <c r="A3877" s="325">
        <v>3875.0</v>
      </c>
      <c r="B3877" s="326" t="s">
        <v>939</v>
      </c>
      <c r="C3877" s="326" t="s">
        <v>530</v>
      </c>
      <c r="D3877" s="326" t="s">
        <v>920</v>
      </c>
      <c r="E3877" s="326" t="s">
        <v>884</v>
      </c>
      <c r="F3877" s="326" t="s">
        <v>885</v>
      </c>
      <c r="G3877" s="326">
        <v>1838.0</v>
      </c>
      <c r="H3877" s="326">
        <v>1036661.884</v>
      </c>
      <c r="I3877" s="60">
        <f t="shared" si="1"/>
        <v>2022</v>
      </c>
      <c r="J3877" s="60">
        <f t="shared" si="2"/>
        <v>2</v>
      </c>
    </row>
    <row r="3878">
      <c r="A3878" s="325">
        <v>3876.0</v>
      </c>
      <c r="B3878" s="326" t="s">
        <v>939</v>
      </c>
      <c r="C3878" s="326" t="s">
        <v>530</v>
      </c>
      <c r="D3878" s="326" t="s">
        <v>920</v>
      </c>
      <c r="E3878" s="326" t="s">
        <v>886</v>
      </c>
      <c r="F3878" s="326" t="s">
        <v>887</v>
      </c>
      <c r="G3878" s="326">
        <v>39.0</v>
      </c>
      <c r="H3878" s="326">
        <v>21996.6341</v>
      </c>
      <c r="I3878" s="60">
        <f t="shared" si="1"/>
        <v>2022</v>
      </c>
      <c r="J3878" s="60">
        <f t="shared" si="2"/>
        <v>2</v>
      </c>
    </row>
    <row r="3879">
      <c r="A3879" s="325">
        <v>3877.0</v>
      </c>
      <c r="B3879" s="326" t="s">
        <v>939</v>
      </c>
      <c r="C3879" s="326" t="s">
        <v>530</v>
      </c>
      <c r="D3879" s="326" t="s">
        <v>794</v>
      </c>
      <c r="E3879" s="326" t="s">
        <v>794</v>
      </c>
      <c r="F3879" s="326">
        <v>46.0</v>
      </c>
      <c r="G3879" s="326">
        <v>11609.0</v>
      </c>
      <c r="H3879" s="326">
        <v>151915.827</v>
      </c>
      <c r="I3879" s="60">
        <f t="shared" si="1"/>
        <v>2022</v>
      </c>
      <c r="J3879" s="60">
        <f t="shared" si="2"/>
        <v>2</v>
      </c>
    </row>
    <row r="3880">
      <c r="A3880" s="325">
        <v>3878.0</v>
      </c>
      <c r="B3880" s="326" t="s">
        <v>939</v>
      </c>
      <c r="C3880" s="326" t="s">
        <v>530</v>
      </c>
      <c r="D3880" s="326" t="s">
        <v>797</v>
      </c>
      <c r="E3880" s="326" t="s">
        <v>797</v>
      </c>
      <c r="F3880" s="326">
        <v>39.0</v>
      </c>
      <c r="G3880" s="326">
        <v>353.0</v>
      </c>
      <c r="H3880" s="326">
        <v>30714.91927</v>
      </c>
      <c r="I3880" s="60">
        <f t="shared" si="1"/>
        <v>2022</v>
      </c>
      <c r="J3880" s="60">
        <f t="shared" si="2"/>
        <v>2</v>
      </c>
    </row>
    <row r="3881">
      <c r="A3881" s="325">
        <v>3879.0</v>
      </c>
      <c r="B3881" s="326" t="s">
        <v>939</v>
      </c>
      <c r="C3881" s="326" t="s">
        <v>530</v>
      </c>
      <c r="D3881" s="326" t="s">
        <v>921</v>
      </c>
      <c r="E3881" s="326" t="s">
        <v>799</v>
      </c>
      <c r="F3881" s="326">
        <v>37.2</v>
      </c>
      <c r="G3881" s="326">
        <v>277.0</v>
      </c>
      <c r="H3881" s="326">
        <v>15256.80378</v>
      </c>
      <c r="I3881" s="60">
        <f t="shared" si="1"/>
        <v>2022</v>
      </c>
      <c r="J3881" s="60">
        <f t="shared" si="2"/>
        <v>2</v>
      </c>
    </row>
    <row r="3882">
      <c r="A3882" s="325">
        <v>3880.0</v>
      </c>
      <c r="B3882" s="326" t="s">
        <v>939</v>
      </c>
      <c r="C3882" s="326" t="s">
        <v>530</v>
      </c>
      <c r="D3882" s="326" t="s">
        <v>921</v>
      </c>
      <c r="E3882" s="326" t="s">
        <v>802</v>
      </c>
      <c r="F3882" s="326">
        <v>126.0</v>
      </c>
      <c r="G3882" s="326">
        <v>448.0</v>
      </c>
      <c r="H3882" s="326">
        <v>4115.290029</v>
      </c>
      <c r="I3882" s="60">
        <f t="shared" si="1"/>
        <v>2022</v>
      </c>
      <c r="J3882" s="60">
        <f t="shared" si="2"/>
        <v>2</v>
      </c>
    </row>
    <row r="3883">
      <c r="A3883" s="325">
        <v>3881.0</v>
      </c>
      <c r="B3883" s="326" t="s">
        <v>939</v>
      </c>
      <c r="C3883" s="326" t="s">
        <v>530</v>
      </c>
      <c r="D3883" s="326" t="s">
        <v>921</v>
      </c>
      <c r="E3883" s="326" t="s">
        <v>796</v>
      </c>
      <c r="F3883" s="326">
        <v>45.0</v>
      </c>
      <c r="G3883" s="326">
        <v>613.0</v>
      </c>
      <c r="H3883" s="326">
        <v>21211.74438</v>
      </c>
      <c r="I3883" s="60">
        <f t="shared" si="1"/>
        <v>2022</v>
      </c>
      <c r="J3883" s="60">
        <f t="shared" si="2"/>
        <v>2</v>
      </c>
    </row>
    <row r="3884">
      <c r="A3884" s="325">
        <v>3882.0</v>
      </c>
      <c r="B3884" s="326" t="s">
        <v>939</v>
      </c>
      <c r="C3884" s="326" t="s">
        <v>530</v>
      </c>
      <c r="D3884" s="326" t="s">
        <v>921</v>
      </c>
      <c r="E3884" s="326" t="s">
        <v>800</v>
      </c>
      <c r="F3884" s="326">
        <v>48.0</v>
      </c>
      <c r="G3884" s="326">
        <v>688.0</v>
      </c>
      <c r="H3884" s="326">
        <v>98128.3004</v>
      </c>
      <c r="I3884" s="60">
        <f t="shared" si="1"/>
        <v>2022</v>
      </c>
      <c r="J3884" s="60">
        <f t="shared" si="2"/>
        <v>2</v>
      </c>
    </row>
    <row r="3885">
      <c r="A3885" s="325">
        <v>3883.0</v>
      </c>
      <c r="B3885" s="326" t="s">
        <v>939</v>
      </c>
      <c r="C3885" s="326" t="s">
        <v>518</v>
      </c>
      <c r="D3885" s="326" t="s">
        <v>864</v>
      </c>
      <c r="E3885" s="326" t="s">
        <v>857</v>
      </c>
      <c r="F3885" s="326">
        <v>37.1</v>
      </c>
      <c r="G3885" s="326">
        <v>2.0</v>
      </c>
      <c r="H3885" s="326">
        <v>1707.554688</v>
      </c>
      <c r="I3885" s="60">
        <f t="shared" si="1"/>
        <v>2022</v>
      </c>
      <c r="J3885" s="60">
        <f t="shared" si="2"/>
        <v>2</v>
      </c>
    </row>
    <row r="3886">
      <c r="A3886" s="325">
        <v>3884.0</v>
      </c>
      <c r="B3886" s="326" t="s">
        <v>939</v>
      </c>
      <c r="C3886" s="326" t="s">
        <v>518</v>
      </c>
      <c r="D3886" s="326" t="s">
        <v>864</v>
      </c>
      <c r="E3886" s="326" t="s">
        <v>813</v>
      </c>
      <c r="F3886" s="326">
        <v>4.6</v>
      </c>
      <c r="G3886" s="326">
        <v>7.0</v>
      </c>
      <c r="H3886" s="326">
        <v>11130.41848</v>
      </c>
      <c r="I3886" s="60">
        <f t="shared" si="1"/>
        <v>2022</v>
      </c>
      <c r="J3886" s="60">
        <f t="shared" si="2"/>
        <v>2</v>
      </c>
    </row>
    <row r="3887">
      <c r="A3887" s="325">
        <v>3885.0</v>
      </c>
      <c r="B3887" s="326" t="s">
        <v>939</v>
      </c>
      <c r="C3887" s="326" t="s">
        <v>518</v>
      </c>
      <c r="D3887" s="326" t="s">
        <v>864</v>
      </c>
      <c r="E3887" s="326" t="s">
        <v>922</v>
      </c>
      <c r="F3887" s="326">
        <v>4.9</v>
      </c>
      <c r="G3887" s="326">
        <v>5.0</v>
      </c>
      <c r="H3887" s="326">
        <v>2237.237103</v>
      </c>
      <c r="I3887" s="60">
        <f t="shared" si="1"/>
        <v>2022</v>
      </c>
      <c r="J3887" s="60">
        <f t="shared" si="2"/>
        <v>2</v>
      </c>
    </row>
    <row r="3888">
      <c r="A3888" s="325">
        <v>3886.0</v>
      </c>
      <c r="B3888" s="326" t="s">
        <v>939</v>
      </c>
      <c r="C3888" s="326" t="s">
        <v>518</v>
      </c>
      <c r="D3888" s="326" t="s">
        <v>864</v>
      </c>
      <c r="E3888" s="326" t="s">
        <v>923</v>
      </c>
      <c r="F3888" s="326">
        <v>4.8</v>
      </c>
      <c r="G3888" s="326">
        <v>20.0</v>
      </c>
      <c r="H3888" s="326">
        <v>2295.319352</v>
      </c>
      <c r="I3888" s="60">
        <f t="shared" si="1"/>
        <v>2022</v>
      </c>
      <c r="J3888" s="60">
        <f t="shared" si="2"/>
        <v>2</v>
      </c>
    </row>
    <row r="3889">
      <c r="A3889" s="325">
        <v>3887.0</v>
      </c>
      <c r="B3889" s="326" t="s">
        <v>939</v>
      </c>
      <c r="C3889" s="326" t="s">
        <v>518</v>
      </c>
      <c r="D3889" s="326" t="s">
        <v>864</v>
      </c>
      <c r="E3889" s="326" t="s">
        <v>924</v>
      </c>
      <c r="F3889" s="326">
        <v>4.4</v>
      </c>
      <c r="G3889" s="326">
        <v>122.0</v>
      </c>
      <c r="H3889" s="326">
        <v>116019.8276</v>
      </c>
      <c r="I3889" s="60">
        <f t="shared" si="1"/>
        <v>2022</v>
      </c>
      <c r="J3889" s="60">
        <f t="shared" si="2"/>
        <v>2</v>
      </c>
    </row>
    <row r="3890">
      <c r="A3890" s="325">
        <v>3888.0</v>
      </c>
      <c r="B3890" s="326" t="s">
        <v>939</v>
      </c>
      <c r="C3890" s="326" t="s">
        <v>518</v>
      </c>
      <c r="D3890" s="326" t="s">
        <v>803</v>
      </c>
      <c r="E3890" s="326" t="s">
        <v>803</v>
      </c>
      <c r="F3890" s="326" t="s">
        <v>804</v>
      </c>
      <c r="G3890" s="326">
        <v>133.0</v>
      </c>
      <c r="H3890" s="326">
        <v>1041627.213</v>
      </c>
      <c r="I3890" s="60">
        <f t="shared" si="1"/>
        <v>2022</v>
      </c>
      <c r="J3890" s="60">
        <f t="shared" si="2"/>
        <v>2</v>
      </c>
    </row>
    <row r="3891">
      <c r="A3891" s="325">
        <v>3889.0</v>
      </c>
      <c r="B3891" s="326" t="s">
        <v>939</v>
      </c>
      <c r="C3891" s="326" t="s">
        <v>518</v>
      </c>
      <c r="D3891" s="326" t="s">
        <v>865</v>
      </c>
      <c r="E3891" s="326" t="s">
        <v>925</v>
      </c>
      <c r="F3891" s="326" t="s">
        <v>926</v>
      </c>
      <c r="G3891" s="326">
        <v>516.0</v>
      </c>
      <c r="H3891" s="326">
        <v>202014.2005</v>
      </c>
      <c r="I3891" s="60">
        <f t="shared" si="1"/>
        <v>2022</v>
      </c>
      <c r="J3891" s="60">
        <f t="shared" si="2"/>
        <v>2</v>
      </c>
    </row>
    <row r="3892">
      <c r="A3892" s="325">
        <v>3890.0</v>
      </c>
      <c r="B3892" s="326" t="s">
        <v>939</v>
      </c>
      <c r="C3892" s="326" t="s">
        <v>518</v>
      </c>
      <c r="D3892" s="326" t="s">
        <v>865</v>
      </c>
      <c r="E3892" s="326" t="s">
        <v>837</v>
      </c>
      <c r="F3892" s="326" t="s">
        <v>838</v>
      </c>
      <c r="G3892" s="326">
        <v>2898.0</v>
      </c>
      <c r="H3892" s="326">
        <v>114863.324</v>
      </c>
      <c r="I3892" s="60">
        <f t="shared" si="1"/>
        <v>2022</v>
      </c>
      <c r="J3892" s="60">
        <f t="shared" si="2"/>
        <v>2</v>
      </c>
    </row>
    <row r="3893">
      <c r="A3893" s="325">
        <v>3891.0</v>
      </c>
      <c r="B3893" s="326" t="s">
        <v>939</v>
      </c>
      <c r="C3893" s="326" t="s">
        <v>518</v>
      </c>
      <c r="D3893" s="326" t="s">
        <v>865</v>
      </c>
      <c r="E3893" s="326" t="s">
        <v>894</v>
      </c>
      <c r="F3893" s="326" t="s">
        <v>895</v>
      </c>
      <c r="G3893" s="326">
        <v>1660.0</v>
      </c>
      <c r="H3893" s="326">
        <v>31532.64002</v>
      </c>
      <c r="I3893" s="60">
        <f t="shared" si="1"/>
        <v>2022</v>
      </c>
      <c r="J3893" s="60">
        <f t="shared" si="2"/>
        <v>2</v>
      </c>
    </row>
    <row r="3894">
      <c r="A3894" s="325">
        <v>3892.0</v>
      </c>
      <c r="B3894" s="326" t="s">
        <v>939</v>
      </c>
      <c r="C3894" s="326" t="s">
        <v>518</v>
      </c>
      <c r="D3894" s="326" t="s">
        <v>865</v>
      </c>
      <c r="E3894" s="326" t="s">
        <v>842</v>
      </c>
      <c r="F3894" s="326" t="s">
        <v>843</v>
      </c>
      <c r="G3894" s="326">
        <v>65.0</v>
      </c>
      <c r="H3894" s="326">
        <v>2288.073011</v>
      </c>
      <c r="I3894" s="60">
        <f t="shared" si="1"/>
        <v>2022</v>
      </c>
      <c r="J3894" s="60">
        <f t="shared" si="2"/>
        <v>2</v>
      </c>
    </row>
    <row r="3895">
      <c r="A3895" s="325">
        <v>3893.0</v>
      </c>
      <c r="B3895" s="326" t="s">
        <v>939</v>
      </c>
      <c r="C3895" s="326" t="s">
        <v>518</v>
      </c>
      <c r="D3895" s="326" t="s">
        <v>865</v>
      </c>
      <c r="E3895" s="326" t="s">
        <v>844</v>
      </c>
      <c r="F3895" s="326" t="s">
        <v>845</v>
      </c>
      <c r="G3895" s="326">
        <v>2090.0</v>
      </c>
      <c r="H3895" s="326">
        <v>206424.1847</v>
      </c>
      <c r="I3895" s="60">
        <f t="shared" si="1"/>
        <v>2022</v>
      </c>
      <c r="J3895" s="60">
        <f t="shared" si="2"/>
        <v>2</v>
      </c>
    </row>
    <row r="3896">
      <c r="A3896" s="325">
        <v>3894.0</v>
      </c>
      <c r="B3896" s="326" t="s">
        <v>939</v>
      </c>
      <c r="C3896" s="326" t="s">
        <v>518</v>
      </c>
      <c r="D3896" s="326" t="s">
        <v>805</v>
      </c>
      <c r="E3896" s="326" t="s">
        <v>808</v>
      </c>
      <c r="F3896" s="326" t="s">
        <v>809</v>
      </c>
      <c r="G3896" s="326">
        <v>8748.0</v>
      </c>
      <c r="H3896" s="326">
        <v>1776440.816</v>
      </c>
      <c r="I3896" s="60">
        <f t="shared" si="1"/>
        <v>2022</v>
      </c>
      <c r="J3896" s="60">
        <f t="shared" si="2"/>
        <v>2</v>
      </c>
    </row>
    <row r="3897">
      <c r="A3897" s="325">
        <v>3895.0</v>
      </c>
      <c r="B3897" s="326" t="s">
        <v>939</v>
      </c>
      <c r="C3897" s="326" t="s">
        <v>518</v>
      </c>
      <c r="D3897" s="326" t="s">
        <v>805</v>
      </c>
      <c r="E3897" s="326" t="s">
        <v>896</v>
      </c>
      <c r="F3897" s="326" t="s">
        <v>897</v>
      </c>
      <c r="G3897" s="326">
        <v>1756.0</v>
      </c>
      <c r="H3897" s="326">
        <v>778280.0755</v>
      </c>
      <c r="I3897" s="60">
        <f t="shared" si="1"/>
        <v>2022</v>
      </c>
      <c r="J3897" s="60">
        <f t="shared" si="2"/>
        <v>2</v>
      </c>
    </row>
    <row r="3898">
      <c r="A3898" s="325">
        <v>3896.0</v>
      </c>
      <c r="B3898" s="326" t="s">
        <v>939</v>
      </c>
      <c r="C3898" s="326" t="s">
        <v>518</v>
      </c>
      <c r="D3898" s="326" t="s">
        <v>805</v>
      </c>
      <c r="E3898" s="326" t="s">
        <v>810</v>
      </c>
      <c r="F3898" s="326" t="s">
        <v>811</v>
      </c>
      <c r="G3898" s="326">
        <v>1781.0</v>
      </c>
      <c r="H3898" s="326">
        <v>3718467.459</v>
      </c>
      <c r="I3898" s="60">
        <f t="shared" si="1"/>
        <v>2022</v>
      </c>
      <c r="J3898" s="60">
        <f t="shared" si="2"/>
        <v>2</v>
      </c>
    </row>
    <row r="3899">
      <c r="A3899" s="325">
        <v>3897.0</v>
      </c>
      <c r="B3899" s="326" t="s">
        <v>939</v>
      </c>
      <c r="C3899" s="326" t="s">
        <v>518</v>
      </c>
      <c r="D3899" s="326" t="s">
        <v>805</v>
      </c>
      <c r="E3899" s="326" t="s">
        <v>927</v>
      </c>
      <c r="F3899" s="326" t="s">
        <v>928</v>
      </c>
      <c r="G3899" s="326">
        <v>292.0</v>
      </c>
      <c r="H3899" s="326">
        <v>112039.1733</v>
      </c>
      <c r="I3899" s="60">
        <f t="shared" si="1"/>
        <v>2022</v>
      </c>
      <c r="J3899" s="60">
        <f t="shared" si="2"/>
        <v>2</v>
      </c>
    </row>
    <row r="3900">
      <c r="A3900" s="325">
        <v>3898.0</v>
      </c>
      <c r="B3900" s="326" t="s">
        <v>939</v>
      </c>
      <c r="C3900" s="326" t="s">
        <v>518</v>
      </c>
      <c r="D3900" s="326" t="s">
        <v>805</v>
      </c>
      <c r="E3900" s="326" t="s">
        <v>812</v>
      </c>
      <c r="F3900" s="326">
        <v>2.0</v>
      </c>
      <c r="G3900" s="326">
        <v>132.0</v>
      </c>
      <c r="H3900" s="326">
        <v>621375.7807</v>
      </c>
      <c r="I3900" s="60">
        <f t="shared" si="1"/>
        <v>2022</v>
      </c>
      <c r="J3900" s="60">
        <f t="shared" si="2"/>
        <v>2</v>
      </c>
    </row>
    <row r="3901">
      <c r="A3901" s="325">
        <v>3899.0</v>
      </c>
      <c r="B3901" s="326" t="s">
        <v>939</v>
      </c>
      <c r="C3901" s="326" t="s">
        <v>518</v>
      </c>
      <c r="D3901" s="326" t="s">
        <v>805</v>
      </c>
      <c r="E3901" s="326" t="s">
        <v>816</v>
      </c>
      <c r="F3901" s="326">
        <v>4.7</v>
      </c>
      <c r="G3901" s="326">
        <v>1.0</v>
      </c>
      <c r="H3901" s="326">
        <v>1196.330782</v>
      </c>
      <c r="I3901" s="60">
        <f t="shared" si="1"/>
        <v>2022</v>
      </c>
      <c r="J3901" s="60">
        <f t="shared" si="2"/>
        <v>2</v>
      </c>
    </row>
    <row r="3902">
      <c r="A3902" s="325">
        <v>3900.0</v>
      </c>
      <c r="B3902" s="326" t="s">
        <v>939</v>
      </c>
      <c r="C3902" s="326" t="s">
        <v>518</v>
      </c>
      <c r="D3902" s="326" t="s">
        <v>805</v>
      </c>
      <c r="E3902" s="326" t="s">
        <v>817</v>
      </c>
      <c r="F3902" s="326" t="s">
        <v>818</v>
      </c>
      <c r="G3902" s="326">
        <v>69.0</v>
      </c>
      <c r="H3902" s="326">
        <v>132706.1487</v>
      </c>
      <c r="I3902" s="60">
        <f t="shared" si="1"/>
        <v>2022</v>
      </c>
      <c r="J3902" s="60">
        <f t="shared" si="2"/>
        <v>2</v>
      </c>
    </row>
    <row r="3903">
      <c r="A3903" s="325">
        <v>3901.0</v>
      </c>
      <c r="B3903" s="326" t="s">
        <v>939</v>
      </c>
      <c r="C3903" s="326" t="s">
        <v>518</v>
      </c>
      <c r="D3903" s="326" t="s">
        <v>805</v>
      </c>
      <c r="E3903" s="326" t="s">
        <v>822</v>
      </c>
      <c r="F3903" s="326" t="s">
        <v>823</v>
      </c>
      <c r="G3903" s="326">
        <v>111.0</v>
      </c>
      <c r="H3903" s="326">
        <v>32972.10021</v>
      </c>
      <c r="I3903" s="60">
        <f t="shared" si="1"/>
        <v>2022</v>
      </c>
      <c r="J3903" s="60">
        <f t="shared" si="2"/>
        <v>2</v>
      </c>
    </row>
    <row r="3904">
      <c r="A3904" s="325">
        <v>3902.0</v>
      </c>
      <c r="B3904" s="326" t="s">
        <v>939</v>
      </c>
      <c r="C3904" s="326" t="s">
        <v>518</v>
      </c>
      <c r="D3904" s="326" t="s">
        <v>828</v>
      </c>
      <c r="E3904" s="326" t="s">
        <v>829</v>
      </c>
      <c r="F3904" s="326" t="s">
        <v>830</v>
      </c>
      <c r="G3904" s="326">
        <v>6801.0</v>
      </c>
      <c r="H3904" s="326">
        <v>88377.41798</v>
      </c>
      <c r="I3904" s="60">
        <f t="shared" si="1"/>
        <v>2022</v>
      </c>
      <c r="J3904" s="60">
        <f t="shared" si="2"/>
        <v>2</v>
      </c>
    </row>
    <row r="3905">
      <c r="A3905" s="325">
        <v>3903.0</v>
      </c>
      <c r="B3905" s="326" t="s">
        <v>939</v>
      </c>
      <c r="C3905" s="326" t="s">
        <v>518</v>
      </c>
      <c r="D3905" s="326" t="s">
        <v>828</v>
      </c>
      <c r="E3905" s="326" t="s">
        <v>831</v>
      </c>
      <c r="F3905" s="326">
        <v>104.0</v>
      </c>
      <c r="G3905" s="326">
        <v>4411.0</v>
      </c>
      <c r="H3905" s="326">
        <v>29702.28018</v>
      </c>
      <c r="I3905" s="60">
        <f t="shared" si="1"/>
        <v>2022</v>
      </c>
      <c r="J3905" s="60">
        <f t="shared" si="2"/>
        <v>2</v>
      </c>
    </row>
    <row r="3906">
      <c r="A3906" s="325">
        <v>3904.0</v>
      </c>
      <c r="B3906" s="326" t="s">
        <v>939</v>
      </c>
      <c r="C3906" s="326" t="s">
        <v>518</v>
      </c>
      <c r="D3906" s="326" t="s">
        <v>828</v>
      </c>
      <c r="E3906" s="326" t="s">
        <v>832</v>
      </c>
      <c r="F3906" s="326">
        <v>13.0</v>
      </c>
      <c r="G3906" s="326">
        <v>31.0</v>
      </c>
      <c r="H3906" s="326">
        <v>8159.849115</v>
      </c>
      <c r="I3906" s="60">
        <f t="shared" si="1"/>
        <v>2022</v>
      </c>
      <c r="J3906" s="60">
        <f t="shared" si="2"/>
        <v>2</v>
      </c>
    </row>
    <row r="3907">
      <c r="A3907" s="325">
        <v>3905.0</v>
      </c>
      <c r="B3907" s="326" t="s">
        <v>939</v>
      </c>
      <c r="C3907" s="326" t="s">
        <v>518</v>
      </c>
      <c r="D3907" s="326" t="s">
        <v>828</v>
      </c>
      <c r="E3907" s="326" t="s">
        <v>833</v>
      </c>
      <c r="F3907" s="326" t="s">
        <v>834</v>
      </c>
      <c r="G3907" s="326">
        <v>6.0</v>
      </c>
      <c r="H3907" s="326">
        <v>12566.55699</v>
      </c>
      <c r="I3907" s="60">
        <f t="shared" si="1"/>
        <v>2022</v>
      </c>
      <c r="J3907" s="60">
        <f t="shared" si="2"/>
        <v>2</v>
      </c>
    </row>
    <row r="3908">
      <c r="A3908" s="325">
        <v>3906.0</v>
      </c>
      <c r="B3908" s="326" t="s">
        <v>939</v>
      </c>
      <c r="C3908" s="326" t="s">
        <v>518</v>
      </c>
      <c r="D3908" s="326" t="s">
        <v>828</v>
      </c>
      <c r="E3908" s="326" t="s">
        <v>835</v>
      </c>
      <c r="F3908" s="326" t="s">
        <v>836</v>
      </c>
      <c r="G3908" s="326">
        <v>225.0</v>
      </c>
      <c r="H3908" s="326">
        <v>35585.45971</v>
      </c>
      <c r="I3908" s="60">
        <f t="shared" si="1"/>
        <v>2022</v>
      </c>
      <c r="J3908" s="60">
        <f t="shared" si="2"/>
        <v>2</v>
      </c>
    </row>
    <row r="3909">
      <c r="A3909" s="325">
        <v>3907.0</v>
      </c>
      <c r="B3909" s="326" t="s">
        <v>939</v>
      </c>
      <c r="C3909" s="326" t="s">
        <v>518</v>
      </c>
      <c r="D3909" s="326" t="s">
        <v>828</v>
      </c>
      <c r="E3909" s="326" t="s">
        <v>929</v>
      </c>
      <c r="F3909" s="326">
        <v>36.0</v>
      </c>
      <c r="G3909" s="326">
        <v>165.0</v>
      </c>
      <c r="H3909" s="326">
        <v>248354.617</v>
      </c>
      <c r="I3909" s="60">
        <f t="shared" si="1"/>
        <v>2022</v>
      </c>
      <c r="J3909" s="60">
        <f t="shared" si="2"/>
        <v>2</v>
      </c>
    </row>
    <row r="3910">
      <c r="A3910" s="325">
        <v>3908.0</v>
      </c>
      <c r="B3910" s="326" t="s">
        <v>939</v>
      </c>
      <c r="C3910" s="326" t="s">
        <v>518</v>
      </c>
      <c r="D3910" s="326" t="s">
        <v>828</v>
      </c>
      <c r="E3910" s="326" t="s">
        <v>866</v>
      </c>
      <c r="F3910" s="326">
        <v>106.0</v>
      </c>
      <c r="G3910" s="326">
        <v>32.0</v>
      </c>
      <c r="H3910" s="326">
        <v>49591.70768</v>
      </c>
      <c r="I3910" s="60">
        <f t="shared" si="1"/>
        <v>2022</v>
      </c>
      <c r="J3910" s="60">
        <f t="shared" si="2"/>
        <v>2</v>
      </c>
    </row>
    <row r="3911">
      <c r="A3911" s="325">
        <v>3909.0</v>
      </c>
      <c r="B3911" s="326" t="s">
        <v>939</v>
      </c>
      <c r="C3911" s="326" t="s">
        <v>518</v>
      </c>
      <c r="D3911" s="326" t="s">
        <v>828</v>
      </c>
      <c r="E3911" s="326" t="s">
        <v>840</v>
      </c>
      <c r="F3911" s="326" t="s">
        <v>841</v>
      </c>
      <c r="G3911" s="326">
        <v>263.0</v>
      </c>
      <c r="H3911" s="326">
        <v>7660.929906</v>
      </c>
      <c r="I3911" s="60">
        <f t="shared" si="1"/>
        <v>2022</v>
      </c>
      <c r="J3911" s="60">
        <f t="shared" si="2"/>
        <v>2</v>
      </c>
    </row>
    <row r="3912">
      <c r="A3912" s="325">
        <v>3910.0</v>
      </c>
      <c r="B3912" s="326" t="s">
        <v>939</v>
      </c>
      <c r="C3912" s="326" t="s">
        <v>518</v>
      </c>
      <c r="D3912" s="326" t="s">
        <v>828</v>
      </c>
      <c r="E3912" s="326" t="s">
        <v>846</v>
      </c>
      <c r="F3912" s="326" t="s">
        <v>847</v>
      </c>
      <c r="G3912" s="326">
        <v>1051.0</v>
      </c>
      <c r="H3912" s="326">
        <v>326576.3599</v>
      </c>
      <c r="I3912" s="60">
        <f t="shared" si="1"/>
        <v>2022</v>
      </c>
      <c r="J3912" s="60">
        <f t="shared" si="2"/>
        <v>2</v>
      </c>
    </row>
    <row r="3913">
      <c r="A3913" s="325">
        <v>3911.0</v>
      </c>
      <c r="B3913" s="326" t="s">
        <v>940</v>
      </c>
      <c r="C3913" s="326" t="s">
        <v>545</v>
      </c>
      <c r="D3913" s="326" t="s">
        <v>642</v>
      </c>
      <c r="E3913" s="326" t="s">
        <v>643</v>
      </c>
      <c r="F3913" s="326" t="s">
        <v>644</v>
      </c>
      <c r="G3913" s="326">
        <v>174.0</v>
      </c>
      <c r="H3913" s="326">
        <v>157006.5446</v>
      </c>
      <c r="I3913" s="60">
        <f t="shared" si="1"/>
        <v>2022</v>
      </c>
      <c r="J3913" s="60">
        <f t="shared" si="2"/>
        <v>3</v>
      </c>
    </row>
    <row r="3914">
      <c r="A3914" s="325">
        <v>3912.0</v>
      </c>
      <c r="B3914" s="326" t="s">
        <v>940</v>
      </c>
      <c r="C3914" s="326" t="s">
        <v>545</v>
      </c>
      <c r="D3914" s="326" t="s">
        <v>642</v>
      </c>
      <c r="E3914" s="326" t="s">
        <v>645</v>
      </c>
      <c r="F3914" s="326" t="s">
        <v>646</v>
      </c>
      <c r="G3914" s="326">
        <v>151.0</v>
      </c>
      <c r="H3914" s="326">
        <v>30168.4015</v>
      </c>
      <c r="I3914" s="60">
        <f t="shared" si="1"/>
        <v>2022</v>
      </c>
      <c r="J3914" s="60">
        <f t="shared" si="2"/>
        <v>3</v>
      </c>
    </row>
    <row r="3915">
      <c r="A3915" s="325">
        <v>3913.0</v>
      </c>
      <c r="B3915" s="326" t="s">
        <v>940</v>
      </c>
      <c r="C3915" s="326" t="s">
        <v>545</v>
      </c>
      <c r="D3915" s="326" t="s">
        <v>647</v>
      </c>
      <c r="E3915" s="326" t="s">
        <v>648</v>
      </c>
      <c r="F3915" s="326" t="s">
        <v>649</v>
      </c>
      <c r="G3915" s="326">
        <v>1034.0</v>
      </c>
      <c r="H3915" s="326">
        <v>9474.679481</v>
      </c>
      <c r="I3915" s="60">
        <f t="shared" si="1"/>
        <v>2022</v>
      </c>
      <c r="J3915" s="60">
        <f t="shared" si="2"/>
        <v>3</v>
      </c>
    </row>
    <row r="3916">
      <c r="A3916" s="325">
        <v>3914.0</v>
      </c>
      <c r="B3916" s="326" t="s">
        <v>940</v>
      </c>
      <c r="C3916" s="326" t="s">
        <v>545</v>
      </c>
      <c r="D3916" s="326" t="s">
        <v>647</v>
      </c>
      <c r="E3916" s="326" t="s">
        <v>650</v>
      </c>
      <c r="F3916" s="326" t="s">
        <v>651</v>
      </c>
      <c r="G3916" s="326">
        <v>1419.0</v>
      </c>
      <c r="H3916" s="326">
        <v>13002.48567</v>
      </c>
      <c r="I3916" s="60">
        <f t="shared" si="1"/>
        <v>2022</v>
      </c>
      <c r="J3916" s="60">
        <f t="shared" si="2"/>
        <v>3</v>
      </c>
    </row>
    <row r="3917">
      <c r="A3917" s="325">
        <v>3915.0</v>
      </c>
      <c r="B3917" s="326" t="s">
        <v>940</v>
      </c>
      <c r="C3917" s="326" t="s">
        <v>545</v>
      </c>
      <c r="D3917" s="326" t="s">
        <v>647</v>
      </c>
      <c r="E3917" s="326" t="s">
        <v>652</v>
      </c>
      <c r="F3917" s="326" t="s">
        <v>653</v>
      </c>
      <c r="G3917" s="326">
        <v>1986.0</v>
      </c>
      <c r="H3917" s="326">
        <v>18197.98206</v>
      </c>
      <c r="I3917" s="60">
        <f t="shared" si="1"/>
        <v>2022</v>
      </c>
      <c r="J3917" s="60">
        <f t="shared" si="2"/>
        <v>3</v>
      </c>
    </row>
    <row r="3918">
      <c r="A3918" s="325">
        <v>3916.0</v>
      </c>
      <c r="B3918" s="326" t="s">
        <v>940</v>
      </c>
      <c r="C3918" s="326" t="s">
        <v>545</v>
      </c>
      <c r="D3918" s="326" t="s">
        <v>647</v>
      </c>
      <c r="E3918" s="326" t="s">
        <v>654</v>
      </c>
      <c r="F3918" s="326" t="s">
        <v>655</v>
      </c>
      <c r="G3918" s="326">
        <v>1633.0</v>
      </c>
      <c r="H3918" s="326">
        <v>14963.39612</v>
      </c>
      <c r="I3918" s="60">
        <f t="shared" si="1"/>
        <v>2022</v>
      </c>
      <c r="J3918" s="60">
        <f t="shared" si="2"/>
        <v>3</v>
      </c>
    </row>
    <row r="3919">
      <c r="A3919" s="325">
        <v>3917.0</v>
      </c>
      <c r="B3919" s="326" t="s">
        <v>940</v>
      </c>
      <c r="C3919" s="326" t="s">
        <v>545</v>
      </c>
      <c r="D3919" s="326" t="s">
        <v>647</v>
      </c>
      <c r="E3919" s="326" t="s">
        <v>656</v>
      </c>
      <c r="F3919" s="326" t="s">
        <v>657</v>
      </c>
      <c r="G3919" s="326">
        <v>30.0</v>
      </c>
      <c r="H3919" s="326">
        <v>392.899425</v>
      </c>
      <c r="I3919" s="60">
        <f t="shared" si="1"/>
        <v>2022</v>
      </c>
      <c r="J3919" s="60">
        <f t="shared" si="2"/>
        <v>3</v>
      </c>
    </row>
    <row r="3920">
      <c r="A3920" s="325">
        <v>3918.0</v>
      </c>
      <c r="B3920" s="326" t="s">
        <v>940</v>
      </c>
      <c r="C3920" s="326" t="s">
        <v>547</v>
      </c>
      <c r="D3920" s="326" t="s">
        <v>658</v>
      </c>
      <c r="E3920" s="326" t="s">
        <v>659</v>
      </c>
      <c r="F3920" s="326" t="s">
        <v>660</v>
      </c>
      <c r="G3920" s="326">
        <v>63.0</v>
      </c>
      <c r="H3920" s="326">
        <v>726.591297</v>
      </c>
      <c r="I3920" s="60">
        <f t="shared" si="1"/>
        <v>2022</v>
      </c>
      <c r="J3920" s="60">
        <f t="shared" si="2"/>
        <v>3</v>
      </c>
    </row>
    <row r="3921">
      <c r="A3921" s="325">
        <v>3919.0</v>
      </c>
      <c r="B3921" s="326" t="s">
        <v>940</v>
      </c>
      <c r="C3921" s="326" t="s">
        <v>547</v>
      </c>
      <c r="D3921" s="326" t="s">
        <v>658</v>
      </c>
      <c r="E3921" s="326" t="s">
        <v>661</v>
      </c>
      <c r="F3921" s="326" t="s">
        <v>662</v>
      </c>
      <c r="G3921" s="326">
        <v>4431.0</v>
      </c>
      <c r="H3921" s="326">
        <v>6719.615683</v>
      </c>
      <c r="I3921" s="60">
        <f t="shared" si="1"/>
        <v>2022</v>
      </c>
      <c r="J3921" s="60">
        <f t="shared" si="2"/>
        <v>3</v>
      </c>
    </row>
    <row r="3922">
      <c r="A3922" s="325">
        <v>3920.0</v>
      </c>
      <c r="B3922" s="326" t="s">
        <v>940</v>
      </c>
      <c r="C3922" s="326" t="s">
        <v>547</v>
      </c>
      <c r="D3922" s="326" t="s">
        <v>658</v>
      </c>
      <c r="E3922" s="326" t="s">
        <v>663</v>
      </c>
      <c r="F3922" s="326" t="s">
        <v>664</v>
      </c>
      <c r="G3922" s="326">
        <v>3438.0</v>
      </c>
      <c r="H3922" s="326">
        <v>30937.34209</v>
      </c>
      <c r="I3922" s="60">
        <f t="shared" si="1"/>
        <v>2022</v>
      </c>
      <c r="J3922" s="60">
        <f t="shared" si="2"/>
        <v>3</v>
      </c>
    </row>
    <row r="3923">
      <c r="A3923" s="325">
        <v>3921.0</v>
      </c>
      <c r="B3923" s="326" t="s">
        <v>940</v>
      </c>
      <c r="C3923" s="326" t="s">
        <v>547</v>
      </c>
      <c r="D3923" s="326" t="s">
        <v>665</v>
      </c>
      <c r="E3923" s="326" t="s">
        <v>666</v>
      </c>
      <c r="F3923" s="326" t="s">
        <v>667</v>
      </c>
      <c r="G3923" s="326">
        <v>4264.0</v>
      </c>
      <c r="H3923" s="326">
        <v>2842714.97</v>
      </c>
      <c r="I3923" s="60">
        <f t="shared" si="1"/>
        <v>2022</v>
      </c>
      <c r="J3923" s="60">
        <f t="shared" si="2"/>
        <v>3</v>
      </c>
    </row>
    <row r="3924">
      <c r="A3924" s="325">
        <v>3922.0</v>
      </c>
      <c r="B3924" s="326" t="s">
        <v>940</v>
      </c>
      <c r="C3924" s="326" t="s">
        <v>678</v>
      </c>
      <c r="D3924" s="326" t="s">
        <v>678</v>
      </c>
      <c r="E3924" s="326" t="s">
        <v>680</v>
      </c>
      <c r="F3924" s="326">
        <v>80.0</v>
      </c>
      <c r="G3924" s="326">
        <v>115.0</v>
      </c>
      <c r="H3924" s="326">
        <v>18053.62944</v>
      </c>
      <c r="I3924" s="60">
        <f t="shared" si="1"/>
        <v>2022</v>
      </c>
      <c r="J3924" s="60">
        <f t="shared" si="2"/>
        <v>3</v>
      </c>
    </row>
    <row r="3925">
      <c r="A3925" s="325">
        <v>3923.0</v>
      </c>
      <c r="B3925" s="326" t="s">
        <v>940</v>
      </c>
      <c r="C3925" s="326" t="s">
        <v>678</v>
      </c>
      <c r="D3925" s="326" t="s">
        <v>678</v>
      </c>
      <c r="E3925" s="326" t="s">
        <v>681</v>
      </c>
      <c r="F3925" s="326">
        <v>83.0</v>
      </c>
      <c r="G3925" s="326">
        <v>10.0</v>
      </c>
      <c r="H3925" s="326">
        <v>42.52966804</v>
      </c>
      <c r="I3925" s="60">
        <f t="shared" si="1"/>
        <v>2022</v>
      </c>
      <c r="J3925" s="60">
        <f t="shared" si="2"/>
        <v>3</v>
      </c>
    </row>
    <row r="3926">
      <c r="A3926" s="325">
        <v>3924.0</v>
      </c>
      <c r="B3926" s="326" t="s">
        <v>940</v>
      </c>
      <c r="C3926" s="326" t="s">
        <v>678</v>
      </c>
      <c r="D3926" s="326" t="s">
        <v>678</v>
      </c>
      <c r="E3926" s="326" t="s">
        <v>682</v>
      </c>
      <c r="F3926" s="326">
        <v>26.0</v>
      </c>
      <c r="G3926" s="326">
        <v>1.0</v>
      </c>
      <c r="H3926" s="326">
        <v>270.9073033</v>
      </c>
      <c r="I3926" s="60">
        <f t="shared" si="1"/>
        <v>2022</v>
      </c>
      <c r="J3926" s="60">
        <f t="shared" si="2"/>
        <v>3</v>
      </c>
    </row>
    <row r="3927">
      <c r="A3927" s="325">
        <v>3925.0</v>
      </c>
      <c r="B3927" s="326" t="s">
        <v>940</v>
      </c>
      <c r="C3927" s="326" t="s">
        <v>678</v>
      </c>
      <c r="D3927" s="326" t="s">
        <v>678</v>
      </c>
      <c r="E3927" s="326" t="s">
        <v>683</v>
      </c>
      <c r="F3927" s="326">
        <v>802.0</v>
      </c>
      <c r="G3927" s="326">
        <v>761.0</v>
      </c>
      <c r="H3927" s="326">
        <v>102836.5534</v>
      </c>
      <c r="I3927" s="60">
        <f t="shared" si="1"/>
        <v>2022</v>
      </c>
      <c r="J3927" s="60">
        <f t="shared" si="2"/>
        <v>3</v>
      </c>
    </row>
    <row r="3928">
      <c r="A3928" s="325">
        <v>3926.0</v>
      </c>
      <c r="B3928" s="326" t="s">
        <v>940</v>
      </c>
      <c r="C3928" s="326" t="s">
        <v>678</v>
      </c>
      <c r="D3928" s="326" t="s">
        <v>678</v>
      </c>
      <c r="E3928" s="326" t="s">
        <v>684</v>
      </c>
      <c r="F3928" s="326">
        <v>95.0</v>
      </c>
      <c r="G3928" s="326">
        <v>10.0</v>
      </c>
      <c r="H3928" s="326">
        <v>161.753548</v>
      </c>
      <c r="I3928" s="60">
        <f t="shared" si="1"/>
        <v>2022</v>
      </c>
      <c r="J3928" s="60">
        <f t="shared" si="2"/>
        <v>3</v>
      </c>
    </row>
    <row r="3929">
      <c r="A3929" s="325">
        <v>3927.0</v>
      </c>
      <c r="B3929" s="326" t="s">
        <v>940</v>
      </c>
      <c r="C3929" s="326" t="s">
        <v>678</v>
      </c>
      <c r="D3929" s="326" t="s">
        <v>678</v>
      </c>
      <c r="E3929" s="326" t="s">
        <v>685</v>
      </c>
      <c r="F3929" s="326">
        <v>24.0</v>
      </c>
      <c r="G3929" s="326">
        <v>5.0</v>
      </c>
      <c r="H3929" s="326">
        <v>1735.066684</v>
      </c>
      <c r="I3929" s="60">
        <f t="shared" si="1"/>
        <v>2022</v>
      </c>
      <c r="J3929" s="60">
        <f t="shared" si="2"/>
        <v>3</v>
      </c>
    </row>
    <row r="3930">
      <c r="A3930" s="325">
        <v>3928.0</v>
      </c>
      <c r="B3930" s="326" t="s">
        <v>940</v>
      </c>
      <c r="C3930" s="326" t="s">
        <v>678</v>
      </c>
      <c r="D3930" s="326" t="s">
        <v>678</v>
      </c>
      <c r="E3930" s="326" t="s">
        <v>686</v>
      </c>
      <c r="F3930" s="326">
        <v>60.0</v>
      </c>
      <c r="G3930" s="326">
        <v>17.0</v>
      </c>
      <c r="H3930" s="326">
        <v>313.188894</v>
      </c>
      <c r="I3930" s="60">
        <f t="shared" si="1"/>
        <v>2022</v>
      </c>
      <c r="J3930" s="60">
        <f t="shared" si="2"/>
        <v>3</v>
      </c>
    </row>
    <row r="3931">
      <c r="A3931" s="325">
        <v>3929.0</v>
      </c>
      <c r="B3931" s="326" t="s">
        <v>940</v>
      </c>
      <c r="C3931" s="326" t="s">
        <v>678</v>
      </c>
      <c r="D3931" s="326" t="s">
        <v>678</v>
      </c>
      <c r="E3931" s="326" t="s">
        <v>687</v>
      </c>
      <c r="F3931" s="326">
        <v>814.0</v>
      </c>
      <c r="G3931" s="326">
        <v>62.0</v>
      </c>
      <c r="H3931" s="326">
        <v>436.6328704</v>
      </c>
      <c r="I3931" s="60">
        <f t="shared" si="1"/>
        <v>2022</v>
      </c>
      <c r="J3931" s="60">
        <f t="shared" si="2"/>
        <v>3</v>
      </c>
    </row>
    <row r="3932">
      <c r="A3932" s="325">
        <v>3930.0</v>
      </c>
      <c r="B3932" s="326" t="s">
        <v>940</v>
      </c>
      <c r="C3932" s="326" t="s">
        <v>678</v>
      </c>
      <c r="D3932" s="326" t="s">
        <v>678</v>
      </c>
      <c r="E3932" s="326" t="s">
        <v>688</v>
      </c>
      <c r="F3932" s="326">
        <v>33.0</v>
      </c>
      <c r="G3932" s="326">
        <v>265.0</v>
      </c>
      <c r="H3932" s="326">
        <v>9794.91874</v>
      </c>
      <c r="I3932" s="60">
        <f t="shared" si="1"/>
        <v>2022</v>
      </c>
      <c r="J3932" s="60">
        <f t="shared" si="2"/>
        <v>3</v>
      </c>
    </row>
    <row r="3933">
      <c r="A3933" s="325">
        <v>3931.0</v>
      </c>
      <c r="B3933" s="326" t="s">
        <v>940</v>
      </c>
      <c r="C3933" s="326" t="s">
        <v>678</v>
      </c>
      <c r="D3933" s="326" t="s">
        <v>678</v>
      </c>
      <c r="E3933" s="326" t="s">
        <v>689</v>
      </c>
      <c r="F3933" s="326">
        <v>54.0</v>
      </c>
      <c r="G3933" s="326">
        <v>322.0</v>
      </c>
      <c r="H3933" s="326">
        <v>22493.24029</v>
      </c>
      <c r="I3933" s="60">
        <f t="shared" si="1"/>
        <v>2022</v>
      </c>
      <c r="J3933" s="60">
        <f t="shared" si="2"/>
        <v>3</v>
      </c>
    </row>
    <row r="3934">
      <c r="A3934" s="325">
        <v>3932.0</v>
      </c>
      <c r="B3934" s="326" t="s">
        <v>940</v>
      </c>
      <c r="C3934" s="326" t="s">
        <v>678</v>
      </c>
      <c r="D3934" s="326" t="s">
        <v>678</v>
      </c>
      <c r="E3934" s="326" t="s">
        <v>692</v>
      </c>
      <c r="F3934" s="326" t="s">
        <v>693</v>
      </c>
      <c r="G3934" s="326">
        <v>52.0</v>
      </c>
      <c r="H3934" s="326">
        <v>7499.471481</v>
      </c>
      <c r="I3934" s="60">
        <f t="shared" si="1"/>
        <v>2022</v>
      </c>
      <c r="J3934" s="60">
        <f t="shared" si="2"/>
        <v>3</v>
      </c>
    </row>
    <row r="3935">
      <c r="A3935" s="325">
        <v>3933.0</v>
      </c>
      <c r="B3935" s="326" t="s">
        <v>940</v>
      </c>
      <c r="C3935" s="326" t="s">
        <v>678</v>
      </c>
      <c r="D3935" s="326" t="s">
        <v>678</v>
      </c>
      <c r="E3935" s="326" t="s">
        <v>694</v>
      </c>
      <c r="F3935" s="326">
        <v>86.0</v>
      </c>
      <c r="G3935" s="326">
        <v>1137.0</v>
      </c>
      <c r="H3935" s="326">
        <v>139115.8798</v>
      </c>
      <c r="I3935" s="60">
        <f t="shared" si="1"/>
        <v>2022</v>
      </c>
      <c r="J3935" s="60">
        <f t="shared" si="2"/>
        <v>3</v>
      </c>
    </row>
    <row r="3936">
      <c r="A3936" s="325">
        <v>3934.0</v>
      </c>
      <c r="B3936" s="326" t="s">
        <v>940</v>
      </c>
      <c r="C3936" s="326" t="s">
        <v>678</v>
      </c>
      <c r="D3936" s="326" t="s">
        <v>678</v>
      </c>
      <c r="E3936" s="326" t="s">
        <v>695</v>
      </c>
      <c r="F3936" s="326">
        <v>69.0</v>
      </c>
      <c r="G3936" s="326">
        <v>132.0</v>
      </c>
      <c r="H3936" s="326">
        <v>35814.9837</v>
      </c>
      <c r="I3936" s="60">
        <f t="shared" si="1"/>
        <v>2022</v>
      </c>
      <c r="J3936" s="60">
        <f t="shared" si="2"/>
        <v>3</v>
      </c>
    </row>
    <row r="3937">
      <c r="A3937" s="325">
        <v>3935.0</v>
      </c>
      <c r="B3937" s="326" t="s">
        <v>940</v>
      </c>
      <c r="C3937" s="326" t="s">
        <v>678</v>
      </c>
      <c r="D3937" s="326" t="s">
        <v>678</v>
      </c>
      <c r="E3937" s="326" t="s">
        <v>696</v>
      </c>
      <c r="F3937" s="326">
        <v>61.0</v>
      </c>
      <c r="G3937" s="326">
        <v>42.0</v>
      </c>
      <c r="H3937" s="326">
        <v>6207.013609</v>
      </c>
      <c r="I3937" s="60">
        <f t="shared" si="1"/>
        <v>2022</v>
      </c>
      <c r="J3937" s="60">
        <f t="shared" si="2"/>
        <v>3</v>
      </c>
    </row>
    <row r="3938">
      <c r="A3938" s="325">
        <v>3936.0</v>
      </c>
      <c r="B3938" s="326" t="s">
        <v>940</v>
      </c>
      <c r="C3938" s="326" t="s">
        <v>678</v>
      </c>
      <c r="D3938" s="326" t="s">
        <v>678</v>
      </c>
      <c r="E3938" s="326" t="s">
        <v>697</v>
      </c>
      <c r="F3938" s="326">
        <v>99.0</v>
      </c>
      <c r="G3938" s="326">
        <v>143.0</v>
      </c>
      <c r="H3938" s="326">
        <v>26570.52974</v>
      </c>
      <c r="I3938" s="60">
        <f t="shared" si="1"/>
        <v>2022</v>
      </c>
      <c r="J3938" s="60">
        <f t="shared" si="2"/>
        <v>3</v>
      </c>
    </row>
    <row r="3939">
      <c r="A3939" s="325">
        <v>3937.0</v>
      </c>
      <c r="B3939" s="326" t="s">
        <v>940</v>
      </c>
      <c r="C3939" s="326" t="s">
        <v>678</v>
      </c>
      <c r="D3939" s="326" t="s">
        <v>678</v>
      </c>
      <c r="E3939" s="326" t="s">
        <v>698</v>
      </c>
      <c r="F3939" s="326">
        <v>67.0</v>
      </c>
      <c r="G3939" s="326">
        <v>3.0</v>
      </c>
      <c r="H3939" s="326">
        <v>348.9404532</v>
      </c>
      <c r="I3939" s="60">
        <f t="shared" si="1"/>
        <v>2022</v>
      </c>
      <c r="J3939" s="60">
        <f t="shared" si="2"/>
        <v>3</v>
      </c>
    </row>
    <row r="3940">
      <c r="A3940" s="325">
        <v>3938.0</v>
      </c>
      <c r="B3940" s="326" t="s">
        <v>940</v>
      </c>
      <c r="C3940" s="326" t="s">
        <v>678</v>
      </c>
      <c r="D3940" s="326" t="s">
        <v>678</v>
      </c>
      <c r="E3940" s="326" t="s">
        <v>699</v>
      </c>
      <c r="F3940" s="326">
        <v>79.0</v>
      </c>
      <c r="G3940" s="326">
        <v>349.0</v>
      </c>
      <c r="H3940" s="326">
        <v>64307.78815</v>
      </c>
      <c r="I3940" s="60">
        <f t="shared" si="1"/>
        <v>2022</v>
      </c>
      <c r="J3940" s="60">
        <f t="shared" si="2"/>
        <v>3</v>
      </c>
    </row>
    <row r="3941">
      <c r="A3941" s="325">
        <v>3939.0</v>
      </c>
      <c r="B3941" s="326" t="s">
        <v>940</v>
      </c>
      <c r="C3941" s="326" t="s">
        <v>678</v>
      </c>
      <c r="D3941" s="326" t="s">
        <v>678</v>
      </c>
      <c r="E3941" s="326" t="s">
        <v>702</v>
      </c>
      <c r="F3941" s="326" t="s">
        <v>703</v>
      </c>
      <c r="G3941" s="326">
        <v>44.0</v>
      </c>
      <c r="H3941" s="326">
        <v>8133.149077</v>
      </c>
      <c r="I3941" s="60">
        <f t="shared" si="1"/>
        <v>2022</v>
      </c>
      <c r="J3941" s="60">
        <f t="shared" si="2"/>
        <v>3</v>
      </c>
    </row>
    <row r="3942">
      <c r="A3942" s="325">
        <v>3940.0</v>
      </c>
      <c r="B3942" s="326" t="s">
        <v>940</v>
      </c>
      <c r="C3942" s="326" t="s">
        <v>678</v>
      </c>
      <c r="D3942" s="326" t="s">
        <v>678</v>
      </c>
      <c r="E3942" s="326" t="s">
        <v>704</v>
      </c>
      <c r="F3942" s="326">
        <v>38.0</v>
      </c>
      <c r="G3942" s="326">
        <v>488.0</v>
      </c>
      <c r="H3942" s="326">
        <v>135771.2081</v>
      </c>
      <c r="I3942" s="60">
        <f t="shared" si="1"/>
        <v>2022</v>
      </c>
      <c r="J3942" s="60">
        <f t="shared" si="2"/>
        <v>3</v>
      </c>
    </row>
    <row r="3943">
      <c r="A3943" s="325">
        <v>3941.0</v>
      </c>
      <c r="B3943" s="326" t="s">
        <v>940</v>
      </c>
      <c r="C3943" s="326" t="s">
        <v>678</v>
      </c>
      <c r="D3943" s="326" t="s">
        <v>678</v>
      </c>
      <c r="E3943" s="326" t="s">
        <v>705</v>
      </c>
      <c r="F3943" s="326">
        <v>27.0</v>
      </c>
      <c r="G3943" s="326">
        <v>11.0</v>
      </c>
      <c r="H3943" s="326">
        <v>30.63960598</v>
      </c>
      <c r="I3943" s="60">
        <f t="shared" si="1"/>
        <v>2022</v>
      </c>
      <c r="J3943" s="60">
        <f t="shared" si="2"/>
        <v>3</v>
      </c>
    </row>
    <row r="3944">
      <c r="A3944" s="325">
        <v>3942.0</v>
      </c>
      <c r="B3944" s="326" t="s">
        <v>940</v>
      </c>
      <c r="C3944" s="326" t="s">
        <v>678</v>
      </c>
      <c r="D3944" s="326" t="s">
        <v>678</v>
      </c>
      <c r="E3944" s="326" t="s">
        <v>706</v>
      </c>
      <c r="F3944" s="326">
        <v>59.0</v>
      </c>
      <c r="G3944" s="326">
        <v>403.0</v>
      </c>
      <c r="H3944" s="326">
        <v>23782.5906</v>
      </c>
      <c r="I3944" s="60">
        <f t="shared" si="1"/>
        <v>2022</v>
      </c>
      <c r="J3944" s="60">
        <f t="shared" si="2"/>
        <v>3</v>
      </c>
    </row>
    <row r="3945">
      <c r="A3945" s="325">
        <v>3943.0</v>
      </c>
      <c r="B3945" s="326" t="s">
        <v>940</v>
      </c>
      <c r="C3945" s="326" t="s">
        <v>678</v>
      </c>
      <c r="D3945" s="326" t="s">
        <v>678</v>
      </c>
      <c r="E3945" s="326" t="s">
        <v>856</v>
      </c>
      <c r="F3945" s="326">
        <v>96.0</v>
      </c>
      <c r="G3945" s="326">
        <v>2.0</v>
      </c>
      <c r="H3945" s="326">
        <v>547.724445</v>
      </c>
      <c r="I3945" s="60">
        <f t="shared" si="1"/>
        <v>2022</v>
      </c>
      <c r="J3945" s="60">
        <f t="shared" si="2"/>
        <v>3</v>
      </c>
    </row>
    <row r="3946">
      <c r="A3946" s="325">
        <v>3944.0</v>
      </c>
      <c r="B3946" s="326" t="s">
        <v>940</v>
      </c>
      <c r="C3946" s="326" t="s">
        <v>550</v>
      </c>
      <c r="D3946" s="326" t="s">
        <v>550</v>
      </c>
      <c r="E3946" s="326" t="s">
        <v>912</v>
      </c>
      <c r="F3946" s="326">
        <v>81.0</v>
      </c>
      <c r="G3946" s="326">
        <v>12.0</v>
      </c>
      <c r="H3946" s="326">
        <v>20528.6835</v>
      </c>
      <c r="I3946" s="60">
        <f t="shared" si="1"/>
        <v>2022</v>
      </c>
      <c r="J3946" s="60">
        <f t="shared" si="2"/>
        <v>3</v>
      </c>
    </row>
    <row r="3947">
      <c r="A3947" s="325">
        <v>3945.0</v>
      </c>
      <c r="B3947" s="326" t="s">
        <v>940</v>
      </c>
      <c r="C3947" s="326" t="s">
        <v>550</v>
      </c>
      <c r="D3947" s="326" t="s">
        <v>550</v>
      </c>
      <c r="E3947" s="326" t="s">
        <v>708</v>
      </c>
      <c r="F3947" s="326" t="s">
        <v>709</v>
      </c>
      <c r="G3947" s="326">
        <v>2566.0</v>
      </c>
      <c r="H3947" s="326">
        <v>182456.2921</v>
      </c>
      <c r="I3947" s="60">
        <f t="shared" si="1"/>
        <v>2022</v>
      </c>
      <c r="J3947" s="60">
        <f t="shared" si="2"/>
        <v>3</v>
      </c>
    </row>
    <row r="3948">
      <c r="A3948" s="325">
        <v>3946.0</v>
      </c>
      <c r="B3948" s="326" t="s">
        <v>940</v>
      </c>
      <c r="C3948" s="326" t="s">
        <v>550</v>
      </c>
      <c r="D3948" s="326" t="s">
        <v>550</v>
      </c>
      <c r="E3948" s="326" t="s">
        <v>710</v>
      </c>
      <c r="F3948" s="326" t="s">
        <v>711</v>
      </c>
      <c r="G3948" s="326">
        <v>296.0</v>
      </c>
      <c r="H3948" s="326">
        <v>164143.1828</v>
      </c>
      <c r="I3948" s="60">
        <f t="shared" si="1"/>
        <v>2022</v>
      </c>
      <c r="J3948" s="60">
        <f t="shared" si="2"/>
        <v>3</v>
      </c>
    </row>
    <row r="3949">
      <c r="A3949" s="325">
        <v>3947.0</v>
      </c>
      <c r="B3949" s="326" t="s">
        <v>940</v>
      </c>
      <c r="C3949" s="326" t="s">
        <v>550</v>
      </c>
      <c r="D3949" s="326" t="s">
        <v>550</v>
      </c>
      <c r="E3949" s="326" t="s">
        <v>712</v>
      </c>
      <c r="F3949" s="326" t="s">
        <v>713</v>
      </c>
      <c r="G3949" s="326">
        <v>146.0</v>
      </c>
      <c r="H3949" s="326">
        <v>102638.1781</v>
      </c>
      <c r="I3949" s="60">
        <f t="shared" si="1"/>
        <v>2022</v>
      </c>
      <c r="J3949" s="60">
        <f t="shared" si="2"/>
        <v>3</v>
      </c>
    </row>
    <row r="3950">
      <c r="A3950" s="325">
        <v>3948.0</v>
      </c>
      <c r="B3950" s="326" t="s">
        <v>940</v>
      </c>
      <c r="C3950" s="326" t="s">
        <v>550</v>
      </c>
      <c r="D3950" s="326" t="s">
        <v>550</v>
      </c>
      <c r="E3950" s="326" t="s">
        <v>714</v>
      </c>
      <c r="F3950" s="326" t="s">
        <v>715</v>
      </c>
      <c r="G3950" s="326">
        <v>1689.0</v>
      </c>
      <c r="H3950" s="326">
        <v>103714.4487</v>
      </c>
      <c r="I3950" s="60">
        <f t="shared" si="1"/>
        <v>2022</v>
      </c>
      <c r="J3950" s="60">
        <f t="shared" si="2"/>
        <v>3</v>
      </c>
    </row>
    <row r="3951">
      <c r="A3951" s="325">
        <v>3949.0</v>
      </c>
      <c r="B3951" s="326" t="s">
        <v>940</v>
      </c>
      <c r="C3951" s="326" t="s">
        <v>551</v>
      </c>
      <c r="D3951" s="326" t="s">
        <v>551</v>
      </c>
      <c r="E3951" s="326" t="s">
        <v>716</v>
      </c>
      <c r="F3951" s="326">
        <v>66.0</v>
      </c>
      <c r="G3951" s="326">
        <v>4385.0</v>
      </c>
      <c r="H3951" s="326">
        <v>303840.5959</v>
      </c>
      <c r="I3951" s="60">
        <f t="shared" si="1"/>
        <v>2022</v>
      </c>
      <c r="J3951" s="60">
        <f t="shared" si="2"/>
        <v>3</v>
      </c>
    </row>
    <row r="3952">
      <c r="A3952" s="325">
        <v>3950.0</v>
      </c>
      <c r="B3952" s="326" t="s">
        <v>940</v>
      </c>
      <c r="C3952" s="326" t="s">
        <v>551</v>
      </c>
      <c r="D3952" s="326" t="s">
        <v>551</v>
      </c>
      <c r="E3952" s="326" t="s">
        <v>717</v>
      </c>
      <c r="F3952" s="326" t="s">
        <v>718</v>
      </c>
      <c r="G3952" s="326">
        <v>4450.0</v>
      </c>
      <c r="H3952" s="326">
        <v>33713.90933</v>
      </c>
      <c r="I3952" s="60">
        <f t="shared" si="1"/>
        <v>2022</v>
      </c>
      <c r="J3952" s="60">
        <f t="shared" si="2"/>
        <v>3</v>
      </c>
    </row>
    <row r="3953">
      <c r="A3953" s="325">
        <v>3951.0</v>
      </c>
      <c r="B3953" s="326" t="s">
        <v>940</v>
      </c>
      <c r="C3953" s="326" t="s">
        <v>551</v>
      </c>
      <c r="D3953" s="326" t="s">
        <v>551</v>
      </c>
      <c r="E3953" s="326" t="s">
        <v>719</v>
      </c>
      <c r="F3953" s="326" t="s">
        <v>720</v>
      </c>
      <c r="G3953" s="326">
        <v>1647.0</v>
      </c>
      <c r="H3953" s="326">
        <v>22606.10752</v>
      </c>
      <c r="I3953" s="60">
        <f t="shared" si="1"/>
        <v>2022</v>
      </c>
      <c r="J3953" s="60">
        <f t="shared" si="2"/>
        <v>3</v>
      </c>
    </row>
    <row r="3954">
      <c r="A3954" s="325">
        <v>3952.0</v>
      </c>
      <c r="B3954" s="326" t="s">
        <v>940</v>
      </c>
      <c r="C3954" s="326" t="s">
        <v>551</v>
      </c>
      <c r="D3954" s="326" t="s">
        <v>551</v>
      </c>
      <c r="E3954" s="326" t="s">
        <v>721</v>
      </c>
      <c r="F3954" s="326" t="s">
        <v>722</v>
      </c>
      <c r="G3954" s="326">
        <v>61.0</v>
      </c>
      <c r="H3954" s="326">
        <v>22778.20612</v>
      </c>
      <c r="I3954" s="60">
        <f t="shared" si="1"/>
        <v>2022</v>
      </c>
      <c r="J3954" s="60">
        <f t="shared" si="2"/>
        <v>3</v>
      </c>
    </row>
    <row r="3955">
      <c r="A3955" s="325">
        <v>3953.0</v>
      </c>
      <c r="B3955" s="326" t="s">
        <v>940</v>
      </c>
      <c r="C3955" s="326" t="s">
        <v>723</v>
      </c>
      <c r="D3955" s="326" t="s">
        <v>723</v>
      </c>
      <c r="E3955" s="326" t="s">
        <v>724</v>
      </c>
      <c r="F3955" s="326" t="s">
        <v>725</v>
      </c>
      <c r="G3955" s="326">
        <v>342.0</v>
      </c>
      <c r="H3955" s="326">
        <v>339794.6372</v>
      </c>
      <c r="I3955" s="60">
        <f t="shared" si="1"/>
        <v>2022</v>
      </c>
      <c r="J3955" s="60">
        <f t="shared" si="2"/>
        <v>3</v>
      </c>
    </row>
    <row r="3956">
      <c r="A3956" s="325">
        <v>3954.0</v>
      </c>
      <c r="B3956" s="326" t="s">
        <v>940</v>
      </c>
      <c r="C3956" s="326" t="s">
        <v>723</v>
      </c>
      <c r="D3956" s="326" t="s">
        <v>723</v>
      </c>
      <c r="E3956" s="326" t="s">
        <v>726</v>
      </c>
      <c r="F3956" s="326" t="s">
        <v>727</v>
      </c>
      <c r="G3956" s="326">
        <v>1272.0</v>
      </c>
      <c r="H3956" s="326">
        <v>1263797.598</v>
      </c>
      <c r="I3956" s="60">
        <f t="shared" si="1"/>
        <v>2022</v>
      </c>
      <c r="J3956" s="60">
        <f t="shared" si="2"/>
        <v>3</v>
      </c>
    </row>
    <row r="3957">
      <c r="A3957" s="325">
        <v>3955.0</v>
      </c>
      <c r="B3957" s="326" t="s">
        <v>940</v>
      </c>
      <c r="C3957" s="326" t="s">
        <v>524</v>
      </c>
      <c r="D3957" s="326" t="s">
        <v>728</v>
      </c>
      <c r="E3957" s="326" t="s">
        <v>729</v>
      </c>
      <c r="F3957" s="326">
        <v>71.0</v>
      </c>
      <c r="G3957" s="326">
        <v>75.0</v>
      </c>
      <c r="H3957" s="326">
        <v>71952.77169</v>
      </c>
      <c r="I3957" s="60">
        <f t="shared" si="1"/>
        <v>2022</v>
      </c>
      <c r="J3957" s="60">
        <f t="shared" si="2"/>
        <v>3</v>
      </c>
    </row>
    <row r="3958">
      <c r="A3958" s="325">
        <v>3956.0</v>
      </c>
      <c r="B3958" s="326" t="s">
        <v>940</v>
      </c>
      <c r="C3958" s="326" t="s">
        <v>524</v>
      </c>
      <c r="D3958" s="326" t="s">
        <v>728</v>
      </c>
      <c r="E3958" s="326" t="s">
        <v>730</v>
      </c>
      <c r="F3958" s="326">
        <v>73.0</v>
      </c>
      <c r="G3958" s="326">
        <v>11.0</v>
      </c>
      <c r="H3958" s="326">
        <v>2708.689425</v>
      </c>
      <c r="I3958" s="60">
        <f t="shared" si="1"/>
        <v>2022</v>
      </c>
      <c r="J3958" s="60">
        <f t="shared" si="2"/>
        <v>3</v>
      </c>
    </row>
    <row r="3959">
      <c r="A3959" s="325">
        <v>3957.0</v>
      </c>
      <c r="B3959" s="326" t="s">
        <v>940</v>
      </c>
      <c r="C3959" s="326" t="s">
        <v>524</v>
      </c>
      <c r="D3959" s="326" t="s">
        <v>728</v>
      </c>
      <c r="E3959" s="326" t="s">
        <v>731</v>
      </c>
      <c r="F3959" s="326" t="s">
        <v>732</v>
      </c>
      <c r="G3959" s="326">
        <v>24.0</v>
      </c>
      <c r="H3959" s="326">
        <v>21799.24375</v>
      </c>
      <c r="I3959" s="60">
        <f t="shared" si="1"/>
        <v>2022</v>
      </c>
      <c r="J3959" s="60">
        <f t="shared" si="2"/>
        <v>3</v>
      </c>
    </row>
    <row r="3960">
      <c r="A3960" s="325">
        <v>3958.0</v>
      </c>
      <c r="B3960" s="326" t="s">
        <v>940</v>
      </c>
      <c r="C3960" s="326" t="s">
        <v>524</v>
      </c>
      <c r="D3960" s="326" t="s">
        <v>728</v>
      </c>
      <c r="E3960" s="326" t="s">
        <v>733</v>
      </c>
      <c r="F3960" s="326" t="s">
        <v>734</v>
      </c>
      <c r="G3960" s="326">
        <v>423.0</v>
      </c>
      <c r="H3960" s="326">
        <v>19684.188</v>
      </c>
      <c r="I3960" s="60">
        <f t="shared" si="1"/>
        <v>2022</v>
      </c>
      <c r="J3960" s="60">
        <f t="shared" si="2"/>
        <v>3</v>
      </c>
    </row>
    <row r="3961">
      <c r="A3961" s="325">
        <v>3959.0</v>
      </c>
      <c r="B3961" s="326" t="s">
        <v>940</v>
      </c>
      <c r="C3961" s="326" t="s">
        <v>524</v>
      </c>
      <c r="D3961" s="326" t="s">
        <v>728</v>
      </c>
      <c r="E3961" s="326" t="s">
        <v>735</v>
      </c>
      <c r="F3961" s="326">
        <v>23.0</v>
      </c>
      <c r="G3961" s="326">
        <v>22.0</v>
      </c>
      <c r="H3961" s="326">
        <v>28779.97069</v>
      </c>
      <c r="I3961" s="60">
        <f t="shared" si="1"/>
        <v>2022</v>
      </c>
      <c r="J3961" s="60">
        <f t="shared" si="2"/>
        <v>3</v>
      </c>
    </row>
    <row r="3962">
      <c r="A3962" s="325">
        <v>3960.0</v>
      </c>
      <c r="B3962" s="326" t="s">
        <v>940</v>
      </c>
      <c r="C3962" s="326" t="s">
        <v>524</v>
      </c>
      <c r="D3962" s="326" t="s">
        <v>728</v>
      </c>
      <c r="E3962" s="326" t="s">
        <v>736</v>
      </c>
      <c r="F3962" s="326" t="s">
        <v>737</v>
      </c>
      <c r="G3962" s="326">
        <v>11.0</v>
      </c>
      <c r="H3962" s="326">
        <v>14970.80028</v>
      </c>
      <c r="I3962" s="60">
        <f t="shared" si="1"/>
        <v>2022</v>
      </c>
      <c r="J3962" s="60">
        <f t="shared" si="2"/>
        <v>3</v>
      </c>
    </row>
    <row r="3963">
      <c r="A3963" s="325">
        <v>3961.0</v>
      </c>
      <c r="B3963" s="326" t="s">
        <v>940</v>
      </c>
      <c r="C3963" s="326" t="s">
        <v>524</v>
      </c>
      <c r="D3963" s="326" t="s">
        <v>728</v>
      </c>
      <c r="E3963" s="326" t="s">
        <v>738</v>
      </c>
      <c r="F3963" s="326">
        <v>70.0</v>
      </c>
      <c r="G3963" s="326">
        <v>1.0</v>
      </c>
      <c r="H3963" s="326">
        <v>1303.443991</v>
      </c>
      <c r="I3963" s="60">
        <f t="shared" si="1"/>
        <v>2022</v>
      </c>
      <c r="J3963" s="60">
        <f t="shared" si="2"/>
        <v>3</v>
      </c>
    </row>
    <row r="3964">
      <c r="A3964" s="325">
        <v>3962.0</v>
      </c>
      <c r="B3964" s="326" t="s">
        <v>940</v>
      </c>
      <c r="C3964" s="326" t="s">
        <v>524</v>
      </c>
      <c r="D3964" s="326" t="s">
        <v>728</v>
      </c>
      <c r="E3964" s="326" t="s">
        <v>739</v>
      </c>
      <c r="F3964" s="326">
        <v>21.0</v>
      </c>
      <c r="G3964" s="326">
        <v>362.0</v>
      </c>
      <c r="H3964" s="326">
        <v>383197.2206</v>
      </c>
      <c r="I3964" s="60">
        <f t="shared" si="1"/>
        <v>2022</v>
      </c>
      <c r="J3964" s="60">
        <f t="shared" si="2"/>
        <v>3</v>
      </c>
    </row>
    <row r="3965">
      <c r="A3965" s="325">
        <v>3963.0</v>
      </c>
      <c r="B3965" s="326" t="s">
        <v>940</v>
      </c>
      <c r="C3965" s="326" t="s">
        <v>524</v>
      </c>
      <c r="D3965" s="326" t="s">
        <v>728</v>
      </c>
      <c r="E3965" s="326" t="s">
        <v>740</v>
      </c>
      <c r="F3965" s="326" t="s">
        <v>741</v>
      </c>
      <c r="G3965" s="326">
        <v>302.0</v>
      </c>
      <c r="H3965" s="326">
        <v>232384.9703</v>
      </c>
      <c r="I3965" s="60">
        <f t="shared" si="1"/>
        <v>2022</v>
      </c>
      <c r="J3965" s="60">
        <f t="shared" si="2"/>
        <v>3</v>
      </c>
    </row>
    <row r="3966">
      <c r="A3966" s="325">
        <v>3964.0</v>
      </c>
      <c r="B3966" s="326" t="s">
        <v>940</v>
      </c>
      <c r="C3966" s="326" t="s">
        <v>524</v>
      </c>
      <c r="D3966" s="326" t="s">
        <v>728</v>
      </c>
      <c r="E3966" s="326" t="s">
        <v>742</v>
      </c>
      <c r="F3966" s="326" t="s">
        <v>743</v>
      </c>
      <c r="G3966" s="326">
        <v>1008.0</v>
      </c>
      <c r="H3966" s="326">
        <v>501807.5047</v>
      </c>
      <c r="I3966" s="60">
        <f t="shared" si="1"/>
        <v>2022</v>
      </c>
      <c r="J3966" s="60">
        <f t="shared" si="2"/>
        <v>3</v>
      </c>
    </row>
    <row r="3967">
      <c r="A3967" s="325">
        <v>3965.0</v>
      </c>
      <c r="B3967" s="326" t="s">
        <v>940</v>
      </c>
      <c r="C3967" s="326" t="s">
        <v>524</v>
      </c>
      <c r="D3967" s="326" t="s">
        <v>728</v>
      </c>
      <c r="E3967" s="326" t="s">
        <v>744</v>
      </c>
      <c r="F3967" s="326" t="s">
        <v>745</v>
      </c>
      <c r="G3967" s="326">
        <v>256.0</v>
      </c>
      <c r="H3967" s="326">
        <v>331468.6735</v>
      </c>
      <c r="I3967" s="60">
        <f t="shared" si="1"/>
        <v>2022</v>
      </c>
      <c r="J3967" s="60">
        <f t="shared" si="2"/>
        <v>3</v>
      </c>
    </row>
    <row r="3968">
      <c r="A3968" s="325">
        <v>3966.0</v>
      </c>
      <c r="B3968" s="326" t="s">
        <v>940</v>
      </c>
      <c r="C3968" s="326" t="s">
        <v>524</v>
      </c>
      <c r="D3968" s="326" t="s">
        <v>728</v>
      </c>
      <c r="E3968" s="326" t="s">
        <v>746</v>
      </c>
      <c r="F3968" s="326" t="s">
        <v>747</v>
      </c>
      <c r="G3968" s="326">
        <v>98.0</v>
      </c>
      <c r="H3968" s="326">
        <v>89048.01911</v>
      </c>
      <c r="I3968" s="60">
        <f t="shared" si="1"/>
        <v>2022</v>
      </c>
      <c r="J3968" s="60">
        <f t="shared" si="2"/>
        <v>3</v>
      </c>
    </row>
    <row r="3969">
      <c r="A3969" s="325">
        <v>3967.0</v>
      </c>
      <c r="B3969" s="326" t="s">
        <v>940</v>
      </c>
      <c r="C3969" s="326" t="s">
        <v>524</v>
      </c>
      <c r="D3969" s="326" t="s">
        <v>728</v>
      </c>
      <c r="E3969" s="326" t="s">
        <v>748</v>
      </c>
      <c r="F3969" s="326" t="s">
        <v>749</v>
      </c>
      <c r="G3969" s="326">
        <v>52.0</v>
      </c>
      <c r="H3969" s="326">
        <v>50853.16203</v>
      </c>
      <c r="I3969" s="60">
        <f t="shared" si="1"/>
        <v>2022</v>
      </c>
      <c r="J3969" s="60">
        <f t="shared" si="2"/>
        <v>3</v>
      </c>
    </row>
    <row r="3970">
      <c r="A3970" s="325">
        <v>3968.0</v>
      </c>
      <c r="B3970" s="326" t="s">
        <v>940</v>
      </c>
      <c r="C3970" s="326" t="s">
        <v>524</v>
      </c>
      <c r="D3970" s="326" t="s">
        <v>728</v>
      </c>
      <c r="E3970" s="326" t="s">
        <v>750</v>
      </c>
      <c r="F3970" s="326" t="s">
        <v>751</v>
      </c>
      <c r="G3970" s="326">
        <v>399.0</v>
      </c>
      <c r="H3970" s="326">
        <v>126150.2183</v>
      </c>
      <c r="I3970" s="60">
        <f t="shared" si="1"/>
        <v>2022</v>
      </c>
      <c r="J3970" s="60">
        <f t="shared" si="2"/>
        <v>3</v>
      </c>
    </row>
    <row r="3971">
      <c r="A3971" s="325">
        <v>3969.0</v>
      </c>
      <c r="B3971" s="326" t="s">
        <v>940</v>
      </c>
      <c r="C3971" s="326" t="s">
        <v>524</v>
      </c>
      <c r="D3971" s="326" t="s">
        <v>872</v>
      </c>
      <c r="E3971" s="326" t="s">
        <v>909</v>
      </c>
      <c r="F3971" s="326" t="s">
        <v>910</v>
      </c>
      <c r="G3971" s="326">
        <v>3.0</v>
      </c>
      <c r="H3971" s="326">
        <v>9985.887345</v>
      </c>
      <c r="I3971" s="60">
        <f t="shared" si="1"/>
        <v>2022</v>
      </c>
      <c r="J3971" s="60">
        <f t="shared" si="2"/>
        <v>3</v>
      </c>
    </row>
    <row r="3972">
      <c r="A3972" s="325">
        <v>3970.0</v>
      </c>
      <c r="B3972" s="326" t="s">
        <v>940</v>
      </c>
      <c r="C3972" s="326" t="s">
        <v>524</v>
      </c>
      <c r="D3972" s="326" t="s">
        <v>872</v>
      </c>
      <c r="E3972" s="326" t="s">
        <v>754</v>
      </c>
      <c r="F3972" s="326" t="s">
        <v>755</v>
      </c>
      <c r="G3972" s="326">
        <v>526.0</v>
      </c>
      <c r="H3972" s="326">
        <v>1663972.421</v>
      </c>
      <c r="I3972" s="60">
        <f t="shared" si="1"/>
        <v>2022</v>
      </c>
      <c r="J3972" s="60">
        <f t="shared" si="2"/>
        <v>3</v>
      </c>
    </row>
    <row r="3973">
      <c r="A3973" s="325">
        <v>3971.0</v>
      </c>
      <c r="B3973" s="326" t="s">
        <v>940</v>
      </c>
      <c r="C3973" s="326" t="s">
        <v>524</v>
      </c>
      <c r="D3973" s="326" t="s">
        <v>872</v>
      </c>
      <c r="E3973" s="326" t="s">
        <v>756</v>
      </c>
      <c r="F3973" s="326" t="s">
        <v>757</v>
      </c>
      <c r="G3973" s="326">
        <v>169.0</v>
      </c>
      <c r="H3973" s="326">
        <v>514331.9384</v>
      </c>
      <c r="I3973" s="60">
        <f t="shared" si="1"/>
        <v>2022</v>
      </c>
      <c r="J3973" s="60">
        <f t="shared" si="2"/>
        <v>3</v>
      </c>
    </row>
    <row r="3974">
      <c r="A3974" s="325">
        <v>3972.0</v>
      </c>
      <c r="B3974" s="326" t="s">
        <v>940</v>
      </c>
      <c r="C3974" s="326" t="s">
        <v>524</v>
      </c>
      <c r="D3974" s="326" t="s">
        <v>872</v>
      </c>
      <c r="E3974" s="326" t="s">
        <v>758</v>
      </c>
      <c r="F3974" s="326" t="s">
        <v>759</v>
      </c>
      <c r="G3974" s="326">
        <v>153.0</v>
      </c>
      <c r="H3974" s="326">
        <v>585353.4216</v>
      </c>
      <c r="I3974" s="60">
        <f t="shared" si="1"/>
        <v>2022</v>
      </c>
      <c r="J3974" s="60">
        <f t="shared" si="2"/>
        <v>3</v>
      </c>
    </row>
    <row r="3975">
      <c r="A3975" s="325">
        <v>3973.0</v>
      </c>
      <c r="B3975" s="326" t="s">
        <v>940</v>
      </c>
      <c r="C3975" s="326" t="s">
        <v>524</v>
      </c>
      <c r="D3975" s="326" t="s">
        <v>872</v>
      </c>
      <c r="E3975" s="326" t="s">
        <v>760</v>
      </c>
      <c r="F3975" s="326" t="s">
        <v>761</v>
      </c>
      <c r="G3975" s="326">
        <v>13.0</v>
      </c>
      <c r="H3975" s="326">
        <v>44131.51122</v>
      </c>
      <c r="I3975" s="60">
        <f t="shared" si="1"/>
        <v>2022</v>
      </c>
      <c r="J3975" s="60">
        <f t="shared" si="2"/>
        <v>3</v>
      </c>
    </row>
    <row r="3976">
      <c r="A3976" s="325">
        <v>3974.0</v>
      </c>
      <c r="B3976" s="326" t="s">
        <v>940</v>
      </c>
      <c r="C3976" s="326" t="s">
        <v>524</v>
      </c>
      <c r="D3976" s="326" t="s">
        <v>872</v>
      </c>
      <c r="E3976" s="326" t="s">
        <v>762</v>
      </c>
      <c r="F3976" s="326" t="s">
        <v>763</v>
      </c>
      <c r="G3976" s="326">
        <v>51.0</v>
      </c>
      <c r="H3976" s="326">
        <v>110442.4824</v>
      </c>
      <c r="I3976" s="60">
        <f t="shared" si="1"/>
        <v>2022</v>
      </c>
      <c r="J3976" s="60">
        <f t="shared" si="2"/>
        <v>3</v>
      </c>
    </row>
    <row r="3977">
      <c r="A3977" s="325">
        <v>3975.0</v>
      </c>
      <c r="B3977" s="326" t="s">
        <v>940</v>
      </c>
      <c r="C3977" s="326" t="s">
        <v>524</v>
      </c>
      <c r="D3977" s="326" t="s">
        <v>872</v>
      </c>
      <c r="E3977" s="326" t="s">
        <v>764</v>
      </c>
      <c r="F3977" s="326" t="s">
        <v>765</v>
      </c>
      <c r="G3977" s="326">
        <v>18.0</v>
      </c>
      <c r="H3977" s="326">
        <v>69526.28475</v>
      </c>
      <c r="I3977" s="60">
        <f t="shared" si="1"/>
        <v>2022</v>
      </c>
      <c r="J3977" s="60">
        <f t="shared" si="2"/>
        <v>3</v>
      </c>
    </row>
    <row r="3978">
      <c r="A3978" s="325">
        <v>3976.0</v>
      </c>
      <c r="B3978" s="326" t="s">
        <v>940</v>
      </c>
      <c r="C3978" s="326" t="s">
        <v>530</v>
      </c>
      <c r="D3978" s="326" t="s">
        <v>766</v>
      </c>
      <c r="E3978" s="326" t="s">
        <v>767</v>
      </c>
      <c r="F3978" s="326">
        <v>44.0</v>
      </c>
      <c r="G3978" s="326">
        <v>353.0</v>
      </c>
      <c r="H3978" s="326">
        <v>6548.244509</v>
      </c>
      <c r="I3978" s="60">
        <f t="shared" si="1"/>
        <v>2022</v>
      </c>
      <c r="J3978" s="60">
        <f t="shared" si="2"/>
        <v>3</v>
      </c>
    </row>
    <row r="3979">
      <c r="A3979" s="325">
        <v>3977.0</v>
      </c>
      <c r="B3979" s="326" t="s">
        <v>940</v>
      </c>
      <c r="C3979" s="326" t="s">
        <v>530</v>
      </c>
      <c r="D3979" s="326" t="s">
        <v>768</v>
      </c>
      <c r="E3979" s="326" t="s">
        <v>913</v>
      </c>
      <c r="F3979" s="326">
        <v>29.0</v>
      </c>
      <c r="G3979" s="326">
        <v>2.0</v>
      </c>
      <c r="H3979" s="326">
        <v>4918.086218</v>
      </c>
      <c r="I3979" s="60">
        <f t="shared" si="1"/>
        <v>2022</v>
      </c>
      <c r="J3979" s="60">
        <f t="shared" si="2"/>
        <v>3</v>
      </c>
    </row>
    <row r="3980">
      <c r="A3980" s="325">
        <v>3978.0</v>
      </c>
      <c r="B3980" s="326" t="s">
        <v>940</v>
      </c>
      <c r="C3980" s="326" t="s">
        <v>530</v>
      </c>
      <c r="D3980" s="326" t="s">
        <v>768</v>
      </c>
      <c r="E3980" s="326" t="s">
        <v>914</v>
      </c>
      <c r="F3980" s="326" t="s">
        <v>771</v>
      </c>
      <c r="G3980" s="326">
        <v>1.0</v>
      </c>
      <c r="H3980" s="326">
        <v>564.0162591</v>
      </c>
      <c r="I3980" s="60">
        <f t="shared" si="1"/>
        <v>2022</v>
      </c>
      <c r="J3980" s="60">
        <f t="shared" si="2"/>
        <v>3</v>
      </c>
    </row>
    <row r="3981">
      <c r="A3981" s="325">
        <v>3979.0</v>
      </c>
      <c r="B3981" s="326" t="s">
        <v>940</v>
      </c>
      <c r="C3981" s="326" t="s">
        <v>530</v>
      </c>
      <c r="D3981" s="326" t="s">
        <v>768</v>
      </c>
      <c r="E3981" s="326" t="s">
        <v>915</v>
      </c>
      <c r="F3981" s="326" t="s">
        <v>775</v>
      </c>
      <c r="G3981" s="326">
        <v>2.0</v>
      </c>
      <c r="H3981" s="326">
        <v>1128.032518</v>
      </c>
      <c r="I3981" s="60">
        <f t="shared" si="1"/>
        <v>2022</v>
      </c>
      <c r="J3981" s="60">
        <f t="shared" si="2"/>
        <v>3</v>
      </c>
    </row>
    <row r="3982">
      <c r="A3982" s="325">
        <v>3980.0</v>
      </c>
      <c r="B3982" s="326" t="s">
        <v>940</v>
      </c>
      <c r="C3982" s="326" t="s">
        <v>530</v>
      </c>
      <c r="D3982" s="326" t="s">
        <v>778</v>
      </c>
      <c r="E3982" s="326" t="s">
        <v>918</v>
      </c>
      <c r="F3982" s="326" t="s">
        <v>783</v>
      </c>
      <c r="G3982" s="326">
        <v>4.0</v>
      </c>
      <c r="H3982" s="326">
        <v>601.89253</v>
      </c>
      <c r="I3982" s="60">
        <f t="shared" si="1"/>
        <v>2022</v>
      </c>
      <c r="J3982" s="60">
        <f t="shared" si="2"/>
        <v>3</v>
      </c>
    </row>
    <row r="3983">
      <c r="A3983" s="325">
        <v>3981.0</v>
      </c>
      <c r="B3983" s="326" t="s">
        <v>940</v>
      </c>
      <c r="C3983" s="326" t="s">
        <v>530</v>
      </c>
      <c r="D3983" s="326" t="s">
        <v>919</v>
      </c>
      <c r="E3983" s="326" t="s">
        <v>888</v>
      </c>
      <c r="F3983" s="326" t="s">
        <v>889</v>
      </c>
      <c r="G3983" s="326">
        <v>25.0</v>
      </c>
      <c r="H3983" s="326">
        <v>46411.94198</v>
      </c>
      <c r="I3983" s="60">
        <f t="shared" si="1"/>
        <v>2022</v>
      </c>
      <c r="J3983" s="60">
        <f t="shared" si="2"/>
        <v>3</v>
      </c>
    </row>
    <row r="3984">
      <c r="A3984" s="325">
        <v>3982.0</v>
      </c>
      <c r="B3984" s="326" t="s">
        <v>940</v>
      </c>
      <c r="C3984" s="326" t="s">
        <v>530</v>
      </c>
      <c r="D3984" s="326" t="s">
        <v>919</v>
      </c>
      <c r="E3984" s="326" t="s">
        <v>890</v>
      </c>
      <c r="F3984" s="326" t="s">
        <v>891</v>
      </c>
      <c r="G3984" s="326">
        <v>123.0</v>
      </c>
      <c r="H3984" s="326">
        <v>18508.1953</v>
      </c>
      <c r="I3984" s="60">
        <f t="shared" si="1"/>
        <v>2022</v>
      </c>
      <c r="J3984" s="60">
        <f t="shared" si="2"/>
        <v>3</v>
      </c>
    </row>
    <row r="3985">
      <c r="A3985" s="325">
        <v>3983.0</v>
      </c>
      <c r="B3985" s="326" t="s">
        <v>940</v>
      </c>
      <c r="C3985" s="326" t="s">
        <v>530</v>
      </c>
      <c r="D3985" s="326" t="s">
        <v>919</v>
      </c>
      <c r="E3985" s="326" t="s">
        <v>892</v>
      </c>
      <c r="F3985" s="326" t="s">
        <v>893</v>
      </c>
      <c r="G3985" s="326">
        <v>1744.0</v>
      </c>
      <c r="H3985" s="326">
        <v>262425.1431</v>
      </c>
      <c r="I3985" s="60">
        <f t="shared" si="1"/>
        <v>2022</v>
      </c>
      <c r="J3985" s="60">
        <f t="shared" si="2"/>
        <v>3</v>
      </c>
    </row>
    <row r="3986">
      <c r="A3986" s="325">
        <v>3984.0</v>
      </c>
      <c r="B3986" s="326" t="s">
        <v>940</v>
      </c>
      <c r="C3986" s="326" t="s">
        <v>530</v>
      </c>
      <c r="D3986" s="326" t="s">
        <v>784</v>
      </c>
      <c r="E3986" s="326" t="s">
        <v>785</v>
      </c>
      <c r="F3986" s="326">
        <v>35.0</v>
      </c>
      <c r="G3986" s="326">
        <v>88.0</v>
      </c>
      <c r="H3986" s="326">
        <v>68136.57184</v>
      </c>
      <c r="I3986" s="60">
        <f t="shared" si="1"/>
        <v>2022</v>
      </c>
      <c r="J3986" s="60">
        <f t="shared" si="2"/>
        <v>3</v>
      </c>
    </row>
    <row r="3987">
      <c r="A3987" s="325">
        <v>3985.0</v>
      </c>
      <c r="B3987" s="326" t="s">
        <v>940</v>
      </c>
      <c r="C3987" s="326" t="s">
        <v>530</v>
      </c>
      <c r="D3987" s="326" t="s">
        <v>784</v>
      </c>
      <c r="E3987" s="326" t="s">
        <v>786</v>
      </c>
      <c r="F3987" s="326">
        <v>43.0</v>
      </c>
      <c r="G3987" s="326">
        <v>52.0</v>
      </c>
      <c r="H3987" s="326">
        <v>342.5245204</v>
      </c>
      <c r="I3987" s="60">
        <f t="shared" si="1"/>
        <v>2022</v>
      </c>
      <c r="J3987" s="60">
        <f t="shared" si="2"/>
        <v>3</v>
      </c>
    </row>
    <row r="3988">
      <c r="A3988" s="325">
        <v>3986.0</v>
      </c>
      <c r="B3988" s="326" t="s">
        <v>940</v>
      </c>
      <c r="C3988" s="326" t="s">
        <v>530</v>
      </c>
      <c r="D3988" s="326" t="s">
        <v>784</v>
      </c>
      <c r="E3988" s="326" t="s">
        <v>787</v>
      </c>
      <c r="F3988" s="326" t="s">
        <v>788</v>
      </c>
      <c r="G3988" s="326">
        <v>271.0</v>
      </c>
      <c r="H3988" s="326">
        <v>2022.28882</v>
      </c>
      <c r="I3988" s="60">
        <f t="shared" si="1"/>
        <v>2022</v>
      </c>
      <c r="J3988" s="60">
        <f t="shared" si="2"/>
        <v>3</v>
      </c>
    </row>
    <row r="3989">
      <c r="A3989" s="325">
        <v>3987.0</v>
      </c>
      <c r="B3989" s="326" t="s">
        <v>940</v>
      </c>
      <c r="C3989" s="326" t="s">
        <v>530</v>
      </c>
      <c r="D3989" s="326" t="s">
        <v>784</v>
      </c>
      <c r="E3989" s="326" t="s">
        <v>789</v>
      </c>
      <c r="F3989" s="326">
        <v>49.0</v>
      </c>
      <c r="G3989" s="326">
        <v>914.0</v>
      </c>
      <c r="H3989" s="326">
        <v>38913.70245</v>
      </c>
      <c r="I3989" s="60">
        <f t="shared" si="1"/>
        <v>2022</v>
      </c>
      <c r="J3989" s="60">
        <f t="shared" si="2"/>
        <v>3</v>
      </c>
    </row>
    <row r="3990">
      <c r="A3990" s="325">
        <v>3988.0</v>
      </c>
      <c r="B3990" s="326" t="s">
        <v>940</v>
      </c>
      <c r="C3990" s="326" t="s">
        <v>530</v>
      </c>
      <c r="D3990" s="326" t="s">
        <v>784</v>
      </c>
      <c r="E3990" s="326" t="s">
        <v>790</v>
      </c>
      <c r="F3990" s="326">
        <v>41.0</v>
      </c>
      <c r="G3990" s="326">
        <v>135.0</v>
      </c>
      <c r="H3990" s="326">
        <v>6334.246907</v>
      </c>
      <c r="I3990" s="60">
        <f t="shared" si="1"/>
        <v>2022</v>
      </c>
      <c r="J3990" s="60">
        <f t="shared" si="2"/>
        <v>3</v>
      </c>
    </row>
    <row r="3991">
      <c r="A3991" s="325">
        <v>3989.0</v>
      </c>
      <c r="B3991" s="326" t="s">
        <v>940</v>
      </c>
      <c r="C3991" s="326" t="s">
        <v>530</v>
      </c>
      <c r="D3991" s="326" t="s">
        <v>784</v>
      </c>
      <c r="E3991" s="326" t="s">
        <v>791</v>
      </c>
      <c r="F3991" s="326">
        <v>47.0</v>
      </c>
      <c r="G3991" s="326">
        <v>17.0</v>
      </c>
      <c r="H3991" s="326">
        <v>1625.786791</v>
      </c>
      <c r="I3991" s="60">
        <f t="shared" si="1"/>
        <v>2022</v>
      </c>
      <c r="J3991" s="60">
        <f t="shared" si="2"/>
        <v>3</v>
      </c>
    </row>
    <row r="3992">
      <c r="A3992" s="325">
        <v>3990.0</v>
      </c>
      <c r="B3992" s="326" t="s">
        <v>940</v>
      </c>
      <c r="C3992" s="326" t="s">
        <v>530</v>
      </c>
      <c r="D3992" s="326" t="s">
        <v>784</v>
      </c>
      <c r="E3992" s="326" t="s">
        <v>792</v>
      </c>
      <c r="F3992" s="326">
        <v>40.0</v>
      </c>
      <c r="G3992" s="326">
        <v>140.0</v>
      </c>
      <c r="H3992" s="326">
        <v>7285.104609</v>
      </c>
      <c r="I3992" s="60">
        <f t="shared" si="1"/>
        <v>2022</v>
      </c>
      <c r="J3992" s="60">
        <f t="shared" si="2"/>
        <v>3</v>
      </c>
    </row>
    <row r="3993">
      <c r="A3993" s="325">
        <v>3991.0</v>
      </c>
      <c r="B3993" s="326" t="s">
        <v>940</v>
      </c>
      <c r="C3993" s="326" t="s">
        <v>530</v>
      </c>
      <c r="D3993" s="326" t="s">
        <v>784</v>
      </c>
      <c r="E3993" s="326" t="s">
        <v>793</v>
      </c>
      <c r="F3993" s="326">
        <v>42.0</v>
      </c>
      <c r="G3993" s="326">
        <v>6.0</v>
      </c>
      <c r="H3993" s="326">
        <v>471.6934807</v>
      </c>
      <c r="I3993" s="60">
        <f t="shared" si="1"/>
        <v>2022</v>
      </c>
      <c r="J3993" s="60">
        <f t="shared" si="2"/>
        <v>3</v>
      </c>
    </row>
    <row r="3994">
      <c r="A3994" s="325">
        <v>3992.0</v>
      </c>
      <c r="B3994" s="326" t="s">
        <v>940</v>
      </c>
      <c r="C3994" s="326" t="s">
        <v>530</v>
      </c>
      <c r="D3994" s="326" t="s">
        <v>920</v>
      </c>
      <c r="E3994" s="326" t="s">
        <v>878</v>
      </c>
      <c r="F3994" s="326" t="s">
        <v>879</v>
      </c>
      <c r="G3994" s="326">
        <v>126.0</v>
      </c>
      <c r="H3994" s="326">
        <v>309839.4317</v>
      </c>
      <c r="I3994" s="60">
        <f t="shared" si="1"/>
        <v>2022</v>
      </c>
      <c r="J3994" s="60">
        <f t="shared" si="2"/>
        <v>3</v>
      </c>
    </row>
    <row r="3995">
      <c r="A3995" s="325">
        <v>3993.0</v>
      </c>
      <c r="B3995" s="326" t="s">
        <v>940</v>
      </c>
      <c r="C3995" s="326" t="s">
        <v>530</v>
      </c>
      <c r="D3995" s="326" t="s">
        <v>920</v>
      </c>
      <c r="E3995" s="326" t="s">
        <v>880</v>
      </c>
      <c r="F3995" s="326" t="s">
        <v>881</v>
      </c>
      <c r="G3995" s="326">
        <v>349.0</v>
      </c>
      <c r="H3995" s="326">
        <v>196841.6744</v>
      </c>
      <c r="I3995" s="60">
        <f t="shared" si="1"/>
        <v>2022</v>
      </c>
      <c r="J3995" s="60">
        <f t="shared" si="2"/>
        <v>3</v>
      </c>
    </row>
    <row r="3996">
      <c r="A3996" s="325">
        <v>3994.0</v>
      </c>
      <c r="B3996" s="326" t="s">
        <v>940</v>
      </c>
      <c r="C3996" s="326" t="s">
        <v>530</v>
      </c>
      <c r="D3996" s="326" t="s">
        <v>920</v>
      </c>
      <c r="E3996" s="326" t="s">
        <v>882</v>
      </c>
      <c r="F3996" s="326" t="s">
        <v>883</v>
      </c>
      <c r="G3996" s="326">
        <v>4.0</v>
      </c>
      <c r="H3996" s="326">
        <v>2256.065036</v>
      </c>
      <c r="I3996" s="60">
        <f t="shared" si="1"/>
        <v>2022</v>
      </c>
      <c r="J3996" s="60">
        <f t="shared" si="2"/>
        <v>3</v>
      </c>
    </row>
    <row r="3997">
      <c r="A3997" s="325">
        <v>3995.0</v>
      </c>
      <c r="B3997" s="326" t="s">
        <v>940</v>
      </c>
      <c r="C3997" s="326" t="s">
        <v>530</v>
      </c>
      <c r="D3997" s="326" t="s">
        <v>920</v>
      </c>
      <c r="E3997" s="326" t="s">
        <v>884</v>
      </c>
      <c r="F3997" s="326" t="s">
        <v>885</v>
      </c>
      <c r="G3997" s="326">
        <v>2006.0</v>
      </c>
      <c r="H3997" s="326">
        <v>1131416.616</v>
      </c>
      <c r="I3997" s="60">
        <f t="shared" si="1"/>
        <v>2022</v>
      </c>
      <c r="J3997" s="60">
        <f t="shared" si="2"/>
        <v>3</v>
      </c>
    </row>
    <row r="3998">
      <c r="A3998" s="325">
        <v>3996.0</v>
      </c>
      <c r="B3998" s="326" t="s">
        <v>940</v>
      </c>
      <c r="C3998" s="326" t="s">
        <v>530</v>
      </c>
      <c r="D3998" s="326" t="s">
        <v>920</v>
      </c>
      <c r="E3998" s="326" t="s">
        <v>886</v>
      </c>
      <c r="F3998" s="326" t="s">
        <v>887</v>
      </c>
      <c r="G3998" s="326">
        <v>44.0</v>
      </c>
      <c r="H3998" s="326">
        <v>24816.7154</v>
      </c>
      <c r="I3998" s="60">
        <f t="shared" si="1"/>
        <v>2022</v>
      </c>
      <c r="J3998" s="60">
        <f t="shared" si="2"/>
        <v>3</v>
      </c>
    </row>
    <row r="3999">
      <c r="A3999" s="325">
        <v>3997.0</v>
      </c>
      <c r="B3999" s="326" t="s">
        <v>940</v>
      </c>
      <c r="C3999" s="326" t="s">
        <v>530</v>
      </c>
      <c r="D3999" s="326" t="s">
        <v>794</v>
      </c>
      <c r="E3999" s="326" t="s">
        <v>794</v>
      </c>
      <c r="F3999" s="326">
        <v>46.0</v>
      </c>
      <c r="G3999" s="326">
        <v>11822.0</v>
      </c>
      <c r="H3999" s="326">
        <v>154703.1533</v>
      </c>
      <c r="I3999" s="60">
        <f t="shared" si="1"/>
        <v>2022</v>
      </c>
      <c r="J3999" s="60">
        <f t="shared" si="2"/>
        <v>3</v>
      </c>
    </row>
    <row r="4000">
      <c r="A4000" s="325">
        <v>3998.0</v>
      </c>
      <c r="B4000" s="326" t="s">
        <v>940</v>
      </c>
      <c r="C4000" s="326" t="s">
        <v>530</v>
      </c>
      <c r="D4000" s="326" t="s">
        <v>797</v>
      </c>
      <c r="E4000" s="326" t="s">
        <v>797</v>
      </c>
      <c r="F4000" s="326">
        <v>39.0</v>
      </c>
      <c r="G4000" s="326">
        <v>256.0</v>
      </c>
      <c r="H4000" s="326">
        <v>22274.8423</v>
      </c>
      <c r="I4000" s="60">
        <f t="shared" si="1"/>
        <v>2022</v>
      </c>
      <c r="J4000" s="60">
        <f t="shared" si="2"/>
        <v>3</v>
      </c>
    </row>
    <row r="4001">
      <c r="A4001" s="325">
        <v>3999.0</v>
      </c>
      <c r="B4001" s="326" t="s">
        <v>940</v>
      </c>
      <c r="C4001" s="326" t="s">
        <v>530</v>
      </c>
      <c r="D4001" s="326" t="s">
        <v>921</v>
      </c>
      <c r="E4001" s="326" t="s">
        <v>799</v>
      </c>
      <c r="F4001" s="326">
        <v>37.2</v>
      </c>
      <c r="G4001" s="326">
        <v>279.0</v>
      </c>
      <c r="H4001" s="326">
        <v>15366.9612</v>
      </c>
      <c r="I4001" s="60">
        <f t="shared" si="1"/>
        <v>2022</v>
      </c>
      <c r="J4001" s="60">
        <f t="shared" si="2"/>
        <v>3</v>
      </c>
    </row>
    <row r="4002">
      <c r="A4002" s="325">
        <v>4000.0</v>
      </c>
      <c r="B4002" s="326" t="s">
        <v>940</v>
      </c>
      <c r="C4002" s="326" t="s">
        <v>530</v>
      </c>
      <c r="D4002" s="326" t="s">
        <v>921</v>
      </c>
      <c r="E4002" s="326" t="s">
        <v>802</v>
      </c>
      <c r="F4002" s="326">
        <v>126.0</v>
      </c>
      <c r="G4002" s="326">
        <v>479.0</v>
      </c>
      <c r="H4002" s="326">
        <v>4400.053402</v>
      </c>
      <c r="I4002" s="60">
        <f t="shared" si="1"/>
        <v>2022</v>
      </c>
      <c r="J4002" s="60">
        <f t="shared" si="2"/>
        <v>3</v>
      </c>
    </row>
    <row r="4003">
      <c r="A4003" s="325">
        <v>4001.0</v>
      </c>
      <c r="B4003" s="326" t="s">
        <v>940</v>
      </c>
      <c r="C4003" s="326" t="s">
        <v>530</v>
      </c>
      <c r="D4003" s="326" t="s">
        <v>921</v>
      </c>
      <c r="E4003" s="326" t="s">
        <v>796</v>
      </c>
      <c r="F4003" s="326">
        <v>45.0</v>
      </c>
      <c r="G4003" s="326">
        <v>588.0</v>
      </c>
      <c r="H4003" s="326">
        <v>20346.66508</v>
      </c>
      <c r="I4003" s="60">
        <f t="shared" si="1"/>
        <v>2022</v>
      </c>
      <c r="J4003" s="60">
        <f t="shared" si="2"/>
        <v>3</v>
      </c>
    </row>
    <row r="4004">
      <c r="A4004" s="325">
        <v>4002.0</v>
      </c>
      <c r="B4004" s="326" t="s">
        <v>940</v>
      </c>
      <c r="C4004" s="326" t="s">
        <v>530</v>
      </c>
      <c r="D4004" s="326" t="s">
        <v>921</v>
      </c>
      <c r="E4004" s="326" t="s">
        <v>800</v>
      </c>
      <c r="F4004" s="326">
        <v>48.0</v>
      </c>
      <c r="G4004" s="326">
        <v>765.0</v>
      </c>
      <c r="H4004" s="326">
        <v>109110.6829</v>
      </c>
      <c r="I4004" s="60">
        <f t="shared" si="1"/>
        <v>2022</v>
      </c>
      <c r="J4004" s="60">
        <f t="shared" si="2"/>
        <v>3</v>
      </c>
    </row>
    <row r="4005">
      <c r="A4005" s="325">
        <v>4003.0</v>
      </c>
      <c r="B4005" s="326" t="s">
        <v>940</v>
      </c>
      <c r="C4005" s="326" t="s">
        <v>518</v>
      </c>
      <c r="D4005" s="326" t="s">
        <v>864</v>
      </c>
      <c r="E4005" s="326" t="s">
        <v>813</v>
      </c>
      <c r="F4005" s="326">
        <v>4.6</v>
      </c>
      <c r="G4005" s="326">
        <v>6.0</v>
      </c>
      <c r="H4005" s="326">
        <v>9540.358698</v>
      </c>
      <c r="I4005" s="60">
        <f t="shared" si="1"/>
        <v>2022</v>
      </c>
      <c r="J4005" s="60">
        <f t="shared" si="2"/>
        <v>3</v>
      </c>
    </row>
    <row r="4006">
      <c r="A4006" s="325">
        <v>4004.0</v>
      </c>
      <c r="B4006" s="326" t="s">
        <v>940</v>
      </c>
      <c r="C4006" s="326" t="s">
        <v>518</v>
      </c>
      <c r="D4006" s="326" t="s">
        <v>864</v>
      </c>
      <c r="E4006" s="326" t="s">
        <v>922</v>
      </c>
      <c r="F4006" s="326">
        <v>4.9</v>
      </c>
      <c r="G4006" s="326">
        <v>2.0</v>
      </c>
      <c r="H4006" s="326">
        <v>894.8948412</v>
      </c>
      <c r="I4006" s="60">
        <f t="shared" si="1"/>
        <v>2022</v>
      </c>
      <c r="J4006" s="60">
        <f t="shared" si="2"/>
        <v>3</v>
      </c>
    </row>
    <row r="4007">
      <c r="A4007" s="325">
        <v>4005.0</v>
      </c>
      <c r="B4007" s="326" t="s">
        <v>940</v>
      </c>
      <c r="C4007" s="326" t="s">
        <v>518</v>
      </c>
      <c r="D4007" s="326" t="s">
        <v>864</v>
      </c>
      <c r="E4007" s="326" t="s">
        <v>923</v>
      </c>
      <c r="F4007" s="326">
        <v>4.8</v>
      </c>
      <c r="G4007" s="326">
        <v>21.0</v>
      </c>
      <c r="H4007" s="326">
        <v>2410.08532</v>
      </c>
      <c r="I4007" s="60">
        <f t="shared" si="1"/>
        <v>2022</v>
      </c>
      <c r="J4007" s="60">
        <f t="shared" si="2"/>
        <v>3</v>
      </c>
    </row>
    <row r="4008">
      <c r="A4008" s="325">
        <v>4006.0</v>
      </c>
      <c r="B4008" s="326" t="s">
        <v>940</v>
      </c>
      <c r="C4008" s="326" t="s">
        <v>518</v>
      </c>
      <c r="D4008" s="326" t="s">
        <v>864</v>
      </c>
      <c r="E4008" s="326" t="s">
        <v>924</v>
      </c>
      <c r="F4008" s="326">
        <v>4.4</v>
      </c>
      <c r="G4008" s="326">
        <v>129.0</v>
      </c>
      <c r="H4008" s="326">
        <v>122676.7029</v>
      </c>
      <c r="I4008" s="60">
        <f t="shared" si="1"/>
        <v>2022</v>
      </c>
      <c r="J4008" s="60">
        <f t="shared" si="2"/>
        <v>3</v>
      </c>
    </row>
    <row r="4009">
      <c r="A4009" s="325">
        <v>4007.0</v>
      </c>
      <c r="B4009" s="326" t="s">
        <v>940</v>
      </c>
      <c r="C4009" s="326" t="s">
        <v>518</v>
      </c>
      <c r="D4009" s="326" t="s">
        <v>803</v>
      </c>
      <c r="E4009" s="326" t="s">
        <v>803</v>
      </c>
      <c r="F4009" s="326" t="s">
        <v>804</v>
      </c>
      <c r="G4009" s="326">
        <v>120.0</v>
      </c>
      <c r="H4009" s="326">
        <v>939814.0272</v>
      </c>
      <c r="I4009" s="60">
        <f t="shared" si="1"/>
        <v>2022</v>
      </c>
      <c r="J4009" s="60">
        <f t="shared" si="2"/>
        <v>3</v>
      </c>
    </row>
    <row r="4010">
      <c r="A4010" s="325">
        <v>4008.0</v>
      </c>
      <c r="B4010" s="326" t="s">
        <v>940</v>
      </c>
      <c r="C4010" s="326" t="s">
        <v>518</v>
      </c>
      <c r="D4010" s="326" t="s">
        <v>865</v>
      </c>
      <c r="E4010" s="326" t="s">
        <v>925</v>
      </c>
      <c r="F4010" s="326" t="s">
        <v>926</v>
      </c>
      <c r="G4010" s="326">
        <v>546.0</v>
      </c>
      <c r="H4010" s="326">
        <v>213759.2122</v>
      </c>
      <c r="I4010" s="60">
        <f t="shared" si="1"/>
        <v>2022</v>
      </c>
      <c r="J4010" s="60">
        <f t="shared" si="2"/>
        <v>3</v>
      </c>
    </row>
    <row r="4011">
      <c r="A4011" s="325">
        <v>4009.0</v>
      </c>
      <c r="B4011" s="326" t="s">
        <v>940</v>
      </c>
      <c r="C4011" s="326" t="s">
        <v>518</v>
      </c>
      <c r="D4011" s="326" t="s">
        <v>865</v>
      </c>
      <c r="E4011" s="326" t="s">
        <v>837</v>
      </c>
      <c r="F4011" s="326" t="s">
        <v>838</v>
      </c>
      <c r="G4011" s="326">
        <v>2865.0</v>
      </c>
      <c r="H4011" s="326">
        <v>113555.3565</v>
      </c>
      <c r="I4011" s="60">
        <f t="shared" si="1"/>
        <v>2022</v>
      </c>
      <c r="J4011" s="60">
        <f t="shared" si="2"/>
        <v>3</v>
      </c>
    </row>
    <row r="4012">
      <c r="A4012" s="325">
        <v>4010.0</v>
      </c>
      <c r="B4012" s="326" t="s">
        <v>940</v>
      </c>
      <c r="C4012" s="326" t="s">
        <v>518</v>
      </c>
      <c r="D4012" s="326" t="s">
        <v>865</v>
      </c>
      <c r="E4012" s="326" t="s">
        <v>894</v>
      </c>
      <c r="F4012" s="326" t="s">
        <v>895</v>
      </c>
      <c r="G4012" s="326">
        <v>1611.0</v>
      </c>
      <c r="H4012" s="326">
        <v>30601.85728</v>
      </c>
      <c r="I4012" s="60">
        <f t="shared" si="1"/>
        <v>2022</v>
      </c>
      <c r="J4012" s="60">
        <f t="shared" si="2"/>
        <v>3</v>
      </c>
    </row>
    <row r="4013">
      <c r="A4013" s="325">
        <v>4011.0</v>
      </c>
      <c r="B4013" s="326" t="s">
        <v>940</v>
      </c>
      <c r="C4013" s="326" t="s">
        <v>518</v>
      </c>
      <c r="D4013" s="326" t="s">
        <v>865</v>
      </c>
      <c r="E4013" s="326" t="s">
        <v>842</v>
      </c>
      <c r="F4013" s="326" t="s">
        <v>843</v>
      </c>
      <c r="G4013" s="326">
        <v>74.0</v>
      </c>
      <c r="H4013" s="326">
        <v>2604.883121</v>
      </c>
      <c r="I4013" s="60">
        <f t="shared" si="1"/>
        <v>2022</v>
      </c>
      <c r="J4013" s="60">
        <f t="shared" si="2"/>
        <v>3</v>
      </c>
    </row>
    <row r="4014">
      <c r="A4014" s="325">
        <v>4012.0</v>
      </c>
      <c r="B4014" s="326" t="s">
        <v>940</v>
      </c>
      <c r="C4014" s="326" t="s">
        <v>518</v>
      </c>
      <c r="D4014" s="326" t="s">
        <v>865</v>
      </c>
      <c r="E4014" s="326" t="s">
        <v>844</v>
      </c>
      <c r="F4014" s="326" t="s">
        <v>845</v>
      </c>
      <c r="G4014" s="326">
        <v>2126.0</v>
      </c>
      <c r="H4014" s="326">
        <v>209979.8166</v>
      </c>
      <c r="I4014" s="60">
        <f t="shared" si="1"/>
        <v>2022</v>
      </c>
      <c r="J4014" s="60">
        <f t="shared" si="2"/>
        <v>3</v>
      </c>
    </row>
    <row r="4015">
      <c r="A4015" s="325">
        <v>4013.0</v>
      </c>
      <c r="B4015" s="326" t="s">
        <v>940</v>
      </c>
      <c r="C4015" s="326" t="s">
        <v>518</v>
      </c>
      <c r="D4015" s="326" t="s">
        <v>805</v>
      </c>
      <c r="E4015" s="326" t="s">
        <v>808</v>
      </c>
      <c r="F4015" s="326" t="s">
        <v>809</v>
      </c>
      <c r="G4015" s="326">
        <v>9010.0</v>
      </c>
      <c r="H4015" s="326">
        <v>1829644.69</v>
      </c>
      <c r="I4015" s="60">
        <f t="shared" si="1"/>
        <v>2022</v>
      </c>
      <c r="J4015" s="60">
        <f t="shared" si="2"/>
        <v>3</v>
      </c>
    </row>
    <row r="4016">
      <c r="A4016" s="325">
        <v>4014.0</v>
      </c>
      <c r="B4016" s="326" t="s">
        <v>940</v>
      </c>
      <c r="C4016" s="326" t="s">
        <v>518</v>
      </c>
      <c r="D4016" s="326" t="s">
        <v>805</v>
      </c>
      <c r="E4016" s="326" t="s">
        <v>896</v>
      </c>
      <c r="F4016" s="326" t="s">
        <v>897</v>
      </c>
      <c r="G4016" s="326">
        <v>1755.0</v>
      </c>
      <c r="H4016" s="326">
        <v>777836.8636</v>
      </c>
      <c r="I4016" s="60">
        <f t="shared" si="1"/>
        <v>2022</v>
      </c>
      <c r="J4016" s="60">
        <f t="shared" si="2"/>
        <v>3</v>
      </c>
    </row>
    <row r="4017">
      <c r="A4017" s="325">
        <v>4015.0</v>
      </c>
      <c r="B4017" s="326" t="s">
        <v>940</v>
      </c>
      <c r="C4017" s="326" t="s">
        <v>518</v>
      </c>
      <c r="D4017" s="326" t="s">
        <v>805</v>
      </c>
      <c r="E4017" s="326" t="s">
        <v>810</v>
      </c>
      <c r="F4017" s="326" t="s">
        <v>811</v>
      </c>
      <c r="G4017" s="326">
        <v>1761.0</v>
      </c>
      <c r="H4017" s="326">
        <v>3676710.385</v>
      </c>
      <c r="I4017" s="60">
        <f t="shared" si="1"/>
        <v>2022</v>
      </c>
      <c r="J4017" s="60">
        <f t="shared" si="2"/>
        <v>3</v>
      </c>
    </row>
    <row r="4018">
      <c r="A4018" s="325">
        <v>4016.0</v>
      </c>
      <c r="B4018" s="326" t="s">
        <v>940</v>
      </c>
      <c r="C4018" s="326" t="s">
        <v>518</v>
      </c>
      <c r="D4018" s="326" t="s">
        <v>805</v>
      </c>
      <c r="E4018" s="326" t="s">
        <v>927</v>
      </c>
      <c r="F4018" s="326" t="s">
        <v>928</v>
      </c>
      <c r="G4018" s="326">
        <v>288.0</v>
      </c>
      <c r="H4018" s="326">
        <v>110504.3901</v>
      </c>
      <c r="I4018" s="60">
        <f t="shared" si="1"/>
        <v>2022</v>
      </c>
      <c r="J4018" s="60">
        <f t="shared" si="2"/>
        <v>3</v>
      </c>
    </row>
    <row r="4019">
      <c r="A4019" s="325">
        <v>4017.0</v>
      </c>
      <c r="B4019" s="326" t="s">
        <v>940</v>
      </c>
      <c r="C4019" s="326" t="s">
        <v>518</v>
      </c>
      <c r="D4019" s="326" t="s">
        <v>805</v>
      </c>
      <c r="E4019" s="326" t="s">
        <v>812</v>
      </c>
      <c r="F4019" s="326">
        <v>2.0</v>
      </c>
      <c r="G4019" s="326">
        <v>127.0</v>
      </c>
      <c r="H4019" s="326">
        <v>597838.8193</v>
      </c>
      <c r="I4019" s="60">
        <f t="shared" si="1"/>
        <v>2022</v>
      </c>
      <c r="J4019" s="60">
        <f t="shared" si="2"/>
        <v>3</v>
      </c>
    </row>
    <row r="4020">
      <c r="A4020" s="325">
        <v>4018.0</v>
      </c>
      <c r="B4020" s="326" t="s">
        <v>940</v>
      </c>
      <c r="C4020" s="326" t="s">
        <v>518</v>
      </c>
      <c r="D4020" s="326" t="s">
        <v>805</v>
      </c>
      <c r="E4020" s="326" t="s">
        <v>817</v>
      </c>
      <c r="F4020" s="326" t="s">
        <v>818</v>
      </c>
      <c r="G4020" s="326">
        <v>62.0</v>
      </c>
      <c r="H4020" s="326">
        <v>119243.2061</v>
      </c>
      <c r="I4020" s="60">
        <f t="shared" si="1"/>
        <v>2022</v>
      </c>
      <c r="J4020" s="60">
        <f t="shared" si="2"/>
        <v>3</v>
      </c>
    </row>
    <row r="4021">
      <c r="A4021" s="325">
        <v>4019.0</v>
      </c>
      <c r="B4021" s="326" t="s">
        <v>940</v>
      </c>
      <c r="C4021" s="326" t="s">
        <v>518</v>
      </c>
      <c r="D4021" s="326" t="s">
        <v>805</v>
      </c>
      <c r="E4021" s="326" t="s">
        <v>821</v>
      </c>
      <c r="F4021" s="326">
        <v>4.3</v>
      </c>
      <c r="G4021" s="326">
        <v>2.0</v>
      </c>
      <c r="H4021" s="326">
        <v>12167.64396</v>
      </c>
      <c r="I4021" s="60">
        <f t="shared" si="1"/>
        <v>2022</v>
      </c>
      <c r="J4021" s="60">
        <f t="shared" si="2"/>
        <v>3</v>
      </c>
    </row>
    <row r="4022">
      <c r="A4022" s="325">
        <v>4020.0</v>
      </c>
      <c r="B4022" s="326" t="s">
        <v>940</v>
      </c>
      <c r="C4022" s="326" t="s">
        <v>518</v>
      </c>
      <c r="D4022" s="326" t="s">
        <v>805</v>
      </c>
      <c r="E4022" s="326" t="s">
        <v>822</v>
      </c>
      <c r="F4022" s="326" t="s">
        <v>823</v>
      </c>
      <c r="G4022" s="326">
        <v>130.0</v>
      </c>
      <c r="H4022" s="326">
        <v>38615.97321</v>
      </c>
      <c r="I4022" s="60">
        <f t="shared" si="1"/>
        <v>2022</v>
      </c>
      <c r="J4022" s="60">
        <f t="shared" si="2"/>
        <v>3</v>
      </c>
    </row>
    <row r="4023">
      <c r="A4023" s="325">
        <v>4021.0</v>
      </c>
      <c r="B4023" s="326" t="s">
        <v>940</v>
      </c>
      <c r="C4023" s="326" t="s">
        <v>518</v>
      </c>
      <c r="D4023" s="326" t="s">
        <v>828</v>
      </c>
      <c r="E4023" s="326" t="s">
        <v>829</v>
      </c>
      <c r="F4023" s="326" t="s">
        <v>830</v>
      </c>
      <c r="G4023" s="326">
        <v>6870.0</v>
      </c>
      <c r="H4023" s="326">
        <v>89274.05698</v>
      </c>
      <c r="I4023" s="60">
        <f t="shared" si="1"/>
        <v>2022</v>
      </c>
      <c r="J4023" s="60">
        <f t="shared" si="2"/>
        <v>3</v>
      </c>
    </row>
    <row r="4024">
      <c r="A4024" s="325">
        <v>4022.0</v>
      </c>
      <c r="B4024" s="326" t="s">
        <v>940</v>
      </c>
      <c r="C4024" s="326" t="s">
        <v>518</v>
      </c>
      <c r="D4024" s="326" t="s">
        <v>828</v>
      </c>
      <c r="E4024" s="326" t="s">
        <v>831</v>
      </c>
      <c r="F4024" s="326">
        <v>104.0</v>
      </c>
      <c r="G4024" s="326">
        <v>4467.0</v>
      </c>
      <c r="H4024" s="326">
        <v>30079.36649</v>
      </c>
      <c r="I4024" s="60">
        <f t="shared" si="1"/>
        <v>2022</v>
      </c>
      <c r="J4024" s="60">
        <f t="shared" si="2"/>
        <v>3</v>
      </c>
    </row>
    <row r="4025">
      <c r="A4025" s="325">
        <v>4023.0</v>
      </c>
      <c r="B4025" s="326" t="s">
        <v>940</v>
      </c>
      <c r="C4025" s="326" t="s">
        <v>518</v>
      </c>
      <c r="D4025" s="326" t="s">
        <v>828</v>
      </c>
      <c r="E4025" s="326" t="s">
        <v>832</v>
      </c>
      <c r="F4025" s="326">
        <v>13.0</v>
      </c>
      <c r="G4025" s="326">
        <v>37.0</v>
      </c>
      <c r="H4025" s="326">
        <v>9739.17475</v>
      </c>
      <c r="I4025" s="60">
        <f t="shared" si="1"/>
        <v>2022</v>
      </c>
      <c r="J4025" s="60">
        <f t="shared" si="2"/>
        <v>3</v>
      </c>
    </row>
    <row r="4026">
      <c r="A4026" s="325">
        <v>4024.0</v>
      </c>
      <c r="B4026" s="326" t="s">
        <v>940</v>
      </c>
      <c r="C4026" s="326" t="s">
        <v>518</v>
      </c>
      <c r="D4026" s="326" t="s">
        <v>828</v>
      </c>
      <c r="E4026" s="326" t="s">
        <v>833</v>
      </c>
      <c r="F4026" s="326" t="s">
        <v>834</v>
      </c>
      <c r="G4026" s="326">
        <v>7.0</v>
      </c>
      <c r="H4026" s="326">
        <v>14660.98315</v>
      </c>
      <c r="I4026" s="60">
        <f t="shared" si="1"/>
        <v>2022</v>
      </c>
      <c r="J4026" s="60">
        <f t="shared" si="2"/>
        <v>3</v>
      </c>
    </row>
    <row r="4027">
      <c r="A4027" s="325">
        <v>4025.0</v>
      </c>
      <c r="B4027" s="326" t="s">
        <v>940</v>
      </c>
      <c r="C4027" s="326" t="s">
        <v>518</v>
      </c>
      <c r="D4027" s="326" t="s">
        <v>828</v>
      </c>
      <c r="E4027" s="326" t="s">
        <v>835</v>
      </c>
      <c r="F4027" s="326" t="s">
        <v>836</v>
      </c>
      <c r="G4027" s="326">
        <v>186.0</v>
      </c>
      <c r="H4027" s="326">
        <v>29417.31336</v>
      </c>
      <c r="I4027" s="60">
        <f t="shared" si="1"/>
        <v>2022</v>
      </c>
      <c r="J4027" s="60">
        <f t="shared" si="2"/>
        <v>3</v>
      </c>
    </row>
    <row r="4028">
      <c r="A4028" s="325">
        <v>4026.0</v>
      </c>
      <c r="B4028" s="326" t="s">
        <v>940</v>
      </c>
      <c r="C4028" s="326" t="s">
        <v>518</v>
      </c>
      <c r="D4028" s="326" t="s">
        <v>828</v>
      </c>
      <c r="E4028" s="326" t="s">
        <v>929</v>
      </c>
      <c r="F4028" s="326">
        <v>36.0</v>
      </c>
      <c r="G4028" s="326">
        <v>183.0</v>
      </c>
      <c r="H4028" s="326">
        <v>275447.848</v>
      </c>
      <c r="I4028" s="60">
        <f t="shared" si="1"/>
        <v>2022</v>
      </c>
      <c r="J4028" s="60">
        <f t="shared" si="2"/>
        <v>3</v>
      </c>
    </row>
    <row r="4029">
      <c r="A4029" s="325">
        <v>4027.0</v>
      </c>
      <c r="B4029" s="326" t="s">
        <v>940</v>
      </c>
      <c r="C4029" s="326" t="s">
        <v>518</v>
      </c>
      <c r="D4029" s="326" t="s">
        <v>828</v>
      </c>
      <c r="E4029" s="326" t="s">
        <v>866</v>
      </c>
      <c r="F4029" s="326">
        <v>106.0</v>
      </c>
      <c r="G4029" s="326">
        <v>47.0</v>
      </c>
      <c r="H4029" s="326">
        <v>72837.82066</v>
      </c>
      <c r="I4029" s="60">
        <f t="shared" si="1"/>
        <v>2022</v>
      </c>
      <c r="J4029" s="60">
        <f t="shared" si="2"/>
        <v>3</v>
      </c>
    </row>
    <row r="4030">
      <c r="A4030" s="325">
        <v>4028.0</v>
      </c>
      <c r="B4030" s="326" t="s">
        <v>940</v>
      </c>
      <c r="C4030" s="326" t="s">
        <v>518</v>
      </c>
      <c r="D4030" s="326" t="s">
        <v>828</v>
      </c>
      <c r="E4030" s="326" t="s">
        <v>840</v>
      </c>
      <c r="F4030" s="326" t="s">
        <v>841</v>
      </c>
      <c r="G4030" s="326">
        <v>229.0</v>
      </c>
      <c r="H4030" s="326">
        <v>6670.54353</v>
      </c>
      <c r="I4030" s="60">
        <f t="shared" si="1"/>
        <v>2022</v>
      </c>
      <c r="J4030" s="60">
        <f t="shared" si="2"/>
        <v>3</v>
      </c>
    </row>
    <row r="4031">
      <c r="A4031" s="325">
        <v>4029.0</v>
      </c>
      <c r="B4031" s="326" t="s">
        <v>940</v>
      </c>
      <c r="C4031" s="326" t="s">
        <v>518</v>
      </c>
      <c r="D4031" s="326" t="s">
        <v>828</v>
      </c>
      <c r="E4031" s="326" t="s">
        <v>846</v>
      </c>
      <c r="F4031" s="326" t="s">
        <v>847</v>
      </c>
      <c r="G4031" s="326">
        <v>1103.0</v>
      </c>
      <c r="H4031" s="326">
        <v>342734.2768</v>
      </c>
      <c r="I4031" s="60">
        <f t="shared" si="1"/>
        <v>2022</v>
      </c>
      <c r="J4031" s="60">
        <f t="shared" si="2"/>
        <v>3</v>
      </c>
    </row>
    <row r="4032">
      <c r="A4032" s="325">
        <v>4030.0</v>
      </c>
      <c r="B4032" s="326" t="s">
        <v>941</v>
      </c>
      <c r="C4032" s="326" t="s">
        <v>545</v>
      </c>
      <c r="D4032" s="326" t="s">
        <v>642</v>
      </c>
      <c r="E4032" s="326" t="s">
        <v>643</v>
      </c>
      <c r="F4032" s="326" t="s">
        <v>644</v>
      </c>
      <c r="G4032" s="326">
        <v>184.0</v>
      </c>
      <c r="H4032" s="326">
        <v>166029.9092</v>
      </c>
      <c r="I4032" s="60">
        <f t="shared" si="1"/>
        <v>2022</v>
      </c>
      <c r="J4032" s="60">
        <f t="shared" si="2"/>
        <v>4</v>
      </c>
    </row>
    <row r="4033">
      <c r="A4033" s="325">
        <v>4031.0</v>
      </c>
      <c r="B4033" s="326" t="s">
        <v>941</v>
      </c>
      <c r="C4033" s="326" t="s">
        <v>545</v>
      </c>
      <c r="D4033" s="326" t="s">
        <v>642</v>
      </c>
      <c r="E4033" s="326" t="s">
        <v>645</v>
      </c>
      <c r="F4033" s="326" t="s">
        <v>646</v>
      </c>
      <c r="G4033" s="326">
        <v>136.0</v>
      </c>
      <c r="H4033" s="326">
        <v>27171.54042</v>
      </c>
      <c r="I4033" s="60">
        <f t="shared" si="1"/>
        <v>2022</v>
      </c>
      <c r="J4033" s="60">
        <f t="shared" si="2"/>
        <v>4</v>
      </c>
    </row>
    <row r="4034">
      <c r="A4034" s="325">
        <v>4032.0</v>
      </c>
      <c r="B4034" s="326" t="s">
        <v>941</v>
      </c>
      <c r="C4034" s="326" t="s">
        <v>545</v>
      </c>
      <c r="D4034" s="326" t="s">
        <v>647</v>
      </c>
      <c r="E4034" s="326" t="s">
        <v>648</v>
      </c>
      <c r="F4034" s="326" t="s">
        <v>649</v>
      </c>
      <c r="G4034" s="326">
        <v>1045.0</v>
      </c>
      <c r="H4034" s="326">
        <v>9575.473943</v>
      </c>
      <c r="I4034" s="60">
        <f t="shared" si="1"/>
        <v>2022</v>
      </c>
      <c r="J4034" s="60">
        <f t="shared" si="2"/>
        <v>4</v>
      </c>
    </row>
    <row r="4035">
      <c r="A4035" s="325">
        <v>4033.0</v>
      </c>
      <c r="B4035" s="326" t="s">
        <v>941</v>
      </c>
      <c r="C4035" s="326" t="s">
        <v>545</v>
      </c>
      <c r="D4035" s="326" t="s">
        <v>647</v>
      </c>
      <c r="E4035" s="326" t="s">
        <v>650</v>
      </c>
      <c r="F4035" s="326" t="s">
        <v>651</v>
      </c>
      <c r="G4035" s="326">
        <v>1503.0</v>
      </c>
      <c r="H4035" s="326">
        <v>13772.18884</v>
      </c>
      <c r="I4035" s="60">
        <f t="shared" si="1"/>
        <v>2022</v>
      </c>
      <c r="J4035" s="60">
        <f t="shared" si="2"/>
        <v>4</v>
      </c>
    </row>
    <row r="4036">
      <c r="A4036" s="325">
        <v>4034.0</v>
      </c>
      <c r="B4036" s="326" t="s">
        <v>941</v>
      </c>
      <c r="C4036" s="326" t="s">
        <v>545</v>
      </c>
      <c r="D4036" s="326" t="s">
        <v>647</v>
      </c>
      <c r="E4036" s="326" t="s">
        <v>652</v>
      </c>
      <c r="F4036" s="326" t="s">
        <v>653</v>
      </c>
      <c r="G4036" s="326">
        <v>1844.0</v>
      </c>
      <c r="H4036" s="326">
        <v>16896.81718</v>
      </c>
      <c r="I4036" s="60">
        <f t="shared" si="1"/>
        <v>2022</v>
      </c>
      <c r="J4036" s="60">
        <f t="shared" si="2"/>
        <v>4</v>
      </c>
    </row>
    <row r="4037">
      <c r="A4037" s="325">
        <v>4035.0</v>
      </c>
      <c r="B4037" s="326" t="s">
        <v>941</v>
      </c>
      <c r="C4037" s="326" t="s">
        <v>545</v>
      </c>
      <c r="D4037" s="326" t="s">
        <v>647</v>
      </c>
      <c r="E4037" s="326" t="s">
        <v>654</v>
      </c>
      <c r="F4037" s="326" t="s">
        <v>655</v>
      </c>
      <c r="G4037" s="326">
        <v>1599.0</v>
      </c>
      <c r="H4037" s="326">
        <v>14651.8496</v>
      </c>
      <c r="I4037" s="60">
        <f t="shared" si="1"/>
        <v>2022</v>
      </c>
      <c r="J4037" s="60">
        <f t="shared" si="2"/>
        <v>4</v>
      </c>
    </row>
    <row r="4038">
      <c r="A4038" s="325">
        <v>4036.0</v>
      </c>
      <c r="B4038" s="326" t="s">
        <v>941</v>
      </c>
      <c r="C4038" s="326" t="s">
        <v>545</v>
      </c>
      <c r="D4038" s="326" t="s">
        <v>647</v>
      </c>
      <c r="E4038" s="326" t="s">
        <v>656</v>
      </c>
      <c r="F4038" s="326" t="s">
        <v>657</v>
      </c>
      <c r="G4038" s="326">
        <v>35.0</v>
      </c>
      <c r="H4038" s="326">
        <v>458.3826625</v>
      </c>
      <c r="I4038" s="60">
        <f t="shared" si="1"/>
        <v>2022</v>
      </c>
      <c r="J4038" s="60">
        <f t="shared" si="2"/>
        <v>4</v>
      </c>
    </row>
    <row r="4039">
      <c r="A4039" s="325">
        <v>4037.0</v>
      </c>
      <c r="B4039" s="326" t="s">
        <v>941</v>
      </c>
      <c r="C4039" s="326" t="s">
        <v>547</v>
      </c>
      <c r="D4039" s="326" t="s">
        <v>658</v>
      </c>
      <c r="E4039" s="326" t="s">
        <v>659</v>
      </c>
      <c r="F4039" s="326" t="s">
        <v>660</v>
      </c>
      <c r="G4039" s="326">
        <v>60.0</v>
      </c>
      <c r="H4039" s="326">
        <v>691.9917114</v>
      </c>
      <c r="I4039" s="60">
        <f t="shared" si="1"/>
        <v>2022</v>
      </c>
      <c r="J4039" s="60">
        <f t="shared" si="2"/>
        <v>4</v>
      </c>
    </row>
    <row r="4040">
      <c r="A4040" s="325">
        <v>4038.0</v>
      </c>
      <c r="B4040" s="326" t="s">
        <v>941</v>
      </c>
      <c r="C4040" s="326" t="s">
        <v>547</v>
      </c>
      <c r="D4040" s="326" t="s">
        <v>658</v>
      </c>
      <c r="E4040" s="326" t="s">
        <v>661</v>
      </c>
      <c r="F4040" s="326" t="s">
        <v>662</v>
      </c>
      <c r="G4040" s="326">
        <v>4379.0</v>
      </c>
      <c r="H4040" s="326">
        <v>6640.757634</v>
      </c>
      <c r="I4040" s="60">
        <f t="shared" si="1"/>
        <v>2022</v>
      </c>
      <c r="J4040" s="60">
        <f t="shared" si="2"/>
        <v>4</v>
      </c>
    </row>
    <row r="4041">
      <c r="A4041" s="325">
        <v>4039.0</v>
      </c>
      <c r="B4041" s="326" t="s">
        <v>941</v>
      </c>
      <c r="C4041" s="326" t="s">
        <v>547</v>
      </c>
      <c r="D4041" s="326" t="s">
        <v>658</v>
      </c>
      <c r="E4041" s="326" t="s">
        <v>663</v>
      </c>
      <c r="F4041" s="326" t="s">
        <v>664</v>
      </c>
      <c r="G4041" s="326">
        <v>3337.0</v>
      </c>
      <c r="H4041" s="326">
        <v>30028.47893</v>
      </c>
      <c r="I4041" s="60">
        <f t="shared" si="1"/>
        <v>2022</v>
      </c>
      <c r="J4041" s="60">
        <f t="shared" si="2"/>
        <v>4</v>
      </c>
    </row>
    <row r="4042">
      <c r="A4042" s="325">
        <v>4040.0</v>
      </c>
      <c r="B4042" s="326" t="s">
        <v>941</v>
      </c>
      <c r="C4042" s="326" t="s">
        <v>547</v>
      </c>
      <c r="D4042" s="326" t="s">
        <v>665</v>
      </c>
      <c r="E4042" s="326" t="s">
        <v>666</v>
      </c>
      <c r="F4042" s="326" t="s">
        <v>667</v>
      </c>
      <c r="G4042" s="326">
        <v>4192.0</v>
      </c>
      <c r="H4042" s="326">
        <v>2794714.155</v>
      </c>
      <c r="I4042" s="60">
        <f t="shared" si="1"/>
        <v>2022</v>
      </c>
      <c r="J4042" s="60">
        <f t="shared" si="2"/>
        <v>4</v>
      </c>
    </row>
    <row r="4043">
      <c r="A4043" s="325">
        <v>4041.0</v>
      </c>
      <c r="B4043" s="326" t="s">
        <v>941</v>
      </c>
      <c r="C4043" s="326" t="s">
        <v>678</v>
      </c>
      <c r="D4043" s="326" t="s">
        <v>678</v>
      </c>
      <c r="E4043" s="326" t="s">
        <v>680</v>
      </c>
      <c r="F4043" s="326">
        <v>80.0</v>
      </c>
      <c r="G4043" s="326">
        <v>77.0</v>
      </c>
      <c r="H4043" s="326">
        <v>12088.08232</v>
      </c>
      <c r="I4043" s="60">
        <f t="shared" si="1"/>
        <v>2022</v>
      </c>
      <c r="J4043" s="60">
        <f t="shared" si="2"/>
        <v>4</v>
      </c>
    </row>
    <row r="4044">
      <c r="A4044" s="325">
        <v>4042.0</v>
      </c>
      <c r="B4044" s="326" t="s">
        <v>941</v>
      </c>
      <c r="C4044" s="326" t="s">
        <v>678</v>
      </c>
      <c r="D4044" s="326" t="s">
        <v>678</v>
      </c>
      <c r="E4044" s="326" t="s">
        <v>681</v>
      </c>
      <c r="F4044" s="326">
        <v>83.0</v>
      </c>
      <c r="G4044" s="326">
        <v>5.0</v>
      </c>
      <c r="H4044" s="326">
        <v>21.26483402</v>
      </c>
      <c r="I4044" s="60">
        <f t="shared" si="1"/>
        <v>2022</v>
      </c>
      <c r="J4044" s="60">
        <f t="shared" si="2"/>
        <v>4</v>
      </c>
    </row>
    <row r="4045">
      <c r="A4045" s="325">
        <v>4043.0</v>
      </c>
      <c r="B4045" s="326" t="s">
        <v>941</v>
      </c>
      <c r="C4045" s="326" t="s">
        <v>678</v>
      </c>
      <c r="D4045" s="326" t="s">
        <v>678</v>
      </c>
      <c r="E4045" s="326" t="s">
        <v>683</v>
      </c>
      <c r="F4045" s="326">
        <v>802.0</v>
      </c>
      <c r="G4045" s="326">
        <v>694.0</v>
      </c>
      <c r="H4045" s="326">
        <v>93782.61243</v>
      </c>
      <c r="I4045" s="60">
        <f t="shared" si="1"/>
        <v>2022</v>
      </c>
      <c r="J4045" s="60">
        <f t="shared" si="2"/>
        <v>4</v>
      </c>
    </row>
    <row r="4046">
      <c r="A4046" s="325">
        <v>4044.0</v>
      </c>
      <c r="B4046" s="326" t="s">
        <v>941</v>
      </c>
      <c r="C4046" s="326" t="s">
        <v>678</v>
      </c>
      <c r="D4046" s="326" t="s">
        <v>678</v>
      </c>
      <c r="E4046" s="326" t="s">
        <v>684</v>
      </c>
      <c r="F4046" s="326">
        <v>95.0</v>
      </c>
      <c r="G4046" s="326">
        <v>14.0</v>
      </c>
      <c r="H4046" s="326">
        <v>226.4549672</v>
      </c>
      <c r="I4046" s="60">
        <f t="shared" si="1"/>
        <v>2022</v>
      </c>
      <c r="J4046" s="60">
        <f t="shared" si="2"/>
        <v>4</v>
      </c>
    </row>
    <row r="4047">
      <c r="A4047" s="325">
        <v>4045.0</v>
      </c>
      <c r="B4047" s="326" t="s">
        <v>941</v>
      </c>
      <c r="C4047" s="326" t="s">
        <v>678</v>
      </c>
      <c r="D4047" s="326" t="s">
        <v>678</v>
      </c>
      <c r="E4047" s="326" t="s">
        <v>685</v>
      </c>
      <c r="F4047" s="326">
        <v>24.0</v>
      </c>
      <c r="G4047" s="326">
        <v>12.0</v>
      </c>
      <c r="H4047" s="326">
        <v>4164.16004</v>
      </c>
      <c r="I4047" s="60">
        <f t="shared" si="1"/>
        <v>2022</v>
      </c>
      <c r="J4047" s="60">
        <f t="shared" si="2"/>
        <v>4</v>
      </c>
    </row>
    <row r="4048">
      <c r="A4048" s="325">
        <v>4046.0</v>
      </c>
      <c r="B4048" s="326" t="s">
        <v>941</v>
      </c>
      <c r="C4048" s="326" t="s">
        <v>678</v>
      </c>
      <c r="D4048" s="326" t="s">
        <v>678</v>
      </c>
      <c r="E4048" s="326" t="s">
        <v>686</v>
      </c>
      <c r="F4048" s="326">
        <v>60.0</v>
      </c>
      <c r="G4048" s="326">
        <v>8.0</v>
      </c>
      <c r="H4048" s="326">
        <v>147.383009</v>
      </c>
      <c r="I4048" s="60">
        <f t="shared" si="1"/>
        <v>2022</v>
      </c>
      <c r="J4048" s="60">
        <f t="shared" si="2"/>
        <v>4</v>
      </c>
    </row>
    <row r="4049">
      <c r="A4049" s="325">
        <v>4047.0</v>
      </c>
      <c r="B4049" s="326" t="s">
        <v>941</v>
      </c>
      <c r="C4049" s="326" t="s">
        <v>678</v>
      </c>
      <c r="D4049" s="326" t="s">
        <v>678</v>
      </c>
      <c r="E4049" s="326" t="s">
        <v>687</v>
      </c>
      <c r="F4049" s="326">
        <v>814.0</v>
      </c>
      <c r="G4049" s="326">
        <v>54.0</v>
      </c>
      <c r="H4049" s="326">
        <v>380.2931452</v>
      </c>
      <c r="I4049" s="60">
        <f t="shared" si="1"/>
        <v>2022</v>
      </c>
      <c r="J4049" s="60">
        <f t="shared" si="2"/>
        <v>4</v>
      </c>
    </row>
    <row r="4050">
      <c r="A4050" s="325">
        <v>4048.0</v>
      </c>
      <c r="B4050" s="326" t="s">
        <v>941</v>
      </c>
      <c r="C4050" s="326" t="s">
        <v>678</v>
      </c>
      <c r="D4050" s="326" t="s">
        <v>678</v>
      </c>
      <c r="E4050" s="326" t="s">
        <v>688</v>
      </c>
      <c r="F4050" s="326">
        <v>33.0</v>
      </c>
      <c r="G4050" s="326">
        <v>284.0</v>
      </c>
      <c r="H4050" s="326">
        <v>10497.19593</v>
      </c>
      <c r="I4050" s="60">
        <f t="shared" si="1"/>
        <v>2022</v>
      </c>
      <c r="J4050" s="60">
        <f t="shared" si="2"/>
        <v>4</v>
      </c>
    </row>
    <row r="4051">
      <c r="A4051" s="325">
        <v>4049.0</v>
      </c>
      <c r="B4051" s="326" t="s">
        <v>941</v>
      </c>
      <c r="C4051" s="326" t="s">
        <v>678</v>
      </c>
      <c r="D4051" s="326" t="s">
        <v>678</v>
      </c>
      <c r="E4051" s="326" t="s">
        <v>689</v>
      </c>
      <c r="F4051" s="326">
        <v>54.0</v>
      </c>
      <c r="G4051" s="326">
        <v>319.0</v>
      </c>
      <c r="H4051" s="326">
        <v>22283.67594</v>
      </c>
      <c r="I4051" s="60">
        <f t="shared" si="1"/>
        <v>2022</v>
      </c>
      <c r="J4051" s="60">
        <f t="shared" si="2"/>
        <v>4</v>
      </c>
    </row>
    <row r="4052">
      <c r="A4052" s="325">
        <v>4050.0</v>
      </c>
      <c r="B4052" s="326" t="s">
        <v>941</v>
      </c>
      <c r="C4052" s="326" t="s">
        <v>678</v>
      </c>
      <c r="D4052" s="326" t="s">
        <v>678</v>
      </c>
      <c r="E4052" s="326" t="s">
        <v>692</v>
      </c>
      <c r="F4052" s="326" t="s">
        <v>693</v>
      </c>
      <c r="G4052" s="326">
        <v>49.0</v>
      </c>
      <c r="H4052" s="326">
        <v>7066.809665</v>
      </c>
      <c r="I4052" s="60">
        <f t="shared" si="1"/>
        <v>2022</v>
      </c>
      <c r="J4052" s="60">
        <f t="shared" si="2"/>
        <v>4</v>
      </c>
    </row>
    <row r="4053">
      <c r="A4053" s="325">
        <v>4051.0</v>
      </c>
      <c r="B4053" s="326" t="s">
        <v>941</v>
      </c>
      <c r="C4053" s="326" t="s">
        <v>678</v>
      </c>
      <c r="D4053" s="326" t="s">
        <v>678</v>
      </c>
      <c r="E4053" s="326" t="s">
        <v>694</v>
      </c>
      <c r="F4053" s="326">
        <v>86.0</v>
      </c>
      <c r="G4053" s="326">
        <v>1103.0</v>
      </c>
      <c r="H4053" s="326">
        <v>134955.8623</v>
      </c>
      <c r="I4053" s="60">
        <f t="shared" si="1"/>
        <v>2022</v>
      </c>
      <c r="J4053" s="60">
        <f t="shared" si="2"/>
        <v>4</v>
      </c>
    </row>
    <row r="4054">
      <c r="A4054" s="325">
        <v>4052.0</v>
      </c>
      <c r="B4054" s="326" t="s">
        <v>941</v>
      </c>
      <c r="C4054" s="326" t="s">
        <v>678</v>
      </c>
      <c r="D4054" s="326" t="s">
        <v>678</v>
      </c>
      <c r="E4054" s="326" t="s">
        <v>695</v>
      </c>
      <c r="F4054" s="326">
        <v>69.0</v>
      </c>
      <c r="G4054" s="326">
        <v>130.0</v>
      </c>
      <c r="H4054" s="326">
        <v>35272.33243</v>
      </c>
      <c r="I4054" s="60">
        <f t="shared" si="1"/>
        <v>2022</v>
      </c>
      <c r="J4054" s="60">
        <f t="shared" si="2"/>
        <v>4</v>
      </c>
    </row>
    <row r="4055">
      <c r="A4055" s="325">
        <v>4053.0</v>
      </c>
      <c r="B4055" s="326" t="s">
        <v>941</v>
      </c>
      <c r="C4055" s="326" t="s">
        <v>678</v>
      </c>
      <c r="D4055" s="326" t="s">
        <v>678</v>
      </c>
      <c r="E4055" s="326" t="s">
        <v>696</v>
      </c>
      <c r="F4055" s="326">
        <v>61.0</v>
      </c>
      <c r="G4055" s="326">
        <v>39.0</v>
      </c>
      <c r="H4055" s="326">
        <v>5763.655494</v>
      </c>
      <c r="I4055" s="60">
        <f t="shared" si="1"/>
        <v>2022</v>
      </c>
      <c r="J4055" s="60">
        <f t="shared" si="2"/>
        <v>4</v>
      </c>
    </row>
    <row r="4056">
      <c r="A4056" s="325">
        <v>4054.0</v>
      </c>
      <c r="B4056" s="326" t="s">
        <v>941</v>
      </c>
      <c r="C4056" s="326" t="s">
        <v>678</v>
      </c>
      <c r="D4056" s="326" t="s">
        <v>678</v>
      </c>
      <c r="E4056" s="326" t="s">
        <v>697</v>
      </c>
      <c r="F4056" s="326">
        <v>99.0</v>
      </c>
      <c r="G4056" s="326">
        <v>187.0</v>
      </c>
      <c r="H4056" s="326">
        <v>34746.07736</v>
      </c>
      <c r="I4056" s="60">
        <f t="shared" si="1"/>
        <v>2022</v>
      </c>
      <c r="J4056" s="60">
        <f t="shared" si="2"/>
        <v>4</v>
      </c>
    </row>
    <row r="4057">
      <c r="A4057" s="325">
        <v>4055.0</v>
      </c>
      <c r="B4057" s="326" t="s">
        <v>941</v>
      </c>
      <c r="C4057" s="326" t="s">
        <v>678</v>
      </c>
      <c r="D4057" s="326" t="s">
        <v>678</v>
      </c>
      <c r="E4057" s="326" t="s">
        <v>698</v>
      </c>
      <c r="F4057" s="326">
        <v>67.0</v>
      </c>
      <c r="G4057" s="326">
        <v>1.0</v>
      </c>
      <c r="H4057" s="326">
        <v>116.3134844</v>
      </c>
      <c r="I4057" s="60">
        <f t="shared" si="1"/>
        <v>2022</v>
      </c>
      <c r="J4057" s="60">
        <f t="shared" si="2"/>
        <v>4</v>
      </c>
    </row>
    <row r="4058">
      <c r="A4058" s="325">
        <v>4056.0</v>
      </c>
      <c r="B4058" s="326" t="s">
        <v>941</v>
      </c>
      <c r="C4058" s="326" t="s">
        <v>678</v>
      </c>
      <c r="D4058" s="326" t="s">
        <v>678</v>
      </c>
      <c r="E4058" s="326" t="s">
        <v>699</v>
      </c>
      <c r="F4058" s="326">
        <v>79.0</v>
      </c>
      <c r="G4058" s="326">
        <v>352.0</v>
      </c>
      <c r="H4058" s="326">
        <v>64860.57716</v>
      </c>
      <c r="I4058" s="60">
        <f t="shared" si="1"/>
        <v>2022</v>
      </c>
      <c r="J4058" s="60">
        <f t="shared" si="2"/>
        <v>4</v>
      </c>
    </row>
    <row r="4059">
      <c r="A4059" s="325">
        <v>4057.0</v>
      </c>
      <c r="B4059" s="326" t="s">
        <v>941</v>
      </c>
      <c r="C4059" s="326" t="s">
        <v>678</v>
      </c>
      <c r="D4059" s="326" t="s">
        <v>678</v>
      </c>
      <c r="E4059" s="326" t="s">
        <v>702</v>
      </c>
      <c r="F4059" s="326" t="s">
        <v>703</v>
      </c>
      <c r="G4059" s="326">
        <v>57.0</v>
      </c>
      <c r="H4059" s="326">
        <v>10536.12494</v>
      </c>
      <c r="I4059" s="60">
        <f t="shared" si="1"/>
        <v>2022</v>
      </c>
      <c r="J4059" s="60">
        <f t="shared" si="2"/>
        <v>4</v>
      </c>
    </row>
    <row r="4060">
      <c r="A4060" s="325">
        <v>4058.0</v>
      </c>
      <c r="B4060" s="326" t="s">
        <v>941</v>
      </c>
      <c r="C4060" s="326" t="s">
        <v>678</v>
      </c>
      <c r="D4060" s="326" t="s">
        <v>678</v>
      </c>
      <c r="E4060" s="326" t="s">
        <v>704</v>
      </c>
      <c r="F4060" s="326">
        <v>38.0</v>
      </c>
      <c r="G4060" s="326">
        <v>459.0</v>
      </c>
      <c r="H4060" s="326">
        <v>127702.8371</v>
      </c>
      <c r="I4060" s="60">
        <f t="shared" si="1"/>
        <v>2022</v>
      </c>
      <c r="J4060" s="60">
        <f t="shared" si="2"/>
        <v>4</v>
      </c>
    </row>
    <row r="4061">
      <c r="A4061" s="325">
        <v>4059.0</v>
      </c>
      <c r="B4061" s="326" t="s">
        <v>941</v>
      </c>
      <c r="C4061" s="326" t="s">
        <v>678</v>
      </c>
      <c r="D4061" s="326" t="s">
        <v>678</v>
      </c>
      <c r="E4061" s="326" t="s">
        <v>705</v>
      </c>
      <c r="F4061" s="326">
        <v>27.0</v>
      </c>
      <c r="G4061" s="326">
        <v>8.0</v>
      </c>
      <c r="H4061" s="326">
        <v>22.2833498</v>
      </c>
      <c r="I4061" s="60">
        <f t="shared" si="1"/>
        <v>2022</v>
      </c>
      <c r="J4061" s="60">
        <f t="shared" si="2"/>
        <v>4</v>
      </c>
    </row>
    <row r="4062">
      <c r="A4062" s="325">
        <v>4060.0</v>
      </c>
      <c r="B4062" s="326" t="s">
        <v>941</v>
      </c>
      <c r="C4062" s="326" t="s">
        <v>678</v>
      </c>
      <c r="D4062" s="326" t="s">
        <v>678</v>
      </c>
      <c r="E4062" s="326" t="s">
        <v>706</v>
      </c>
      <c r="F4062" s="326">
        <v>59.0</v>
      </c>
      <c r="G4062" s="326">
        <v>454.0</v>
      </c>
      <c r="H4062" s="326">
        <v>26792.29809</v>
      </c>
      <c r="I4062" s="60">
        <f t="shared" si="1"/>
        <v>2022</v>
      </c>
      <c r="J4062" s="60">
        <f t="shared" si="2"/>
        <v>4</v>
      </c>
    </row>
    <row r="4063">
      <c r="A4063" s="325">
        <v>4061.0</v>
      </c>
      <c r="B4063" s="326" t="s">
        <v>941</v>
      </c>
      <c r="C4063" s="326" t="s">
        <v>678</v>
      </c>
      <c r="D4063" s="326" t="s">
        <v>678</v>
      </c>
      <c r="E4063" s="326" t="s">
        <v>856</v>
      </c>
      <c r="F4063" s="326">
        <v>96.0</v>
      </c>
      <c r="G4063" s="326">
        <v>3.0</v>
      </c>
      <c r="H4063" s="326">
        <v>821.5866675</v>
      </c>
      <c r="I4063" s="60">
        <f t="shared" si="1"/>
        <v>2022</v>
      </c>
      <c r="J4063" s="60">
        <f t="shared" si="2"/>
        <v>4</v>
      </c>
    </row>
    <row r="4064">
      <c r="A4064" s="325">
        <v>4062.0</v>
      </c>
      <c r="B4064" s="326" t="s">
        <v>941</v>
      </c>
      <c r="C4064" s="326" t="s">
        <v>550</v>
      </c>
      <c r="D4064" s="326" t="s">
        <v>550</v>
      </c>
      <c r="E4064" s="326" t="s">
        <v>912</v>
      </c>
      <c r="F4064" s="326">
        <v>81.0</v>
      </c>
      <c r="G4064" s="326">
        <v>14.0</v>
      </c>
      <c r="H4064" s="326">
        <v>23950.13075</v>
      </c>
      <c r="I4064" s="60">
        <f t="shared" si="1"/>
        <v>2022</v>
      </c>
      <c r="J4064" s="60">
        <f t="shared" si="2"/>
        <v>4</v>
      </c>
    </row>
    <row r="4065">
      <c r="A4065" s="325">
        <v>4063.0</v>
      </c>
      <c r="B4065" s="326" t="s">
        <v>941</v>
      </c>
      <c r="C4065" s="326" t="s">
        <v>550</v>
      </c>
      <c r="D4065" s="326" t="s">
        <v>550</v>
      </c>
      <c r="E4065" s="326" t="s">
        <v>708</v>
      </c>
      <c r="F4065" s="326" t="s">
        <v>709</v>
      </c>
      <c r="G4065" s="326">
        <v>2548.0</v>
      </c>
      <c r="H4065" s="326">
        <v>181176.396</v>
      </c>
      <c r="I4065" s="60">
        <f t="shared" si="1"/>
        <v>2022</v>
      </c>
      <c r="J4065" s="60">
        <f t="shared" si="2"/>
        <v>4</v>
      </c>
    </row>
    <row r="4066">
      <c r="A4066" s="325">
        <v>4064.0</v>
      </c>
      <c r="B4066" s="326" t="s">
        <v>941</v>
      </c>
      <c r="C4066" s="326" t="s">
        <v>550</v>
      </c>
      <c r="D4066" s="326" t="s">
        <v>550</v>
      </c>
      <c r="E4066" s="326" t="s">
        <v>710</v>
      </c>
      <c r="F4066" s="326" t="s">
        <v>711</v>
      </c>
      <c r="G4066" s="326">
        <v>301.0</v>
      </c>
      <c r="H4066" s="326">
        <v>166915.8717</v>
      </c>
      <c r="I4066" s="60">
        <f t="shared" si="1"/>
        <v>2022</v>
      </c>
      <c r="J4066" s="60">
        <f t="shared" si="2"/>
        <v>4</v>
      </c>
    </row>
    <row r="4067">
      <c r="A4067" s="325">
        <v>4065.0</v>
      </c>
      <c r="B4067" s="326" t="s">
        <v>941</v>
      </c>
      <c r="C4067" s="326" t="s">
        <v>550</v>
      </c>
      <c r="D4067" s="326" t="s">
        <v>550</v>
      </c>
      <c r="E4067" s="326" t="s">
        <v>712</v>
      </c>
      <c r="F4067" s="326" t="s">
        <v>713</v>
      </c>
      <c r="G4067" s="326">
        <v>130.0</v>
      </c>
      <c r="H4067" s="326">
        <v>91390.15856</v>
      </c>
      <c r="I4067" s="60">
        <f t="shared" si="1"/>
        <v>2022</v>
      </c>
      <c r="J4067" s="60">
        <f t="shared" si="2"/>
        <v>4</v>
      </c>
    </row>
    <row r="4068">
      <c r="A4068" s="325">
        <v>4066.0</v>
      </c>
      <c r="B4068" s="326" t="s">
        <v>941</v>
      </c>
      <c r="C4068" s="326" t="s">
        <v>550</v>
      </c>
      <c r="D4068" s="326" t="s">
        <v>550</v>
      </c>
      <c r="E4068" s="326" t="s">
        <v>714</v>
      </c>
      <c r="F4068" s="326" t="s">
        <v>715</v>
      </c>
      <c r="G4068" s="326">
        <v>1658.0</v>
      </c>
      <c r="H4068" s="326">
        <v>101810.8679</v>
      </c>
      <c r="I4068" s="60">
        <f t="shared" si="1"/>
        <v>2022</v>
      </c>
      <c r="J4068" s="60">
        <f t="shared" si="2"/>
        <v>4</v>
      </c>
    </row>
    <row r="4069">
      <c r="A4069" s="325">
        <v>4067.0</v>
      </c>
      <c r="B4069" s="326" t="s">
        <v>941</v>
      </c>
      <c r="C4069" s="326" t="s">
        <v>551</v>
      </c>
      <c r="D4069" s="326" t="s">
        <v>551</v>
      </c>
      <c r="E4069" s="326" t="s">
        <v>716</v>
      </c>
      <c r="F4069" s="326">
        <v>66.0</v>
      </c>
      <c r="G4069" s="326">
        <v>4502.0</v>
      </c>
      <c r="H4069" s="326">
        <v>311947.6312</v>
      </c>
      <c r="I4069" s="60">
        <f t="shared" si="1"/>
        <v>2022</v>
      </c>
      <c r="J4069" s="60">
        <f t="shared" si="2"/>
        <v>4</v>
      </c>
    </row>
    <row r="4070">
      <c r="A4070" s="325">
        <v>4068.0</v>
      </c>
      <c r="B4070" s="326" t="s">
        <v>941</v>
      </c>
      <c r="C4070" s="326" t="s">
        <v>551</v>
      </c>
      <c r="D4070" s="326" t="s">
        <v>551</v>
      </c>
      <c r="E4070" s="326" t="s">
        <v>717</v>
      </c>
      <c r="F4070" s="326" t="s">
        <v>718</v>
      </c>
      <c r="G4070" s="326">
        <v>4247.0</v>
      </c>
      <c r="H4070" s="326">
        <v>32175.94897</v>
      </c>
      <c r="I4070" s="60">
        <f t="shared" si="1"/>
        <v>2022</v>
      </c>
      <c r="J4070" s="60">
        <f t="shared" si="2"/>
        <v>4</v>
      </c>
    </row>
    <row r="4071">
      <c r="A4071" s="325">
        <v>4069.0</v>
      </c>
      <c r="B4071" s="326" t="s">
        <v>941</v>
      </c>
      <c r="C4071" s="326" t="s">
        <v>551</v>
      </c>
      <c r="D4071" s="326" t="s">
        <v>551</v>
      </c>
      <c r="E4071" s="326" t="s">
        <v>719</v>
      </c>
      <c r="F4071" s="326" t="s">
        <v>720</v>
      </c>
      <c r="G4071" s="326">
        <v>1628.0</v>
      </c>
      <c r="H4071" s="326">
        <v>22345.32061</v>
      </c>
      <c r="I4071" s="60">
        <f t="shared" si="1"/>
        <v>2022</v>
      </c>
      <c r="J4071" s="60">
        <f t="shared" si="2"/>
        <v>4</v>
      </c>
    </row>
    <row r="4072">
      <c r="A4072" s="325">
        <v>4070.0</v>
      </c>
      <c r="B4072" s="326" t="s">
        <v>941</v>
      </c>
      <c r="C4072" s="326" t="s">
        <v>551</v>
      </c>
      <c r="D4072" s="326" t="s">
        <v>551</v>
      </c>
      <c r="E4072" s="326" t="s">
        <v>721</v>
      </c>
      <c r="F4072" s="326" t="s">
        <v>722</v>
      </c>
      <c r="G4072" s="326">
        <v>62.0</v>
      </c>
      <c r="H4072" s="326">
        <v>23151.61934</v>
      </c>
      <c r="I4072" s="60">
        <f t="shared" si="1"/>
        <v>2022</v>
      </c>
      <c r="J4072" s="60">
        <f t="shared" si="2"/>
        <v>4</v>
      </c>
    </row>
    <row r="4073">
      <c r="A4073" s="325">
        <v>4071.0</v>
      </c>
      <c r="B4073" s="326" t="s">
        <v>941</v>
      </c>
      <c r="C4073" s="326" t="s">
        <v>723</v>
      </c>
      <c r="D4073" s="326" t="s">
        <v>723</v>
      </c>
      <c r="E4073" s="326" t="s">
        <v>724</v>
      </c>
      <c r="F4073" s="326" t="s">
        <v>725</v>
      </c>
      <c r="G4073" s="326">
        <v>427.0</v>
      </c>
      <c r="H4073" s="326">
        <v>424246.5208</v>
      </c>
      <c r="I4073" s="60">
        <f t="shared" si="1"/>
        <v>2022</v>
      </c>
      <c r="J4073" s="60">
        <f t="shared" si="2"/>
        <v>4</v>
      </c>
    </row>
    <row r="4074">
      <c r="A4074" s="325">
        <v>4072.0</v>
      </c>
      <c r="B4074" s="326" t="s">
        <v>941</v>
      </c>
      <c r="C4074" s="326" t="s">
        <v>723</v>
      </c>
      <c r="D4074" s="326" t="s">
        <v>723</v>
      </c>
      <c r="E4074" s="326" t="s">
        <v>726</v>
      </c>
      <c r="F4074" s="326" t="s">
        <v>727</v>
      </c>
      <c r="G4074" s="326">
        <v>1235.0</v>
      </c>
      <c r="H4074" s="326">
        <v>1227036.19</v>
      </c>
      <c r="I4074" s="60">
        <f t="shared" si="1"/>
        <v>2022</v>
      </c>
      <c r="J4074" s="60">
        <f t="shared" si="2"/>
        <v>4</v>
      </c>
    </row>
    <row r="4075">
      <c r="A4075" s="325">
        <v>4073.0</v>
      </c>
      <c r="B4075" s="326" t="s">
        <v>941</v>
      </c>
      <c r="C4075" s="326" t="s">
        <v>524</v>
      </c>
      <c r="D4075" s="326" t="s">
        <v>728</v>
      </c>
      <c r="E4075" s="326" t="s">
        <v>729</v>
      </c>
      <c r="F4075" s="326">
        <v>71.0</v>
      </c>
      <c r="G4075" s="326">
        <v>90.0</v>
      </c>
      <c r="H4075" s="326">
        <v>86343.32603</v>
      </c>
      <c r="I4075" s="60">
        <f t="shared" si="1"/>
        <v>2022</v>
      </c>
      <c r="J4075" s="60">
        <f t="shared" si="2"/>
        <v>4</v>
      </c>
    </row>
    <row r="4076">
      <c r="A4076" s="325">
        <v>4074.0</v>
      </c>
      <c r="B4076" s="326" t="s">
        <v>941</v>
      </c>
      <c r="C4076" s="326" t="s">
        <v>524</v>
      </c>
      <c r="D4076" s="326" t="s">
        <v>728</v>
      </c>
      <c r="E4076" s="326" t="s">
        <v>730</v>
      </c>
      <c r="F4076" s="326">
        <v>73.0</v>
      </c>
      <c r="G4076" s="326">
        <v>8.0</v>
      </c>
      <c r="H4076" s="326">
        <v>1969.955946</v>
      </c>
      <c r="I4076" s="60">
        <f t="shared" si="1"/>
        <v>2022</v>
      </c>
      <c r="J4076" s="60">
        <f t="shared" si="2"/>
        <v>4</v>
      </c>
    </row>
    <row r="4077">
      <c r="A4077" s="325">
        <v>4075.0</v>
      </c>
      <c r="B4077" s="326" t="s">
        <v>941</v>
      </c>
      <c r="C4077" s="326" t="s">
        <v>524</v>
      </c>
      <c r="D4077" s="326" t="s">
        <v>728</v>
      </c>
      <c r="E4077" s="326" t="s">
        <v>731</v>
      </c>
      <c r="F4077" s="326" t="s">
        <v>732</v>
      </c>
      <c r="G4077" s="326">
        <v>7.0</v>
      </c>
      <c r="H4077" s="326">
        <v>6358.11276</v>
      </c>
      <c r="I4077" s="60">
        <f t="shared" si="1"/>
        <v>2022</v>
      </c>
      <c r="J4077" s="60">
        <f t="shared" si="2"/>
        <v>4</v>
      </c>
    </row>
    <row r="4078">
      <c r="A4078" s="325">
        <v>4076.0</v>
      </c>
      <c r="B4078" s="326" t="s">
        <v>941</v>
      </c>
      <c r="C4078" s="326" t="s">
        <v>524</v>
      </c>
      <c r="D4078" s="326" t="s">
        <v>728</v>
      </c>
      <c r="E4078" s="326" t="s">
        <v>733</v>
      </c>
      <c r="F4078" s="326" t="s">
        <v>734</v>
      </c>
      <c r="G4078" s="326">
        <v>349.0</v>
      </c>
      <c r="H4078" s="326">
        <v>16240.61847</v>
      </c>
      <c r="I4078" s="60">
        <f t="shared" si="1"/>
        <v>2022</v>
      </c>
      <c r="J4078" s="60">
        <f t="shared" si="2"/>
        <v>4</v>
      </c>
    </row>
    <row r="4079">
      <c r="A4079" s="325">
        <v>4077.0</v>
      </c>
      <c r="B4079" s="326" t="s">
        <v>941</v>
      </c>
      <c r="C4079" s="326" t="s">
        <v>524</v>
      </c>
      <c r="D4079" s="326" t="s">
        <v>728</v>
      </c>
      <c r="E4079" s="326" t="s">
        <v>735</v>
      </c>
      <c r="F4079" s="326">
        <v>23.0</v>
      </c>
      <c r="G4079" s="326">
        <v>22.0</v>
      </c>
      <c r="H4079" s="326">
        <v>28779.97069</v>
      </c>
      <c r="I4079" s="60">
        <f t="shared" si="1"/>
        <v>2022</v>
      </c>
      <c r="J4079" s="60">
        <f t="shared" si="2"/>
        <v>4</v>
      </c>
    </row>
    <row r="4080">
      <c r="A4080" s="325">
        <v>4078.0</v>
      </c>
      <c r="B4080" s="326" t="s">
        <v>941</v>
      </c>
      <c r="C4080" s="326" t="s">
        <v>524</v>
      </c>
      <c r="D4080" s="326" t="s">
        <v>728</v>
      </c>
      <c r="E4080" s="326" t="s">
        <v>736</v>
      </c>
      <c r="F4080" s="326" t="s">
        <v>737</v>
      </c>
      <c r="G4080" s="326">
        <v>7.0</v>
      </c>
      <c r="H4080" s="326">
        <v>9526.872908</v>
      </c>
      <c r="I4080" s="60">
        <f t="shared" si="1"/>
        <v>2022</v>
      </c>
      <c r="J4080" s="60">
        <f t="shared" si="2"/>
        <v>4</v>
      </c>
    </row>
    <row r="4081">
      <c r="A4081" s="325">
        <v>4079.0</v>
      </c>
      <c r="B4081" s="326" t="s">
        <v>941</v>
      </c>
      <c r="C4081" s="326" t="s">
        <v>524</v>
      </c>
      <c r="D4081" s="326" t="s">
        <v>728</v>
      </c>
      <c r="E4081" s="326" t="s">
        <v>738</v>
      </c>
      <c r="F4081" s="326">
        <v>70.0</v>
      </c>
      <c r="G4081" s="326">
        <v>11.0</v>
      </c>
      <c r="H4081" s="326">
        <v>14337.8839</v>
      </c>
      <c r="I4081" s="60">
        <f t="shared" si="1"/>
        <v>2022</v>
      </c>
      <c r="J4081" s="60">
        <f t="shared" si="2"/>
        <v>4</v>
      </c>
    </row>
    <row r="4082">
      <c r="A4082" s="325">
        <v>4080.0</v>
      </c>
      <c r="B4082" s="326" t="s">
        <v>941</v>
      </c>
      <c r="C4082" s="326" t="s">
        <v>524</v>
      </c>
      <c r="D4082" s="326" t="s">
        <v>728</v>
      </c>
      <c r="E4082" s="326" t="s">
        <v>739</v>
      </c>
      <c r="F4082" s="326">
        <v>21.0</v>
      </c>
      <c r="G4082" s="326">
        <v>410.0</v>
      </c>
      <c r="H4082" s="326">
        <v>434007.9018</v>
      </c>
      <c r="I4082" s="60">
        <f t="shared" si="1"/>
        <v>2022</v>
      </c>
      <c r="J4082" s="60">
        <f t="shared" si="2"/>
        <v>4</v>
      </c>
    </row>
    <row r="4083">
      <c r="A4083" s="325">
        <v>4081.0</v>
      </c>
      <c r="B4083" s="326" t="s">
        <v>941</v>
      </c>
      <c r="C4083" s="326" t="s">
        <v>524</v>
      </c>
      <c r="D4083" s="326" t="s">
        <v>728</v>
      </c>
      <c r="E4083" s="326" t="s">
        <v>740</v>
      </c>
      <c r="F4083" s="326" t="s">
        <v>741</v>
      </c>
      <c r="G4083" s="326">
        <v>319.0</v>
      </c>
      <c r="H4083" s="326">
        <v>245466.2434</v>
      </c>
      <c r="I4083" s="60">
        <f t="shared" si="1"/>
        <v>2022</v>
      </c>
      <c r="J4083" s="60">
        <f t="shared" si="2"/>
        <v>4</v>
      </c>
    </row>
    <row r="4084">
      <c r="A4084" s="325">
        <v>4082.0</v>
      </c>
      <c r="B4084" s="326" t="s">
        <v>941</v>
      </c>
      <c r="C4084" s="326" t="s">
        <v>524</v>
      </c>
      <c r="D4084" s="326" t="s">
        <v>728</v>
      </c>
      <c r="E4084" s="326" t="s">
        <v>742</v>
      </c>
      <c r="F4084" s="326" t="s">
        <v>743</v>
      </c>
      <c r="G4084" s="326">
        <v>984.0</v>
      </c>
      <c r="H4084" s="326">
        <v>489859.707</v>
      </c>
      <c r="I4084" s="60">
        <f t="shared" si="1"/>
        <v>2022</v>
      </c>
      <c r="J4084" s="60">
        <f t="shared" si="2"/>
        <v>4</v>
      </c>
    </row>
    <row r="4085">
      <c r="A4085" s="325">
        <v>4083.0</v>
      </c>
      <c r="B4085" s="326" t="s">
        <v>941</v>
      </c>
      <c r="C4085" s="326" t="s">
        <v>524</v>
      </c>
      <c r="D4085" s="326" t="s">
        <v>728</v>
      </c>
      <c r="E4085" s="326" t="s">
        <v>744</v>
      </c>
      <c r="F4085" s="326" t="s">
        <v>745</v>
      </c>
      <c r="G4085" s="326">
        <v>313.0</v>
      </c>
      <c r="H4085" s="326">
        <v>405272.2454</v>
      </c>
      <c r="I4085" s="60">
        <f t="shared" si="1"/>
        <v>2022</v>
      </c>
      <c r="J4085" s="60">
        <f t="shared" si="2"/>
        <v>4</v>
      </c>
    </row>
    <row r="4086">
      <c r="A4086" s="325">
        <v>4084.0</v>
      </c>
      <c r="B4086" s="326" t="s">
        <v>941</v>
      </c>
      <c r="C4086" s="326" t="s">
        <v>524</v>
      </c>
      <c r="D4086" s="326" t="s">
        <v>728</v>
      </c>
      <c r="E4086" s="326" t="s">
        <v>746</v>
      </c>
      <c r="F4086" s="326" t="s">
        <v>747</v>
      </c>
      <c r="G4086" s="326">
        <v>94.0</v>
      </c>
      <c r="H4086" s="326">
        <v>85413.40608</v>
      </c>
      <c r="I4086" s="60">
        <f t="shared" si="1"/>
        <v>2022</v>
      </c>
      <c r="J4086" s="60">
        <f t="shared" si="2"/>
        <v>4</v>
      </c>
    </row>
    <row r="4087">
      <c r="A4087" s="325">
        <v>4085.0</v>
      </c>
      <c r="B4087" s="326" t="s">
        <v>941</v>
      </c>
      <c r="C4087" s="326" t="s">
        <v>524</v>
      </c>
      <c r="D4087" s="326" t="s">
        <v>728</v>
      </c>
      <c r="E4087" s="326" t="s">
        <v>748</v>
      </c>
      <c r="F4087" s="326" t="s">
        <v>749</v>
      </c>
      <c r="G4087" s="326">
        <v>59.0</v>
      </c>
      <c r="H4087" s="326">
        <v>57698.77999</v>
      </c>
      <c r="I4087" s="60">
        <f t="shared" si="1"/>
        <v>2022</v>
      </c>
      <c r="J4087" s="60">
        <f t="shared" si="2"/>
        <v>4</v>
      </c>
    </row>
    <row r="4088">
      <c r="A4088" s="325">
        <v>4086.0</v>
      </c>
      <c r="B4088" s="326" t="s">
        <v>941</v>
      </c>
      <c r="C4088" s="326" t="s">
        <v>524</v>
      </c>
      <c r="D4088" s="326" t="s">
        <v>728</v>
      </c>
      <c r="E4088" s="326" t="s">
        <v>750</v>
      </c>
      <c r="F4088" s="326" t="s">
        <v>751</v>
      </c>
      <c r="G4088" s="326">
        <v>411.0</v>
      </c>
      <c r="H4088" s="326">
        <v>129944.2098</v>
      </c>
      <c r="I4088" s="60">
        <f t="shared" si="1"/>
        <v>2022</v>
      </c>
      <c r="J4088" s="60">
        <f t="shared" si="2"/>
        <v>4</v>
      </c>
    </row>
    <row r="4089">
      <c r="A4089" s="325">
        <v>4087.0</v>
      </c>
      <c r="B4089" s="326" t="s">
        <v>941</v>
      </c>
      <c r="C4089" s="326" t="s">
        <v>524</v>
      </c>
      <c r="D4089" s="326" t="s">
        <v>728</v>
      </c>
      <c r="E4089" s="326" t="s">
        <v>850</v>
      </c>
      <c r="F4089" s="326" t="s">
        <v>851</v>
      </c>
      <c r="G4089" s="326">
        <v>2.0</v>
      </c>
      <c r="H4089" s="326">
        <v>327.1333334</v>
      </c>
      <c r="I4089" s="60">
        <f t="shared" si="1"/>
        <v>2022</v>
      </c>
      <c r="J4089" s="60">
        <f t="shared" si="2"/>
        <v>4</v>
      </c>
    </row>
    <row r="4090">
      <c r="A4090" s="325">
        <v>4088.0</v>
      </c>
      <c r="B4090" s="326" t="s">
        <v>941</v>
      </c>
      <c r="C4090" s="326" t="s">
        <v>524</v>
      </c>
      <c r="D4090" s="326" t="s">
        <v>872</v>
      </c>
      <c r="E4090" s="326" t="s">
        <v>909</v>
      </c>
      <c r="F4090" s="326" t="s">
        <v>910</v>
      </c>
      <c r="G4090" s="326">
        <v>6.0</v>
      </c>
      <c r="H4090" s="326">
        <v>19971.77469</v>
      </c>
      <c r="I4090" s="60">
        <f t="shared" si="1"/>
        <v>2022</v>
      </c>
      <c r="J4090" s="60">
        <f t="shared" si="2"/>
        <v>4</v>
      </c>
    </row>
    <row r="4091">
      <c r="A4091" s="325">
        <v>4089.0</v>
      </c>
      <c r="B4091" s="326" t="s">
        <v>941</v>
      </c>
      <c r="C4091" s="326" t="s">
        <v>524</v>
      </c>
      <c r="D4091" s="326" t="s">
        <v>872</v>
      </c>
      <c r="E4091" s="326" t="s">
        <v>754</v>
      </c>
      <c r="F4091" s="326" t="s">
        <v>755</v>
      </c>
      <c r="G4091" s="326">
        <v>574.0</v>
      </c>
      <c r="H4091" s="326">
        <v>1815817.813</v>
      </c>
      <c r="I4091" s="60">
        <f t="shared" si="1"/>
        <v>2022</v>
      </c>
      <c r="J4091" s="60">
        <f t="shared" si="2"/>
        <v>4</v>
      </c>
    </row>
    <row r="4092">
      <c r="A4092" s="325">
        <v>4090.0</v>
      </c>
      <c r="B4092" s="326" t="s">
        <v>941</v>
      </c>
      <c r="C4092" s="326" t="s">
        <v>524</v>
      </c>
      <c r="D4092" s="326" t="s">
        <v>872</v>
      </c>
      <c r="E4092" s="326" t="s">
        <v>756</v>
      </c>
      <c r="F4092" s="326" t="s">
        <v>757</v>
      </c>
      <c r="G4092" s="326">
        <v>195.0</v>
      </c>
      <c r="H4092" s="326">
        <v>593459.9289</v>
      </c>
      <c r="I4092" s="60">
        <f t="shared" si="1"/>
        <v>2022</v>
      </c>
      <c r="J4092" s="60">
        <f t="shared" si="2"/>
        <v>4</v>
      </c>
    </row>
    <row r="4093">
      <c r="A4093" s="325">
        <v>4091.0</v>
      </c>
      <c r="B4093" s="326" t="s">
        <v>941</v>
      </c>
      <c r="C4093" s="326" t="s">
        <v>524</v>
      </c>
      <c r="D4093" s="326" t="s">
        <v>872</v>
      </c>
      <c r="E4093" s="326" t="s">
        <v>758</v>
      </c>
      <c r="F4093" s="326" t="s">
        <v>759</v>
      </c>
      <c r="G4093" s="326">
        <v>188.0</v>
      </c>
      <c r="H4093" s="326">
        <v>719257.7991</v>
      </c>
      <c r="I4093" s="60">
        <f t="shared" si="1"/>
        <v>2022</v>
      </c>
      <c r="J4093" s="60">
        <f t="shared" si="2"/>
        <v>4</v>
      </c>
    </row>
    <row r="4094">
      <c r="A4094" s="325">
        <v>4092.0</v>
      </c>
      <c r="B4094" s="326" t="s">
        <v>941</v>
      </c>
      <c r="C4094" s="326" t="s">
        <v>524</v>
      </c>
      <c r="D4094" s="326" t="s">
        <v>872</v>
      </c>
      <c r="E4094" s="326" t="s">
        <v>760</v>
      </c>
      <c r="F4094" s="326" t="s">
        <v>761</v>
      </c>
      <c r="G4094" s="326">
        <v>15.0</v>
      </c>
      <c r="H4094" s="326">
        <v>50920.97448</v>
      </c>
      <c r="I4094" s="60">
        <f t="shared" si="1"/>
        <v>2022</v>
      </c>
      <c r="J4094" s="60">
        <f t="shared" si="2"/>
        <v>4</v>
      </c>
    </row>
    <row r="4095">
      <c r="A4095" s="325">
        <v>4093.0</v>
      </c>
      <c r="B4095" s="326" t="s">
        <v>941</v>
      </c>
      <c r="C4095" s="326" t="s">
        <v>524</v>
      </c>
      <c r="D4095" s="326" t="s">
        <v>872</v>
      </c>
      <c r="E4095" s="326" t="s">
        <v>762</v>
      </c>
      <c r="F4095" s="326" t="s">
        <v>763</v>
      </c>
      <c r="G4095" s="326">
        <v>44.0</v>
      </c>
      <c r="H4095" s="326">
        <v>95283.71028</v>
      </c>
      <c r="I4095" s="60">
        <f t="shared" si="1"/>
        <v>2022</v>
      </c>
      <c r="J4095" s="60">
        <f t="shared" si="2"/>
        <v>4</v>
      </c>
    </row>
    <row r="4096">
      <c r="A4096" s="325">
        <v>4094.0</v>
      </c>
      <c r="B4096" s="326" t="s">
        <v>941</v>
      </c>
      <c r="C4096" s="326" t="s">
        <v>524</v>
      </c>
      <c r="D4096" s="326" t="s">
        <v>872</v>
      </c>
      <c r="E4096" s="326" t="s">
        <v>764</v>
      </c>
      <c r="F4096" s="326" t="s">
        <v>765</v>
      </c>
      <c r="G4096" s="326">
        <v>15.0</v>
      </c>
      <c r="H4096" s="326">
        <v>57938.57063</v>
      </c>
      <c r="I4096" s="60">
        <f t="shared" si="1"/>
        <v>2022</v>
      </c>
      <c r="J4096" s="60">
        <f t="shared" si="2"/>
        <v>4</v>
      </c>
    </row>
    <row r="4097">
      <c r="A4097" s="325">
        <v>4095.0</v>
      </c>
      <c r="B4097" s="326" t="s">
        <v>941</v>
      </c>
      <c r="C4097" s="326" t="s">
        <v>530</v>
      </c>
      <c r="D4097" s="326" t="s">
        <v>766</v>
      </c>
      <c r="E4097" s="326" t="s">
        <v>767</v>
      </c>
      <c r="F4097" s="326">
        <v>44.0</v>
      </c>
      <c r="G4097" s="326">
        <v>372.0</v>
      </c>
      <c r="H4097" s="326">
        <v>6900.699596</v>
      </c>
      <c r="I4097" s="60">
        <f t="shared" si="1"/>
        <v>2022</v>
      </c>
      <c r="J4097" s="60">
        <f t="shared" si="2"/>
        <v>4</v>
      </c>
    </row>
    <row r="4098">
      <c r="A4098" s="325">
        <v>4096.0</v>
      </c>
      <c r="B4098" s="326" t="s">
        <v>941</v>
      </c>
      <c r="C4098" s="326" t="s">
        <v>530</v>
      </c>
      <c r="D4098" s="326" t="s">
        <v>768</v>
      </c>
      <c r="E4098" s="326" t="s">
        <v>915</v>
      </c>
      <c r="F4098" s="326" t="s">
        <v>775</v>
      </c>
      <c r="G4098" s="326">
        <v>10.0</v>
      </c>
      <c r="H4098" s="326">
        <v>5640.162591</v>
      </c>
      <c r="I4098" s="60">
        <f t="shared" si="1"/>
        <v>2022</v>
      </c>
      <c r="J4098" s="60">
        <f t="shared" si="2"/>
        <v>4</v>
      </c>
    </row>
    <row r="4099">
      <c r="A4099" s="325">
        <v>4097.0</v>
      </c>
      <c r="B4099" s="326" t="s">
        <v>941</v>
      </c>
      <c r="C4099" s="326" t="s">
        <v>530</v>
      </c>
      <c r="D4099" s="326" t="s">
        <v>778</v>
      </c>
      <c r="E4099" s="326" t="s">
        <v>918</v>
      </c>
      <c r="F4099" s="326" t="s">
        <v>783</v>
      </c>
      <c r="G4099" s="326">
        <v>2.0</v>
      </c>
      <c r="H4099" s="326">
        <v>300.946265</v>
      </c>
      <c r="I4099" s="60">
        <f t="shared" si="1"/>
        <v>2022</v>
      </c>
      <c r="J4099" s="60">
        <f t="shared" si="2"/>
        <v>4</v>
      </c>
    </row>
    <row r="4100">
      <c r="A4100" s="325">
        <v>4098.0</v>
      </c>
      <c r="B4100" s="326" t="s">
        <v>941</v>
      </c>
      <c r="C4100" s="326" t="s">
        <v>530</v>
      </c>
      <c r="D4100" s="326" t="s">
        <v>919</v>
      </c>
      <c r="E4100" s="326" t="s">
        <v>888</v>
      </c>
      <c r="F4100" s="326" t="s">
        <v>889</v>
      </c>
      <c r="G4100" s="326">
        <v>25.0</v>
      </c>
      <c r="H4100" s="326">
        <v>46411.94198</v>
      </c>
      <c r="I4100" s="60">
        <f t="shared" si="1"/>
        <v>2022</v>
      </c>
      <c r="J4100" s="60">
        <f t="shared" si="2"/>
        <v>4</v>
      </c>
    </row>
    <row r="4101">
      <c r="A4101" s="325">
        <v>4099.0</v>
      </c>
      <c r="B4101" s="326" t="s">
        <v>941</v>
      </c>
      <c r="C4101" s="326" t="s">
        <v>530</v>
      </c>
      <c r="D4101" s="326" t="s">
        <v>919</v>
      </c>
      <c r="E4101" s="326" t="s">
        <v>890</v>
      </c>
      <c r="F4101" s="326" t="s">
        <v>891</v>
      </c>
      <c r="G4101" s="326">
        <v>132.0</v>
      </c>
      <c r="H4101" s="326">
        <v>19862.45349</v>
      </c>
      <c r="I4101" s="60">
        <f t="shared" si="1"/>
        <v>2022</v>
      </c>
      <c r="J4101" s="60">
        <f t="shared" si="2"/>
        <v>4</v>
      </c>
    </row>
    <row r="4102">
      <c r="A4102" s="325">
        <v>4100.0</v>
      </c>
      <c r="B4102" s="326" t="s">
        <v>941</v>
      </c>
      <c r="C4102" s="326" t="s">
        <v>530</v>
      </c>
      <c r="D4102" s="326" t="s">
        <v>919</v>
      </c>
      <c r="E4102" s="326" t="s">
        <v>892</v>
      </c>
      <c r="F4102" s="326" t="s">
        <v>893</v>
      </c>
      <c r="G4102" s="326">
        <v>1704.0</v>
      </c>
      <c r="H4102" s="326">
        <v>256406.2178</v>
      </c>
      <c r="I4102" s="60">
        <f t="shared" si="1"/>
        <v>2022</v>
      </c>
      <c r="J4102" s="60">
        <f t="shared" si="2"/>
        <v>4</v>
      </c>
    </row>
    <row r="4103">
      <c r="A4103" s="325">
        <v>4101.0</v>
      </c>
      <c r="B4103" s="326" t="s">
        <v>941</v>
      </c>
      <c r="C4103" s="326" t="s">
        <v>530</v>
      </c>
      <c r="D4103" s="326" t="s">
        <v>784</v>
      </c>
      <c r="E4103" s="326" t="s">
        <v>785</v>
      </c>
      <c r="F4103" s="326">
        <v>35.0</v>
      </c>
      <c r="G4103" s="326">
        <v>78.0</v>
      </c>
      <c r="H4103" s="326">
        <v>60393.77959</v>
      </c>
      <c r="I4103" s="60">
        <f t="shared" si="1"/>
        <v>2022</v>
      </c>
      <c r="J4103" s="60">
        <f t="shared" si="2"/>
        <v>4</v>
      </c>
    </row>
    <row r="4104">
      <c r="A4104" s="325">
        <v>4102.0</v>
      </c>
      <c r="B4104" s="326" t="s">
        <v>941</v>
      </c>
      <c r="C4104" s="326" t="s">
        <v>530</v>
      </c>
      <c r="D4104" s="326" t="s">
        <v>784</v>
      </c>
      <c r="E4104" s="326" t="s">
        <v>786</v>
      </c>
      <c r="F4104" s="326">
        <v>43.0</v>
      </c>
      <c r="G4104" s="326">
        <v>77.0</v>
      </c>
      <c r="H4104" s="326">
        <v>507.1997705</v>
      </c>
      <c r="I4104" s="60">
        <f t="shared" si="1"/>
        <v>2022</v>
      </c>
      <c r="J4104" s="60">
        <f t="shared" si="2"/>
        <v>4</v>
      </c>
    </row>
    <row r="4105">
      <c r="A4105" s="325">
        <v>4103.0</v>
      </c>
      <c r="B4105" s="326" t="s">
        <v>941</v>
      </c>
      <c r="C4105" s="326" t="s">
        <v>530</v>
      </c>
      <c r="D4105" s="326" t="s">
        <v>784</v>
      </c>
      <c r="E4105" s="326" t="s">
        <v>787</v>
      </c>
      <c r="F4105" s="326" t="s">
        <v>788</v>
      </c>
      <c r="G4105" s="326">
        <v>252.0</v>
      </c>
      <c r="H4105" s="326">
        <v>1880.504733</v>
      </c>
      <c r="I4105" s="60">
        <f t="shared" si="1"/>
        <v>2022</v>
      </c>
      <c r="J4105" s="60">
        <f t="shared" si="2"/>
        <v>4</v>
      </c>
    </row>
    <row r="4106">
      <c r="A4106" s="325">
        <v>4104.0</v>
      </c>
      <c r="B4106" s="326" t="s">
        <v>941</v>
      </c>
      <c r="C4106" s="326" t="s">
        <v>530</v>
      </c>
      <c r="D4106" s="326" t="s">
        <v>784</v>
      </c>
      <c r="E4106" s="326" t="s">
        <v>789</v>
      </c>
      <c r="F4106" s="326">
        <v>49.0</v>
      </c>
      <c r="G4106" s="326">
        <v>1006.0</v>
      </c>
      <c r="H4106" s="326">
        <v>42830.61779</v>
      </c>
      <c r="I4106" s="60">
        <f t="shared" si="1"/>
        <v>2022</v>
      </c>
      <c r="J4106" s="60">
        <f t="shared" si="2"/>
        <v>4</v>
      </c>
    </row>
    <row r="4107">
      <c r="A4107" s="325">
        <v>4105.0</v>
      </c>
      <c r="B4107" s="326" t="s">
        <v>941</v>
      </c>
      <c r="C4107" s="326" t="s">
        <v>530</v>
      </c>
      <c r="D4107" s="326" t="s">
        <v>784</v>
      </c>
      <c r="E4107" s="326" t="s">
        <v>790</v>
      </c>
      <c r="F4107" s="326">
        <v>41.0</v>
      </c>
      <c r="G4107" s="326">
        <v>137.0</v>
      </c>
      <c r="H4107" s="326">
        <v>6428.087602</v>
      </c>
      <c r="I4107" s="60">
        <f t="shared" si="1"/>
        <v>2022</v>
      </c>
      <c r="J4107" s="60">
        <f t="shared" si="2"/>
        <v>4</v>
      </c>
    </row>
    <row r="4108">
      <c r="A4108" s="325">
        <v>4106.0</v>
      </c>
      <c r="B4108" s="326" t="s">
        <v>941</v>
      </c>
      <c r="C4108" s="326" t="s">
        <v>530</v>
      </c>
      <c r="D4108" s="326" t="s">
        <v>784</v>
      </c>
      <c r="E4108" s="326" t="s">
        <v>791</v>
      </c>
      <c r="F4108" s="326">
        <v>47.0</v>
      </c>
      <c r="G4108" s="326">
        <v>16.0</v>
      </c>
      <c r="H4108" s="326">
        <v>1530.152274</v>
      </c>
      <c r="I4108" s="60">
        <f t="shared" si="1"/>
        <v>2022</v>
      </c>
      <c r="J4108" s="60">
        <f t="shared" si="2"/>
        <v>4</v>
      </c>
    </row>
    <row r="4109">
      <c r="A4109" s="325">
        <v>4107.0</v>
      </c>
      <c r="B4109" s="326" t="s">
        <v>941</v>
      </c>
      <c r="C4109" s="326" t="s">
        <v>530</v>
      </c>
      <c r="D4109" s="326" t="s">
        <v>784</v>
      </c>
      <c r="E4109" s="326" t="s">
        <v>792</v>
      </c>
      <c r="F4109" s="326">
        <v>40.0</v>
      </c>
      <c r="G4109" s="326">
        <v>146.0</v>
      </c>
      <c r="H4109" s="326">
        <v>7597.323378</v>
      </c>
      <c r="I4109" s="60">
        <f t="shared" si="1"/>
        <v>2022</v>
      </c>
      <c r="J4109" s="60">
        <f t="shared" si="2"/>
        <v>4</v>
      </c>
    </row>
    <row r="4110">
      <c r="A4110" s="325">
        <v>4108.0</v>
      </c>
      <c r="B4110" s="326" t="s">
        <v>941</v>
      </c>
      <c r="C4110" s="326" t="s">
        <v>530</v>
      </c>
      <c r="D4110" s="326" t="s">
        <v>784</v>
      </c>
      <c r="E4110" s="326" t="s">
        <v>793</v>
      </c>
      <c r="F4110" s="326">
        <v>42.0</v>
      </c>
      <c r="G4110" s="326">
        <v>17.0</v>
      </c>
      <c r="H4110" s="326">
        <v>1336.464862</v>
      </c>
      <c r="I4110" s="60">
        <f t="shared" si="1"/>
        <v>2022</v>
      </c>
      <c r="J4110" s="60">
        <f t="shared" si="2"/>
        <v>4</v>
      </c>
    </row>
    <row r="4111">
      <c r="A4111" s="325">
        <v>4109.0</v>
      </c>
      <c r="B4111" s="326" t="s">
        <v>941</v>
      </c>
      <c r="C4111" s="326" t="s">
        <v>530</v>
      </c>
      <c r="D4111" s="326" t="s">
        <v>920</v>
      </c>
      <c r="E4111" s="326" t="s">
        <v>878</v>
      </c>
      <c r="F4111" s="326" t="s">
        <v>879</v>
      </c>
      <c r="G4111" s="326">
        <v>125.0</v>
      </c>
      <c r="H4111" s="326">
        <v>307380.3886</v>
      </c>
      <c r="I4111" s="60">
        <f t="shared" si="1"/>
        <v>2022</v>
      </c>
      <c r="J4111" s="60">
        <f t="shared" si="2"/>
        <v>4</v>
      </c>
    </row>
    <row r="4112">
      <c r="A4112" s="325">
        <v>4110.0</v>
      </c>
      <c r="B4112" s="326" t="s">
        <v>941</v>
      </c>
      <c r="C4112" s="326" t="s">
        <v>530</v>
      </c>
      <c r="D4112" s="326" t="s">
        <v>920</v>
      </c>
      <c r="E4112" s="326" t="s">
        <v>880</v>
      </c>
      <c r="F4112" s="326" t="s">
        <v>881</v>
      </c>
      <c r="G4112" s="326">
        <v>331.0</v>
      </c>
      <c r="H4112" s="326">
        <v>186689.3818</v>
      </c>
      <c r="I4112" s="60">
        <f t="shared" si="1"/>
        <v>2022</v>
      </c>
      <c r="J4112" s="60">
        <f t="shared" si="2"/>
        <v>4</v>
      </c>
    </row>
    <row r="4113">
      <c r="A4113" s="325">
        <v>4111.0</v>
      </c>
      <c r="B4113" s="326" t="s">
        <v>941</v>
      </c>
      <c r="C4113" s="326" t="s">
        <v>530</v>
      </c>
      <c r="D4113" s="326" t="s">
        <v>920</v>
      </c>
      <c r="E4113" s="326" t="s">
        <v>884</v>
      </c>
      <c r="F4113" s="326" t="s">
        <v>885</v>
      </c>
      <c r="G4113" s="326">
        <v>2055.0</v>
      </c>
      <c r="H4113" s="326">
        <v>1159053.412</v>
      </c>
      <c r="I4113" s="60">
        <f t="shared" si="1"/>
        <v>2022</v>
      </c>
      <c r="J4113" s="60">
        <f t="shared" si="2"/>
        <v>4</v>
      </c>
    </row>
    <row r="4114">
      <c r="A4114" s="325">
        <v>4112.0</v>
      </c>
      <c r="B4114" s="326" t="s">
        <v>941</v>
      </c>
      <c r="C4114" s="326" t="s">
        <v>530</v>
      </c>
      <c r="D4114" s="326" t="s">
        <v>920</v>
      </c>
      <c r="E4114" s="326" t="s">
        <v>886</v>
      </c>
      <c r="F4114" s="326" t="s">
        <v>887</v>
      </c>
      <c r="G4114" s="326">
        <v>27.0</v>
      </c>
      <c r="H4114" s="326">
        <v>15228.439</v>
      </c>
      <c r="I4114" s="60">
        <f t="shared" si="1"/>
        <v>2022</v>
      </c>
      <c r="J4114" s="60">
        <f t="shared" si="2"/>
        <v>4</v>
      </c>
    </row>
    <row r="4115">
      <c r="A4115" s="325">
        <v>4113.0</v>
      </c>
      <c r="B4115" s="326" t="s">
        <v>941</v>
      </c>
      <c r="C4115" s="326" t="s">
        <v>530</v>
      </c>
      <c r="D4115" s="326" t="s">
        <v>794</v>
      </c>
      <c r="E4115" s="326" t="s">
        <v>794</v>
      </c>
      <c r="F4115" s="326">
        <v>46.0</v>
      </c>
      <c r="G4115" s="326">
        <v>12625.0</v>
      </c>
      <c r="H4115" s="326">
        <v>165211.2426</v>
      </c>
      <c r="I4115" s="60">
        <f t="shared" si="1"/>
        <v>2022</v>
      </c>
      <c r="J4115" s="60">
        <f t="shared" si="2"/>
        <v>4</v>
      </c>
    </row>
    <row r="4116">
      <c r="A4116" s="325">
        <v>4114.0</v>
      </c>
      <c r="B4116" s="326" t="s">
        <v>941</v>
      </c>
      <c r="C4116" s="326" t="s">
        <v>530</v>
      </c>
      <c r="D4116" s="326" t="s">
        <v>797</v>
      </c>
      <c r="E4116" s="326" t="s">
        <v>797</v>
      </c>
      <c r="F4116" s="326">
        <v>39.0</v>
      </c>
      <c r="G4116" s="326">
        <v>264.0</v>
      </c>
      <c r="H4116" s="326">
        <v>22970.93113</v>
      </c>
      <c r="I4116" s="60">
        <f t="shared" si="1"/>
        <v>2022</v>
      </c>
      <c r="J4116" s="60">
        <f t="shared" si="2"/>
        <v>4</v>
      </c>
    </row>
    <row r="4117">
      <c r="A4117" s="325">
        <v>4115.0</v>
      </c>
      <c r="B4117" s="326" t="s">
        <v>941</v>
      </c>
      <c r="C4117" s="326" t="s">
        <v>530</v>
      </c>
      <c r="D4117" s="326" t="s">
        <v>921</v>
      </c>
      <c r="E4117" s="326" t="s">
        <v>799</v>
      </c>
      <c r="F4117" s="326">
        <v>37.2</v>
      </c>
      <c r="G4117" s="326">
        <v>286.0</v>
      </c>
      <c r="H4117" s="326">
        <v>15752.5122</v>
      </c>
      <c r="I4117" s="60">
        <f t="shared" si="1"/>
        <v>2022</v>
      </c>
      <c r="J4117" s="60">
        <f t="shared" si="2"/>
        <v>4</v>
      </c>
    </row>
    <row r="4118">
      <c r="A4118" s="325">
        <v>4116.0</v>
      </c>
      <c r="B4118" s="326" t="s">
        <v>941</v>
      </c>
      <c r="C4118" s="326" t="s">
        <v>530</v>
      </c>
      <c r="D4118" s="326" t="s">
        <v>921</v>
      </c>
      <c r="E4118" s="326" t="s">
        <v>802</v>
      </c>
      <c r="F4118" s="326">
        <v>126.0</v>
      </c>
      <c r="G4118" s="326">
        <v>430.0</v>
      </c>
      <c r="H4118" s="326">
        <v>3949.943555</v>
      </c>
      <c r="I4118" s="60">
        <f t="shared" si="1"/>
        <v>2022</v>
      </c>
      <c r="J4118" s="60">
        <f t="shared" si="2"/>
        <v>4</v>
      </c>
    </row>
    <row r="4119">
      <c r="A4119" s="325">
        <v>4117.0</v>
      </c>
      <c r="B4119" s="326" t="s">
        <v>941</v>
      </c>
      <c r="C4119" s="326" t="s">
        <v>530</v>
      </c>
      <c r="D4119" s="326" t="s">
        <v>921</v>
      </c>
      <c r="E4119" s="326" t="s">
        <v>796</v>
      </c>
      <c r="F4119" s="326">
        <v>45.0</v>
      </c>
      <c r="G4119" s="326">
        <v>709.0</v>
      </c>
      <c r="H4119" s="326">
        <v>24533.64888</v>
      </c>
      <c r="I4119" s="60">
        <f t="shared" si="1"/>
        <v>2022</v>
      </c>
      <c r="J4119" s="60">
        <f t="shared" si="2"/>
        <v>4</v>
      </c>
    </row>
    <row r="4120">
      <c r="A4120" s="325">
        <v>4118.0</v>
      </c>
      <c r="B4120" s="326" t="s">
        <v>941</v>
      </c>
      <c r="C4120" s="326" t="s">
        <v>530</v>
      </c>
      <c r="D4120" s="326" t="s">
        <v>921</v>
      </c>
      <c r="E4120" s="326" t="s">
        <v>800</v>
      </c>
      <c r="F4120" s="326">
        <v>48.0</v>
      </c>
      <c r="G4120" s="326">
        <v>993.0</v>
      </c>
      <c r="H4120" s="326">
        <v>141629.9452</v>
      </c>
      <c r="I4120" s="60">
        <f t="shared" si="1"/>
        <v>2022</v>
      </c>
      <c r="J4120" s="60">
        <f t="shared" si="2"/>
        <v>4</v>
      </c>
    </row>
    <row r="4121">
      <c r="A4121" s="325">
        <v>4119.0</v>
      </c>
      <c r="B4121" s="326" t="s">
        <v>941</v>
      </c>
      <c r="C4121" s="326" t="s">
        <v>518</v>
      </c>
      <c r="D4121" s="326" t="s">
        <v>864</v>
      </c>
      <c r="E4121" s="326" t="s">
        <v>813</v>
      </c>
      <c r="F4121" s="326">
        <v>4.6</v>
      </c>
      <c r="G4121" s="326">
        <v>7.0</v>
      </c>
      <c r="H4121" s="326">
        <v>11130.41848</v>
      </c>
      <c r="I4121" s="60">
        <f t="shared" si="1"/>
        <v>2022</v>
      </c>
      <c r="J4121" s="60">
        <f t="shared" si="2"/>
        <v>4</v>
      </c>
    </row>
    <row r="4122">
      <c r="A4122" s="325">
        <v>4120.0</v>
      </c>
      <c r="B4122" s="326" t="s">
        <v>941</v>
      </c>
      <c r="C4122" s="326" t="s">
        <v>518</v>
      </c>
      <c r="D4122" s="326" t="s">
        <v>864</v>
      </c>
      <c r="E4122" s="326" t="s">
        <v>922</v>
      </c>
      <c r="F4122" s="326">
        <v>4.9</v>
      </c>
      <c r="G4122" s="326">
        <v>8.0</v>
      </c>
      <c r="H4122" s="326">
        <v>3579.579365</v>
      </c>
      <c r="I4122" s="60">
        <f t="shared" si="1"/>
        <v>2022</v>
      </c>
      <c r="J4122" s="60">
        <f t="shared" si="2"/>
        <v>4</v>
      </c>
    </row>
    <row r="4123">
      <c r="A4123" s="325">
        <v>4121.0</v>
      </c>
      <c r="B4123" s="326" t="s">
        <v>941</v>
      </c>
      <c r="C4123" s="326" t="s">
        <v>518</v>
      </c>
      <c r="D4123" s="326" t="s">
        <v>864</v>
      </c>
      <c r="E4123" s="326" t="s">
        <v>923</v>
      </c>
      <c r="F4123" s="326">
        <v>4.8</v>
      </c>
      <c r="G4123" s="326">
        <v>25.0</v>
      </c>
      <c r="H4123" s="326">
        <v>2869.14919</v>
      </c>
      <c r="I4123" s="60">
        <f t="shared" si="1"/>
        <v>2022</v>
      </c>
      <c r="J4123" s="60">
        <f t="shared" si="2"/>
        <v>4</v>
      </c>
    </row>
    <row r="4124">
      <c r="A4124" s="325">
        <v>4122.0</v>
      </c>
      <c r="B4124" s="326" t="s">
        <v>941</v>
      </c>
      <c r="C4124" s="326" t="s">
        <v>518</v>
      </c>
      <c r="D4124" s="326" t="s">
        <v>864</v>
      </c>
      <c r="E4124" s="326" t="s">
        <v>924</v>
      </c>
      <c r="F4124" s="326">
        <v>4.4</v>
      </c>
      <c r="G4124" s="326">
        <v>152.0</v>
      </c>
      <c r="H4124" s="326">
        <v>144549.2934</v>
      </c>
      <c r="I4124" s="60">
        <f t="shared" si="1"/>
        <v>2022</v>
      </c>
      <c r="J4124" s="60">
        <f t="shared" si="2"/>
        <v>4</v>
      </c>
    </row>
    <row r="4125">
      <c r="A4125" s="325">
        <v>4123.0</v>
      </c>
      <c r="B4125" s="326" t="s">
        <v>941</v>
      </c>
      <c r="C4125" s="326" t="s">
        <v>518</v>
      </c>
      <c r="D4125" s="326" t="s">
        <v>803</v>
      </c>
      <c r="E4125" s="326" t="s">
        <v>803</v>
      </c>
      <c r="F4125" s="326" t="s">
        <v>804</v>
      </c>
      <c r="G4125" s="326">
        <v>113.0</v>
      </c>
      <c r="H4125" s="326">
        <v>884991.5423</v>
      </c>
      <c r="I4125" s="60">
        <f t="shared" si="1"/>
        <v>2022</v>
      </c>
      <c r="J4125" s="60">
        <f t="shared" si="2"/>
        <v>4</v>
      </c>
    </row>
    <row r="4126">
      <c r="A4126" s="325">
        <v>4124.0</v>
      </c>
      <c r="B4126" s="326" t="s">
        <v>941</v>
      </c>
      <c r="C4126" s="326" t="s">
        <v>518</v>
      </c>
      <c r="D4126" s="326" t="s">
        <v>865</v>
      </c>
      <c r="E4126" s="326" t="s">
        <v>925</v>
      </c>
      <c r="F4126" s="326" t="s">
        <v>926</v>
      </c>
      <c r="G4126" s="326">
        <v>602.0</v>
      </c>
      <c r="H4126" s="326">
        <v>235683.2339</v>
      </c>
      <c r="I4126" s="60">
        <f t="shared" si="1"/>
        <v>2022</v>
      </c>
      <c r="J4126" s="60">
        <f t="shared" si="2"/>
        <v>4</v>
      </c>
    </row>
    <row r="4127">
      <c r="A4127" s="325">
        <v>4125.0</v>
      </c>
      <c r="B4127" s="326" t="s">
        <v>941</v>
      </c>
      <c r="C4127" s="326" t="s">
        <v>518</v>
      </c>
      <c r="D4127" s="326" t="s">
        <v>865</v>
      </c>
      <c r="E4127" s="326" t="s">
        <v>837</v>
      </c>
      <c r="F4127" s="326" t="s">
        <v>838</v>
      </c>
      <c r="G4127" s="326">
        <v>2875.0</v>
      </c>
      <c r="H4127" s="326">
        <v>113951.7103</v>
      </c>
      <c r="I4127" s="60">
        <f t="shared" si="1"/>
        <v>2022</v>
      </c>
      <c r="J4127" s="60">
        <f t="shared" si="2"/>
        <v>4</v>
      </c>
    </row>
    <row r="4128">
      <c r="A4128" s="325">
        <v>4126.0</v>
      </c>
      <c r="B4128" s="326" t="s">
        <v>941</v>
      </c>
      <c r="C4128" s="326" t="s">
        <v>518</v>
      </c>
      <c r="D4128" s="326" t="s">
        <v>865</v>
      </c>
      <c r="E4128" s="326" t="s">
        <v>894</v>
      </c>
      <c r="F4128" s="326" t="s">
        <v>895</v>
      </c>
      <c r="G4128" s="326">
        <v>1630.0</v>
      </c>
      <c r="H4128" s="326">
        <v>30962.77304</v>
      </c>
      <c r="I4128" s="60">
        <f t="shared" si="1"/>
        <v>2022</v>
      </c>
      <c r="J4128" s="60">
        <f t="shared" si="2"/>
        <v>4</v>
      </c>
    </row>
    <row r="4129">
      <c r="A4129" s="325">
        <v>4127.0</v>
      </c>
      <c r="B4129" s="326" t="s">
        <v>941</v>
      </c>
      <c r="C4129" s="326" t="s">
        <v>518</v>
      </c>
      <c r="D4129" s="326" t="s">
        <v>865</v>
      </c>
      <c r="E4129" s="326" t="s">
        <v>842</v>
      </c>
      <c r="F4129" s="326" t="s">
        <v>843</v>
      </c>
      <c r="G4129" s="326">
        <v>61.0</v>
      </c>
      <c r="H4129" s="326">
        <v>2147.268518</v>
      </c>
      <c r="I4129" s="60">
        <f t="shared" si="1"/>
        <v>2022</v>
      </c>
      <c r="J4129" s="60">
        <f t="shared" si="2"/>
        <v>4</v>
      </c>
    </row>
    <row r="4130">
      <c r="A4130" s="325">
        <v>4128.0</v>
      </c>
      <c r="B4130" s="326" t="s">
        <v>941</v>
      </c>
      <c r="C4130" s="326" t="s">
        <v>518</v>
      </c>
      <c r="D4130" s="326" t="s">
        <v>865</v>
      </c>
      <c r="E4130" s="326" t="s">
        <v>844</v>
      </c>
      <c r="F4130" s="326" t="s">
        <v>845</v>
      </c>
      <c r="G4130" s="326">
        <v>2131.0</v>
      </c>
      <c r="H4130" s="326">
        <v>210473.6544</v>
      </c>
      <c r="I4130" s="60">
        <f t="shared" si="1"/>
        <v>2022</v>
      </c>
      <c r="J4130" s="60">
        <f t="shared" si="2"/>
        <v>4</v>
      </c>
    </row>
    <row r="4131">
      <c r="A4131" s="325">
        <v>4129.0</v>
      </c>
      <c r="B4131" s="326" t="s">
        <v>941</v>
      </c>
      <c r="C4131" s="326" t="s">
        <v>518</v>
      </c>
      <c r="D4131" s="326" t="s">
        <v>805</v>
      </c>
      <c r="E4131" s="326" t="s">
        <v>808</v>
      </c>
      <c r="F4131" s="326" t="s">
        <v>809</v>
      </c>
      <c r="G4131" s="326">
        <v>9347.0</v>
      </c>
      <c r="H4131" s="326">
        <v>1898078.681</v>
      </c>
      <c r="I4131" s="60">
        <f t="shared" si="1"/>
        <v>2022</v>
      </c>
      <c r="J4131" s="60">
        <f t="shared" si="2"/>
        <v>4</v>
      </c>
    </row>
    <row r="4132">
      <c r="A4132" s="325">
        <v>4130.0</v>
      </c>
      <c r="B4132" s="326" t="s">
        <v>941</v>
      </c>
      <c r="C4132" s="326" t="s">
        <v>518</v>
      </c>
      <c r="D4132" s="326" t="s">
        <v>805</v>
      </c>
      <c r="E4132" s="326" t="s">
        <v>896</v>
      </c>
      <c r="F4132" s="326" t="s">
        <v>897</v>
      </c>
      <c r="G4132" s="326">
        <v>1724.0</v>
      </c>
      <c r="H4132" s="326">
        <v>764097.2951</v>
      </c>
      <c r="I4132" s="60">
        <f t="shared" si="1"/>
        <v>2022</v>
      </c>
      <c r="J4132" s="60">
        <f t="shared" si="2"/>
        <v>4</v>
      </c>
    </row>
    <row r="4133">
      <c r="A4133" s="325">
        <v>4131.0</v>
      </c>
      <c r="B4133" s="326" t="s">
        <v>941</v>
      </c>
      <c r="C4133" s="326" t="s">
        <v>518</v>
      </c>
      <c r="D4133" s="326" t="s">
        <v>805</v>
      </c>
      <c r="E4133" s="326" t="s">
        <v>810</v>
      </c>
      <c r="F4133" s="326" t="s">
        <v>811</v>
      </c>
      <c r="G4133" s="326">
        <v>1751.0</v>
      </c>
      <c r="H4133" s="326">
        <v>3655831.848</v>
      </c>
      <c r="I4133" s="60">
        <f t="shared" si="1"/>
        <v>2022</v>
      </c>
      <c r="J4133" s="60">
        <f t="shared" si="2"/>
        <v>4</v>
      </c>
    </row>
    <row r="4134">
      <c r="A4134" s="325">
        <v>4132.0</v>
      </c>
      <c r="B4134" s="326" t="s">
        <v>941</v>
      </c>
      <c r="C4134" s="326" t="s">
        <v>518</v>
      </c>
      <c r="D4134" s="326" t="s">
        <v>805</v>
      </c>
      <c r="E4134" s="326" t="s">
        <v>927</v>
      </c>
      <c r="F4134" s="326" t="s">
        <v>928</v>
      </c>
      <c r="G4134" s="326">
        <v>287.0</v>
      </c>
      <c r="H4134" s="326">
        <v>110120.6943</v>
      </c>
      <c r="I4134" s="60">
        <f t="shared" si="1"/>
        <v>2022</v>
      </c>
      <c r="J4134" s="60">
        <f t="shared" si="2"/>
        <v>4</v>
      </c>
    </row>
    <row r="4135">
      <c r="A4135" s="325">
        <v>4133.0</v>
      </c>
      <c r="B4135" s="326" t="s">
        <v>941</v>
      </c>
      <c r="C4135" s="326" t="s">
        <v>518</v>
      </c>
      <c r="D4135" s="326" t="s">
        <v>805</v>
      </c>
      <c r="E4135" s="326" t="s">
        <v>812</v>
      </c>
      <c r="F4135" s="326">
        <v>2.0</v>
      </c>
      <c r="G4135" s="326">
        <v>131.0</v>
      </c>
      <c r="H4135" s="326">
        <v>616668.3884</v>
      </c>
      <c r="I4135" s="60">
        <f t="shared" si="1"/>
        <v>2022</v>
      </c>
      <c r="J4135" s="60">
        <f t="shared" si="2"/>
        <v>4</v>
      </c>
    </row>
    <row r="4136">
      <c r="A4136" s="325">
        <v>4134.0</v>
      </c>
      <c r="B4136" s="326" t="s">
        <v>941</v>
      </c>
      <c r="C4136" s="326" t="s">
        <v>518</v>
      </c>
      <c r="D4136" s="326" t="s">
        <v>805</v>
      </c>
      <c r="E4136" s="326" t="s">
        <v>816</v>
      </c>
      <c r="F4136" s="326">
        <v>4.7</v>
      </c>
      <c r="G4136" s="326">
        <v>1.0</v>
      </c>
      <c r="H4136" s="326">
        <v>1196.330782</v>
      </c>
      <c r="I4136" s="60">
        <f t="shared" si="1"/>
        <v>2022</v>
      </c>
      <c r="J4136" s="60">
        <f t="shared" si="2"/>
        <v>4</v>
      </c>
    </row>
    <row r="4137">
      <c r="A4137" s="325">
        <v>4135.0</v>
      </c>
      <c r="B4137" s="326" t="s">
        <v>941</v>
      </c>
      <c r="C4137" s="326" t="s">
        <v>518</v>
      </c>
      <c r="D4137" s="326" t="s">
        <v>805</v>
      </c>
      <c r="E4137" s="326" t="s">
        <v>817</v>
      </c>
      <c r="F4137" s="326" t="s">
        <v>818</v>
      </c>
      <c r="G4137" s="326">
        <v>67.0</v>
      </c>
      <c r="H4137" s="326">
        <v>128859.5936</v>
      </c>
      <c r="I4137" s="60">
        <f t="shared" si="1"/>
        <v>2022</v>
      </c>
      <c r="J4137" s="60">
        <f t="shared" si="2"/>
        <v>4</v>
      </c>
    </row>
    <row r="4138">
      <c r="A4138" s="325">
        <v>4136.0</v>
      </c>
      <c r="B4138" s="326" t="s">
        <v>941</v>
      </c>
      <c r="C4138" s="326" t="s">
        <v>518</v>
      </c>
      <c r="D4138" s="326" t="s">
        <v>805</v>
      </c>
      <c r="E4138" s="326" t="s">
        <v>822</v>
      </c>
      <c r="F4138" s="326" t="s">
        <v>823</v>
      </c>
      <c r="G4138" s="326">
        <v>115.0</v>
      </c>
      <c r="H4138" s="326">
        <v>34160.284</v>
      </c>
      <c r="I4138" s="60">
        <f t="shared" si="1"/>
        <v>2022</v>
      </c>
      <c r="J4138" s="60">
        <f t="shared" si="2"/>
        <v>4</v>
      </c>
    </row>
    <row r="4139">
      <c r="A4139" s="325">
        <v>4137.0</v>
      </c>
      <c r="B4139" s="326" t="s">
        <v>941</v>
      </c>
      <c r="C4139" s="326" t="s">
        <v>518</v>
      </c>
      <c r="D4139" s="326" t="s">
        <v>828</v>
      </c>
      <c r="E4139" s="326" t="s">
        <v>829</v>
      </c>
      <c r="F4139" s="326" t="s">
        <v>830</v>
      </c>
      <c r="G4139" s="326">
        <v>7103.0</v>
      </c>
      <c r="H4139" s="326">
        <v>92301.83796</v>
      </c>
      <c r="I4139" s="60">
        <f t="shared" si="1"/>
        <v>2022</v>
      </c>
      <c r="J4139" s="60">
        <f t="shared" si="2"/>
        <v>4</v>
      </c>
    </row>
    <row r="4140">
      <c r="A4140" s="325">
        <v>4138.0</v>
      </c>
      <c r="B4140" s="326" t="s">
        <v>941</v>
      </c>
      <c r="C4140" s="326" t="s">
        <v>518</v>
      </c>
      <c r="D4140" s="326" t="s">
        <v>828</v>
      </c>
      <c r="E4140" s="326" t="s">
        <v>831</v>
      </c>
      <c r="F4140" s="326">
        <v>104.0</v>
      </c>
      <c r="G4140" s="326">
        <v>4437.0</v>
      </c>
      <c r="H4140" s="326">
        <v>29877.35597</v>
      </c>
      <c r="I4140" s="60">
        <f t="shared" si="1"/>
        <v>2022</v>
      </c>
      <c r="J4140" s="60">
        <f t="shared" si="2"/>
        <v>4</v>
      </c>
    </row>
    <row r="4141">
      <c r="A4141" s="325">
        <v>4139.0</v>
      </c>
      <c r="B4141" s="326" t="s">
        <v>941</v>
      </c>
      <c r="C4141" s="326" t="s">
        <v>518</v>
      </c>
      <c r="D4141" s="326" t="s">
        <v>828</v>
      </c>
      <c r="E4141" s="326" t="s">
        <v>832</v>
      </c>
      <c r="F4141" s="326">
        <v>13.0</v>
      </c>
      <c r="G4141" s="326">
        <v>30.0</v>
      </c>
      <c r="H4141" s="326">
        <v>7896.628176</v>
      </c>
      <c r="I4141" s="60">
        <f t="shared" si="1"/>
        <v>2022</v>
      </c>
      <c r="J4141" s="60">
        <f t="shared" si="2"/>
        <v>4</v>
      </c>
    </row>
    <row r="4142">
      <c r="A4142" s="325">
        <v>4140.0</v>
      </c>
      <c r="B4142" s="326" t="s">
        <v>941</v>
      </c>
      <c r="C4142" s="326" t="s">
        <v>518</v>
      </c>
      <c r="D4142" s="326" t="s">
        <v>828</v>
      </c>
      <c r="E4142" s="326" t="s">
        <v>833</v>
      </c>
      <c r="F4142" s="326" t="s">
        <v>834</v>
      </c>
      <c r="G4142" s="326">
        <v>2.0</v>
      </c>
      <c r="H4142" s="326">
        <v>4188.85233</v>
      </c>
      <c r="I4142" s="60">
        <f t="shared" si="1"/>
        <v>2022</v>
      </c>
      <c r="J4142" s="60">
        <f t="shared" si="2"/>
        <v>4</v>
      </c>
    </row>
    <row r="4143">
      <c r="A4143" s="325">
        <v>4141.0</v>
      </c>
      <c r="B4143" s="326" t="s">
        <v>941</v>
      </c>
      <c r="C4143" s="326" t="s">
        <v>518</v>
      </c>
      <c r="D4143" s="326" t="s">
        <v>828</v>
      </c>
      <c r="E4143" s="326" t="s">
        <v>835</v>
      </c>
      <c r="F4143" s="326" t="s">
        <v>836</v>
      </c>
      <c r="G4143" s="326">
        <v>230.0</v>
      </c>
      <c r="H4143" s="326">
        <v>36376.2477</v>
      </c>
      <c r="I4143" s="60">
        <f t="shared" si="1"/>
        <v>2022</v>
      </c>
      <c r="J4143" s="60">
        <f t="shared" si="2"/>
        <v>4</v>
      </c>
    </row>
    <row r="4144">
      <c r="A4144" s="325">
        <v>4142.0</v>
      </c>
      <c r="B4144" s="326" t="s">
        <v>941</v>
      </c>
      <c r="C4144" s="326" t="s">
        <v>518</v>
      </c>
      <c r="D4144" s="326" t="s">
        <v>828</v>
      </c>
      <c r="E4144" s="326" t="s">
        <v>929</v>
      </c>
      <c r="F4144" s="326">
        <v>36.0</v>
      </c>
      <c r="G4144" s="326">
        <v>193.0</v>
      </c>
      <c r="H4144" s="326">
        <v>290499.6429</v>
      </c>
      <c r="I4144" s="60">
        <f t="shared" si="1"/>
        <v>2022</v>
      </c>
      <c r="J4144" s="60">
        <f t="shared" si="2"/>
        <v>4</v>
      </c>
    </row>
    <row r="4145">
      <c r="A4145" s="325">
        <v>4143.0</v>
      </c>
      <c r="B4145" s="326" t="s">
        <v>941</v>
      </c>
      <c r="C4145" s="326" t="s">
        <v>518</v>
      </c>
      <c r="D4145" s="326" t="s">
        <v>828</v>
      </c>
      <c r="E4145" s="326" t="s">
        <v>866</v>
      </c>
      <c r="F4145" s="326">
        <v>106.0</v>
      </c>
      <c r="G4145" s="326">
        <v>59.0</v>
      </c>
      <c r="H4145" s="326">
        <v>91434.71104</v>
      </c>
      <c r="I4145" s="60">
        <f t="shared" si="1"/>
        <v>2022</v>
      </c>
      <c r="J4145" s="60">
        <f t="shared" si="2"/>
        <v>4</v>
      </c>
    </row>
    <row r="4146">
      <c r="A4146" s="325">
        <v>4144.0</v>
      </c>
      <c r="B4146" s="326" t="s">
        <v>941</v>
      </c>
      <c r="C4146" s="326" t="s">
        <v>518</v>
      </c>
      <c r="D4146" s="326" t="s">
        <v>828</v>
      </c>
      <c r="E4146" s="326" t="s">
        <v>840</v>
      </c>
      <c r="F4146" s="326" t="s">
        <v>841</v>
      </c>
      <c r="G4146" s="326">
        <v>340.0</v>
      </c>
      <c r="H4146" s="326">
        <v>9903.863757</v>
      </c>
      <c r="I4146" s="60">
        <f t="shared" si="1"/>
        <v>2022</v>
      </c>
      <c r="J4146" s="60">
        <f t="shared" si="2"/>
        <v>4</v>
      </c>
    </row>
    <row r="4147">
      <c r="A4147" s="325">
        <v>4145.0</v>
      </c>
      <c r="B4147" s="326" t="s">
        <v>941</v>
      </c>
      <c r="C4147" s="326" t="s">
        <v>518</v>
      </c>
      <c r="D4147" s="326" t="s">
        <v>828</v>
      </c>
      <c r="E4147" s="326" t="s">
        <v>846</v>
      </c>
      <c r="F4147" s="326" t="s">
        <v>847</v>
      </c>
      <c r="G4147" s="326">
        <v>1028.0</v>
      </c>
      <c r="H4147" s="326">
        <v>319429.5889</v>
      </c>
      <c r="I4147" s="60">
        <f t="shared" si="1"/>
        <v>2022</v>
      </c>
      <c r="J4147" s="60">
        <f t="shared" si="2"/>
        <v>4</v>
      </c>
    </row>
    <row r="4148">
      <c r="A4148" s="325">
        <v>4146.0</v>
      </c>
      <c r="B4148" s="326" t="s">
        <v>942</v>
      </c>
      <c r="C4148" s="326" t="s">
        <v>545</v>
      </c>
      <c r="D4148" s="326" t="s">
        <v>642</v>
      </c>
      <c r="E4148" s="326" t="s">
        <v>643</v>
      </c>
      <c r="F4148" s="326" t="s">
        <v>644</v>
      </c>
      <c r="G4148" s="326">
        <v>150.0</v>
      </c>
      <c r="H4148" s="326">
        <v>135350.4695</v>
      </c>
      <c r="I4148" s="60">
        <f t="shared" si="1"/>
        <v>2023</v>
      </c>
      <c r="J4148" s="60">
        <f t="shared" si="2"/>
        <v>1</v>
      </c>
    </row>
    <row r="4149">
      <c r="A4149" s="325">
        <v>4147.0</v>
      </c>
      <c r="B4149" s="326" t="s">
        <v>942</v>
      </c>
      <c r="C4149" s="326" t="s">
        <v>545</v>
      </c>
      <c r="D4149" s="326" t="s">
        <v>642</v>
      </c>
      <c r="E4149" s="326" t="s">
        <v>645</v>
      </c>
      <c r="F4149" s="326" t="s">
        <v>646</v>
      </c>
      <c r="G4149" s="326">
        <v>134.0</v>
      </c>
      <c r="H4149" s="326">
        <v>26771.95895</v>
      </c>
      <c r="I4149" s="60">
        <f t="shared" si="1"/>
        <v>2023</v>
      </c>
      <c r="J4149" s="60">
        <f t="shared" si="2"/>
        <v>1</v>
      </c>
    </row>
    <row r="4150">
      <c r="A4150" s="325">
        <v>4148.0</v>
      </c>
      <c r="B4150" s="326" t="s">
        <v>942</v>
      </c>
      <c r="C4150" s="326" t="s">
        <v>545</v>
      </c>
      <c r="D4150" s="326" t="s">
        <v>647</v>
      </c>
      <c r="E4150" s="326" t="s">
        <v>648</v>
      </c>
      <c r="F4150" s="326" t="s">
        <v>649</v>
      </c>
      <c r="G4150" s="326">
        <v>1166.0</v>
      </c>
      <c r="H4150" s="326">
        <v>10684.21303</v>
      </c>
      <c r="I4150" s="60">
        <f t="shared" si="1"/>
        <v>2023</v>
      </c>
      <c r="J4150" s="60">
        <f t="shared" si="2"/>
        <v>1</v>
      </c>
    </row>
    <row r="4151">
      <c r="A4151" s="325">
        <v>4149.0</v>
      </c>
      <c r="B4151" s="326" t="s">
        <v>942</v>
      </c>
      <c r="C4151" s="326" t="s">
        <v>545</v>
      </c>
      <c r="D4151" s="326" t="s">
        <v>647</v>
      </c>
      <c r="E4151" s="326" t="s">
        <v>650</v>
      </c>
      <c r="F4151" s="326" t="s">
        <v>651</v>
      </c>
      <c r="G4151" s="326">
        <v>1583.0</v>
      </c>
      <c r="H4151" s="326">
        <v>14505.23948</v>
      </c>
      <c r="I4151" s="60">
        <f t="shared" si="1"/>
        <v>2023</v>
      </c>
      <c r="J4151" s="60">
        <f t="shared" si="2"/>
        <v>1</v>
      </c>
    </row>
    <row r="4152">
      <c r="A4152" s="325">
        <v>4150.0</v>
      </c>
      <c r="B4152" s="326" t="s">
        <v>942</v>
      </c>
      <c r="C4152" s="326" t="s">
        <v>545</v>
      </c>
      <c r="D4152" s="326" t="s">
        <v>647</v>
      </c>
      <c r="E4152" s="326" t="s">
        <v>652</v>
      </c>
      <c r="F4152" s="326" t="s">
        <v>653</v>
      </c>
      <c r="G4152" s="326">
        <v>1948.0</v>
      </c>
      <c r="H4152" s="326">
        <v>17849.78301</v>
      </c>
      <c r="I4152" s="60">
        <f t="shared" si="1"/>
        <v>2023</v>
      </c>
      <c r="J4152" s="60">
        <f t="shared" si="2"/>
        <v>1</v>
      </c>
    </row>
    <row r="4153">
      <c r="A4153" s="325">
        <v>4151.0</v>
      </c>
      <c r="B4153" s="326" t="s">
        <v>942</v>
      </c>
      <c r="C4153" s="326" t="s">
        <v>545</v>
      </c>
      <c r="D4153" s="326" t="s">
        <v>647</v>
      </c>
      <c r="E4153" s="326" t="s">
        <v>654</v>
      </c>
      <c r="F4153" s="326" t="s">
        <v>655</v>
      </c>
      <c r="G4153" s="326">
        <v>1562.0</v>
      </c>
      <c r="H4153" s="326">
        <v>14312.81368</v>
      </c>
      <c r="I4153" s="60">
        <f t="shared" si="1"/>
        <v>2023</v>
      </c>
      <c r="J4153" s="60">
        <f t="shared" si="2"/>
        <v>1</v>
      </c>
    </row>
    <row r="4154">
      <c r="A4154" s="325">
        <v>4152.0</v>
      </c>
      <c r="B4154" s="326" t="s">
        <v>942</v>
      </c>
      <c r="C4154" s="326" t="s">
        <v>545</v>
      </c>
      <c r="D4154" s="326" t="s">
        <v>647</v>
      </c>
      <c r="E4154" s="326" t="s">
        <v>656</v>
      </c>
      <c r="F4154" s="326" t="s">
        <v>657</v>
      </c>
      <c r="G4154" s="326">
        <v>36.0</v>
      </c>
      <c r="H4154" s="326">
        <v>471.47931</v>
      </c>
      <c r="I4154" s="60">
        <f t="shared" si="1"/>
        <v>2023</v>
      </c>
      <c r="J4154" s="60">
        <f t="shared" si="2"/>
        <v>1</v>
      </c>
    </row>
    <row r="4155">
      <c r="A4155" s="325">
        <v>4153.0</v>
      </c>
      <c r="B4155" s="326" t="s">
        <v>942</v>
      </c>
      <c r="C4155" s="326" t="s">
        <v>547</v>
      </c>
      <c r="D4155" s="326" t="s">
        <v>658</v>
      </c>
      <c r="E4155" s="326" t="s">
        <v>659</v>
      </c>
      <c r="F4155" s="326" t="s">
        <v>660</v>
      </c>
      <c r="G4155" s="326">
        <v>57.0</v>
      </c>
      <c r="H4155" s="326">
        <v>657.3921258</v>
      </c>
      <c r="I4155" s="60">
        <f t="shared" si="1"/>
        <v>2023</v>
      </c>
      <c r="J4155" s="60">
        <f t="shared" si="2"/>
        <v>1</v>
      </c>
    </row>
    <row r="4156">
      <c r="A4156" s="325">
        <v>4154.0</v>
      </c>
      <c r="B4156" s="326" t="s">
        <v>942</v>
      </c>
      <c r="C4156" s="326" t="s">
        <v>547</v>
      </c>
      <c r="D4156" s="326" t="s">
        <v>658</v>
      </c>
      <c r="E4156" s="326" t="s">
        <v>661</v>
      </c>
      <c r="F4156" s="326" t="s">
        <v>662</v>
      </c>
      <c r="G4156" s="326">
        <v>4465.0</v>
      </c>
      <c r="H4156" s="326">
        <v>6771.176715</v>
      </c>
      <c r="I4156" s="60">
        <f t="shared" si="1"/>
        <v>2023</v>
      </c>
      <c r="J4156" s="60">
        <f t="shared" si="2"/>
        <v>1</v>
      </c>
    </row>
    <row r="4157">
      <c r="A4157" s="325">
        <v>4155.0</v>
      </c>
      <c r="B4157" s="326" t="s">
        <v>942</v>
      </c>
      <c r="C4157" s="326" t="s">
        <v>547</v>
      </c>
      <c r="D4157" s="326" t="s">
        <v>658</v>
      </c>
      <c r="E4157" s="326" t="s">
        <v>663</v>
      </c>
      <c r="F4157" s="326" t="s">
        <v>664</v>
      </c>
      <c r="G4157" s="326">
        <v>3487.0</v>
      </c>
      <c r="H4157" s="326">
        <v>31378.2757</v>
      </c>
      <c r="I4157" s="60">
        <f t="shared" si="1"/>
        <v>2023</v>
      </c>
      <c r="J4157" s="60">
        <f t="shared" si="2"/>
        <v>1</v>
      </c>
    </row>
    <row r="4158">
      <c r="A4158" s="325">
        <v>4156.0</v>
      </c>
      <c r="B4158" s="326" t="s">
        <v>942</v>
      </c>
      <c r="C4158" s="326" t="s">
        <v>547</v>
      </c>
      <c r="D4158" s="326" t="s">
        <v>665</v>
      </c>
      <c r="E4158" s="326" t="s">
        <v>666</v>
      </c>
      <c r="F4158" s="326" t="s">
        <v>667</v>
      </c>
      <c r="G4158" s="326">
        <v>4178.0</v>
      </c>
      <c r="H4158" s="326">
        <v>2785380.663</v>
      </c>
      <c r="I4158" s="60">
        <f t="shared" si="1"/>
        <v>2023</v>
      </c>
      <c r="J4158" s="60">
        <f t="shared" si="2"/>
        <v>1</v>
      </c>
    </row>
    <row r="4159">
      <c r="A4159" s="325">
        <v>4157.0</v>
      </c>
      <c r="B4159" s="326" t="s">
        <v>942</v>
      </c>
      <c r="C4159" s="326" t="s">
        <v>678</v>
      </c>
      <c r="D4159" s="326" t="s">
        <v>678</v>
      </c>
      <c r="E4159" s="326" t="s">
        <v>680</v>
      </c>
      <c r="F4159" s="326">
        <v>80.0</v>
      </c>
      <c r="G4159" s="326">
        <v>98.0</v>
      </c>
      <c r="H4159" s="326">
        <v>15384.83205</v>
      </c>
      <c r="I4159" s="60">
        <f t="shared" si="1"/>
        <v>2023</v>
      </c>
      <c r="J4159" s="60">
        <f t="shared" si="2"/>
        <v>1</v>
      </c>
    </row>
    <row r="4160">
      <c r="A4160" s="325">
        <v>4158.0</v>
      </c>
      <c r="B4160" s="326" t="s">
        <v>942</v>
      </c>
      <c r="C4160" s="326" t="s">
        <v>678</v>
      </c>
      <c r="D4160" s="326" t="s">
        <v>678</v>
      </c>
      <c r="E4160" s="326" t="s">
        <v>681</v>
      </c>
      <c r="F4160" s="326">
        <v>83.0</v>
      </c>
      <c r="G4160" s="326">
        <v>4.0</v>
      </c>
      <c r="H4160" s="326">
        <v>17.01186722</v>
      </c>
      <c r="I4160" s="60">
        <f t="shared" si="1"/>
        <v>2023</v>
      </c>
      <c r="J4160" s="60">
        <f t="shared" si="2"/>
        <v>1</v>
      </c>
    </row>
    <row r="4161">
      <c r="A4161" s="325">
        <v>4159.0</v>
      </c>
      <c r="B4161" s="326" t="s">
        <v>942</v>
      </c>
      <c r="C4161" s="326" t="s">
        <v>678</v>
      </c>
      <c r="D4161" s="326" t="s">
        <v>678</v>
      </c>
      <c r="E4161" s="326" t="s">
        <v>682</v>
      </c>
      <c r="F4161" s="326">
        <v>26.0</v>
      </c>
      <c r="G4161" s="326">
        <v>2.0</v>
      </c>
      <c r="H4161" s="326">
        <v>541.8146066</v>
      </c>
      <c r="I4161" s="60">
        <f t="shared" si="1"/>
        <v>2023</v>
      </c>
      <c r="J4161" s="60">
        <f t="shared" si="2"/>
        <v>1</v>
      </c>
    </row>
    <row r="4162">
      <c r="A4162" s="325">
        <v>4160.0</v>
      </c>
      <c r="B4162" s="326" t="s">
        <v>942</v>
      </c>
      <c r="C4162" s="326" t="s">
        <v>678</v>
      </c>
      <c r="D4162" s="326" t="s">
        <v>678</v>
      </c>
      <c r="E4162" s="326" t="s">
        <v>683</v>
      </c>
      <c r="F4162" s="326">
        <v>802.0</v>
      </c>
      <c r="G4162" s="326">
        <v>769.0</v>
      </c>
      <c r="H4162" s="326">
        <v>103917.621</v>
      </c>
      <c r="I4162" s="60">
        <f t="shared" si="1"/>
        <v>2023</v>
      </c>
      <c r="J4162" s="60">
        <f t="shared" si="2"/>
        <v>1</v>
      </c>
    </row>
    <row r="4163">
      <c r="A4163" s="325">
        <v>4161.0</v>
      </c>
      <c r="B4163" s="326" t="s">
        <v>942</v>
      </c>
      <c r="C4163" s="326" t="s">
        <v>678</v>
      </c>
      <c r="D4163" s="326" t="s">
        <v>678</v>
      </c>
      <c r="E4163" s="326" t="s">
        <v>684</v>
      </c>
      <c r="F4163" s="326">
        <v>95.0</v>
      </c>
      <c r="G4163" s="326">
        <v>5.0</v>
      </c>
      <c r="H4163" s="326">
        <v>80.876774</v>
      </c>
      <c r="I4163" s="60">
        <f t="shared" si="1"/>
        <v>2023</v>
      </c>
      <c r="J4163" s="60">
        <f t="shared" si="2"/>
        <v>1</v>
      </c>
    </row>
    <row r="4164">
      <c r="A4164" s="325">
        <v>4162.0</v>
      </c>
      <c r="B4164" s="326" t="s">
        <v>942</v>
      </c>
      <c r="C4164" s="326" t="s">
        <v>678</v>
      </c>
      <c r="D4164" s="326" t="s">
        <v>678</v>
      </c>
      <c r="E4164" s="326" t="s">
        <v>685</v>
      </c>
      <c r="F4164" s="326">
        <v>24.0</v>
      </c>
      <c r="G4164" s="326">
        <v>11.0</v>
      </c>
      <c r="H4164" s="326">
        <v>3817.146704</v>
      </c>
      <c r="I4164" s="60">
        <f t="shared" si="1"/>
        <v>2023</v>
      </c>
      <c r="J4164" s="60">
        <f t="shared" si="2"/>
        <v>1</v>
      </c>
    </row>
    <row r="4165">
      <c r="A4165" s="325">
        <v>4163.0</v>
      </c>
      <c r="B4165" s="326" t="s">
        <v>942</v>
      </c>
      <c r="C4165" s="326" t="s">
        <v>678</v>
      </c>
      <c r="D4165" s="326" t="s">
        <v>678</v>
      </c>
      <c r="E4165" s="326" t="s">
        <v>686</v>
      </c>
      <c r="F4165" s="326">
        <v>60.0</v>
      </c>
      <c r="G4165" s="326">
        <v>19.0</v>
      </c>
      <c r="H4165" s="326">
        <v>350.0346463</v>
      </c>
      <c r="I4165" s="60">
        <f t="shared" si="1"/>
        <v>2023</v>
      </c>
      <c r="J4165" s="60">
        <f t="shared" si="2"/>
        <v>1</v>
      </c>
    </row>
    <row r="4166">
      <c r="A4166" s="325">
        <v>4164.0</v>
      </c>
      <c r="B4166" s="326" t="s">
        <v>942</v>
      </c>
      <c r="C4166" s="326" t="s">
        <v>678</v>
      </c>
      <c r="D4166" s="326" t="s">
        <v>678</v>
      </c>
      <c r="E4166" s="326" t="s">
        <v>687</v>
      </c>
      <c r="F4166" s="326">
        <v>814.0</v>
      </c>
      <c r="G4166" s="326">
        <v>42.0</v>
      </c>
      <c r="H4166" s="326">
        <v>295.7835574</v>
      </c>
      <c r="I4166" s="60">
        <f t="shared" si="1"/>
        <v>2023</v>
      </c>
      <c r="J4166" s="60">
        <f t="shared" si="2"/>
        <v>1</v>
      </c>
    </row>
    <row r="4167">
      <c r="A4167" s="325">
        <v>4165.0</v>
      </c>
      <c r="B4167" s="326" t="s">
        <v>942</v>
      </c>
      <c r="C4167" s="326" t="s">
        <v>678</v>
      </c>
      <c r="D4167" s="326" t="s">
        <v>678</v>
      </c>
      <c r="E4167" s="326" t="s">
        <v>688</v>
      </c>
      <c r="F4167" s="326">
        <v>33.0</v>
      </c>
      <c r="G4167" s="326">
        <v>318.0</v>
      </c>
      <c r="H4167" s="326">
        <v>11753.90249</v>
      </c>
      <c r="I4167" s="60">
        <f t="shared" si="1"/>
        <v>2023</v>
      </c>
      <c r="J4167" s="60">
        <f t="shared" si="2"/>
        <v>1</v>
      </c>
    </row>
    <row r="4168">
      <c r="A4168" s="325">
        <v>4166.0</v>
      </c>
      <c r="B4168" s="326" t="s">
        <v>942</v>
      </c>
      <c r="C4168" s="326" t="s">
        <v>678</v>
      </c>
      <c r="D4168" s="326" t="s">
        <v>678</v>
      </c>
      <c r="E4168" s="326" t="s">
        <v>689</v>
      </c>
      <c r="F4168" s="326">
        <v>54.0</v>
      </c>
      <c r="G4168" s="326">
        <v>395.0</v>
      </c>
      <c r="H4168" s="326">
        <v>27592.63948</v>
      </c>
      <c r="I4168" s="60">
        <f t="shared" si="1"/>
        <v>2023</v>
      </c>
      <c r="J4168" s="60">
        <f t="shared" si="2"/>
        <v>1</v>
      </c>
    </row>
    <row r="4169">
      <c r="A4169" s="325">
        <v>4167.0</v>
      </c>
      <c r="B4169" s="326" t="s">
        <v>942</v>
      </c>
      <c r="C4169" s="326" t="s">
        <v>678</v>
      </c>
      <c r="D4169" s="326" t="s">
        <v>678</v>
      </c>
      <c r="E4169" s="326" t="s">
        <v>692</v>
      </c>
      <c r="F4169" s="326" t="s">
        <v>693</v>
      </c>
      <c r="G4169" s="326">
        <v>63.0</v>
      </c>
      <c r="H4169" s="326">
        <v>9085.89814</v>
      </c>
      <c r="I4169" s="60">
        <f t="shared" si="1"/>
        <v>2023</v>
      </c>
      <c r="J4169" s="60">
        <f t="shared" si="2"/>
        <v>1</v>
      </c>
    </row>
    <row r="4170">
      <c r="A4170" s="325">
        <v>4168.0</v>
      </c>
      <c r="B4170" s="326" t="s">
        <v>942</v>
      </c>
      <c r="C4170" s="326" t="s">
        <v>678</v>
      </c>
      <c r="D4170" s="326" t="s">
        <v>678</v>
      </c>
      <c r="E4170" s="326" t="s">
        <v>694</v>
      </c>
      <c r="F4170" s="326">
        <v>86.0</v>
      </c>
      <c r="G4170" s="326">
        <v>1141.0</v>
      </c>
      <c r="H4170" s="326">
        <v>139605.2936</v>
      </c>
      <c r="I4170" s="60">
        <f t="shared" si="1"/>
        <v>2023</v>
      </c>
      <c r="J4170" s="60">
        <f t="shared" si="2"/>
        <v>1</v>
      </c>
    </row>
    <row r="4171">
      <c r="A4171" s="325">
        <v>4169.0</v>
      </c>
      <c r="B4171" s="326" t="s">
        <v>942</v>
      </c>
      <c r="C4171" s="326" t="s">
        <v>678</v>
      </c>
      <c r="D4171" s="326" t="s">
        <v>678</v>
      </c>
      <c r="E4171" s="326" t="s">
        <v>695</v>
      </c>
      <c r="F4171" s="326">
        <v>69.0</v>
      </c>
      <c r="G4171" s="326">
        <v>150.0</v>
      </c>
      <c r="H4171" s="326">
        <v>40698.84512</v>
      </c>
      <c r="I4171" s="60">
        <f t="shared" si="1"/>
        <v>2023</v>
      </c>
      <c r="J4171" s="60">
        <f t="shared" si="2"/>
        <v>1</v>
      </c>
    </row>
    <row r="4172">
      <c r="A4172" s="325">
        <v>4170.0</v>
      </c>
      <c r="B4172" s="326" t="s">
        <v>942</v>
      </c>
      <c r="C4172" s="326" t="s">
        <v>678</v>
      </c>
      <c r="D4172" s="326" t="s">
        <v>678</v>
      </c>
      <c r="E4172" s="326" t="s">
        <v>696</v>
      </c>
      <c r="F4172" s="326">
        <v>61.0</v>
      </c>
      <c r="G4172" s="326">
        <v>40.0</v>
      </c>
      <c r="H4172" s="326">
        <v>5911.441532</v>
      </c>
      <c r="I4172" s="60">
        <f t="shared" si="1"/>
        <v>2023</v>
      </c>
      <c r="J4172" s="60">
        <f t="shared" si="2"/>
        <v>1</v>
      </c>
    </row>
    <row r="4173">
      <c r="A4173" s="325">
        <v>4171.0</v>
      </c>
      <c r="B4173" s="326" t="s">
        <v>942</v>
      </c>
      <c r="C4173" s="326" t="s">
        <v>678</v>
      </c>
      <c r="D4173" s="326" t="s">
        <v>678</v>
      </c>
      <c r="E4173" s="326" t="s">
        <v>697</v>
      </c>
      <c r="F4173" s="326">
        <v>99.0</v>
      </c>
      <c r="G4173" s="326">
        <v>167.0</v>
      </c>
      <c r="H4173" s="326">
        <v>31029.91935</v>
      </c>
      <c r="I4173" s="60">
        <f t="shared" si="1"/>
        <v>2023</v>
      </c>
      <c r="J4173" s="60">
        <f t="shared" si="2"/>
        <v>1</v>
      </c>
    </row>
    <row r="4174">
      <c r="A4174" s="325">
        <v>4172.0</v>
      </c>
      <c r="B4174" s="326" t="s">
        <v>942</v>
      </c>
      <c r="C4174" s="326" t="s">
        <v>678</v>
      </c>
      <c r="D4174" s="326" t="s">
        <v>678</v>
      </c>
      <c r="E4174" s="326" t="s">
        <v>698</v>
      </c>
      <c r="F4174" s="326">
        <v>67.0</v>
      </c>
      <c r="G4174" s="326">
        <v>1.0</v>
      </c>
      <c r="H4174" s="326">
        <v>116.3134844</v>
      </c>
      <c r="I4174" s="60">
        <f t="shared" si="1"/>
        <v>2023</v>
      </c>
      <c r="J4174" s="60">
        <f t="shared" si="2"/>
        <v>1</v>
      </c>
    </row>
    <row r="4175">
      <c r="A4175" s="325">
        <v>4173.0</v>
      </c>
      <c r="B4175" s="326" t="s">
        <v>942</v>
      </c>
      <c r="C4175" s="326" t="s">
        <v>678</v>
      </c>
      <c r="D4175" s="326" t="s">
        <v>678</v>
      </c>
      <c r="E4175" s="326" t="s">
        <v>699</v>
      </c>
      <c r="F4175" s="326">
        <v>79.0</v>
      </c>
      <c r="G4175" s="326">
        <v>351.0</v>
      </c>
      <c r="H4175" s="326">
        <v>64676.31416</v>
      </c>
      <c r="I4175" s="60">
        <f t="shared" si="1"/>
        <v>2023</v>
      </c>
      <c r="J4175" s="60">
        <f t="shared" si="2"/>
        <v>1</v>
      </c>
    </row>
    <row r="4176">
      <c r="A4176" s="325">
        <v>4174.0</v>
      </c>
      <c r="B4176" s="326" t="s">
        <v>942</v>
      </c>
      <c r="C4176" s="326" t="s">
        <v>678</v>
      </c>
      <c r="D4176" s="326" t="s">
        <v>678</v>
      </c>
      <c r="E4176" s="326" t="s">
        <v>702</v>
      </c>
      <c r="F4176" s="326" t="s">
        <v>703</v>
      </c>
      <c r="G4176" s="326">
        <v>72.0</v>
      </c>
      <c r="H4176" s="326">
        <v>13308.7894</v>
      </c>
      <c r="I4176" s="60">
        <f t="shared" si="1"/>
        <v>2023</v>
      </c>
      <c r="J4176" s="60">
        <f t="shared" si="2"/>
        <v>1</v>
      </c>
    </row>
    <row r="4177">
      <c r="A4177" s="325">
        <v>4175.0</v>
      </c>
      <c r="B4177" s="326" t="s">
        <v>942</v>
      </c>
      <c r="C4177" s="326" t="s">
        <v>678</v>
      </c>
      <c r="D4177" s="326" t="s">
        <v>678</v>
      </c>
      <c r="E4177" s="326" t="s">
        <v>704</v>
      </c>
      <c r="F4177" s="326">
        <v>38.0</v>
      </c>
      <c r="G4177" s="326">
        <v>473.0</v>
      </c>
      <c r="H4177" s="326">
        <v>131597.9128</v>
      </c>
      <c r="I4177" s="60">
        <f t="shared" si="1"/>
        <v>2023</v>
      </c>
      <c r="J4177" s="60">
        <f t="shared" si="2"/>
        <v>1</v>
      </c>
    </row>
    <row r="4178">
      <c r="A4178" s="325">
        <v>4176.0</v>
      </c>
      <c r="B4178" s="326" t="s">
        <v>942</v>
      </c>
      <c r="C4178" s="326" t="s">
        <v>678</v>
      </c>
      <c r="D4178" s="326" t="s">
        <v>678</v>
      </c>
      <c r="E4178" s="326" t="s">
        <v>705</v>
      </c>
      <c r="F4178" s="326">
        <v>27.0</v>
      </c>
      <c r="G4178" s="326">
        <v>12.0</v>
      </c>
      <c r="H4178" s="326">
        <v>33.4250247</v>
      </c>
      <c r="I4178" s="60">
        <f t="shared" si="1"/>
        <v>2023</v>
      </c>
      <c r="J4178" s="60">
        <f t="shared" si="2"/>
        <v>1</v>
      </c>
    </row>
    <row r="4179">
      <c r="A4179" s="325">
        <v>4177.0</v>
      </c>
      <c r="B4179" s="326" t="s">
        <v>942</v>
      </c>
      <c r="C4179" s="326" t="s">
        <v>678</v>
      </c>
      <c r="D4179" s="326" t="s">
        <v>678</v>
      </c>
      <c r="E4179" s="326" t="s">
        <v>706</v>
      </c>
      <c r="F4179" s="326">
        <v>59.0</v>
      </c>
      <c r="G4179" s="326">
        <v>434.0</v>
      </c>
      <c r="H4179" s="326">
        <v>25612.02064</v>
      </c>
      <c r="I4179" s="60">
        <f t="shared" si="1"/>
        <v>2023</v>
      </c>
      <c r="J4179" s="60">
        <f t="shared" si="2"/>
        <v>1</v>
      </c>
    </row>
    <row r="4180">
      <c r="A4180" s="325">
        <v>4178.0</v>
      </c>
      <c r="B4180" s="326" t="s">
        <v>942</v>
      </c>
      <c r="C4180" s="326" t="s">
        <v>678</v>
      </c>
      <c r="D4180" s="326" t="s">
        <v>678</v>
      </c>
      <c r="E4180" s="326" t="s">
        <v>856</v>
      </c>
      <c r="F4180" s="326">
        <v>96.0</v>
      </c>
      <c r="G4180" s="326">
        <v>1.0</v>
      </c>
      <c r="H4180" s="326">
        <v>273.8622225</v>
      </c>
      <c r="I4180" s="60">
        <f t="shared" si="1"/>
        <v>2023</v>
      </c>
      <c r="J4180" s="60">
        <f t="shared" si="2"/>
        <v>1</v>
      </c>
    </row>
    <row r="4181">
      <c r="A4181" s="325">
        <v>4179.0</v>
      </c>
      <c r="B4181" s="326" t="s">
        <v>942</v>
      </c>
      <c r="C4181" s="326" t="s">
        <v>550</v>
      </c>
      <c r="D4181" s="326" t="s">
        <v>550</v>
      </c>
      <c r="E4181" s="326" t="s">
        <v>912</v>
      </c>
      <c r="F4181" s="326">
        <v>81.0</v>
      </c>
      <c r="G4181" s="326">
        <v>12.0</v>
      </c>
      <c r="H4181" s="326">
        <v>20528.6835</v>
      </c>
      <c r="I4181" s="60">
        <f t="shared" si="1"/>
        <v>2023</v>
      </c>
      <c r="J4181" s="60">
        <f t="shared" si="2"/>
        <v>1</v>
      </c>
    </row>
    <row r="4182">
      <c r="A4182" s="325">
        <v>4180.0</v>
      </c>
      <c r="B4182" s="326" t="s">
        <v>942</v>
      </c>
      <c r="C4182" s="326" t="s">
        <v>550</v>
      </c>
      <c r="D4182" s="326" t="s">
        <v>550</v>
      </c>
      <c r="E4182" s="326" t="s">
        <v>708</v>
      </c>
      <c r="F4182" s="326" t="s">
        <v>709</v>
      </c>
      <c r="G4182" s="326">
        <v>2544.0</v>
      </c>
      <c r="H4182" s="326">
        <v>180891.9747</v>
      </c>
      <c r="I4182" s="60">
        <f t="shared" si="1"/>
        <v>2023</v>
      </c>
      <c r="J4182" s="60">
        <f t="shared" si="2"/>
        <v>1</v>
      </c>
    </row>
    <row r="4183">
      <c r="A4183" s="325">
        <v>4181.0</v>
      </c>
      <c r="B4183" s="326" t="s">
        <v>942</v>
      </c>
      <c r="C4183" s="326" t="s">
        <v>550</v>
      </c>
      <c r="D4183" s="326" t="s">
        <v>550</v>
      </c>
      <c r="E4183" s="326" t="s">
        <v>710</v>
      </c>
      <c r="F4183" s="326" t="s">
        <v>711</v>
      </c>
      <c r="G4183" s="326">
        <v>318.0</v>
      </c>
      <c r="H4183" s="326">
        <v>176343.014</v>
      </c>
      <c r="I4183" s="60">
        <f t="shared" si="1"/>
        <v>2023</v>
      </c>
      <c r="J4183" s="60">
        <f t="shared" si="2"/>
        <v>1</v>
      </c>
    </row>
    <row r="4184">
      <c r="A4184" s="325">
        <v>4182.0</v>
      </c>
      <c r="B4184" s="326" t="s">
        <v>942</v>
      </c>
      <c r="C4184" s="326" t="s">
        <v>550</v>
      </c>
      <c r="D4184" s="326" t="s">
        <v>550</v>
      </c>
      <c r="E4184" s="326" t="s">
        <v>712</v>
      </c>
      <c r="F4184" s="326" t="s">
        <v>713</v>
      </c>
      <c r="G4184" s="326">
        <v>149.0</v>
      </c>
      <c r="H4184" s="326">
        <v>104747.1817</v>
      </c>
      <c r="I4184" s="60">
        <f t="shared" si="1"/>
        <v>2023</v>
      </c>
      <c r="J4184" s="60">
        <f t="shared" si="2"/>
        <v>1</v>
      </c>
    </row>
    <row r="4185">
      <c r="A4185" s="325">
        <v>4183.0</v>
      </c>
      <c r="B4185" s="326" t="s">
        <v>942</v>
      </c>
      <c r="C4185" s="326" t="s">
        <v>550</v>
      </c>
      <c r="D4185" s="326" t="s">
        <v>550</v>
      </c>
      <c r="E4185" s="326" t="s">
        <v>714</v>
      </c>
      <c r="F4185" s="326" t="s">
        <v>715</v>
      </c>
      <c r="G4185" s="326">
        <v>1766.0</v>
      </c>
      <c r="H4185" s="326">
        <v>108442.6977</v>
      </c>
      <c r="I4185" s="60">
        <f t="shared" si="1"/>
        <v>2023</v>
      </c>
      <c r="J4185" s="60">
        <f t="shared" si="2"/>
        <v>1</v>
      </c>
    </row>
    <row r="4186">
      <c r="A4186" s="325">
        <v>4184.0</v>
      </c>
      <c r="B4186" s="326" t="s">
        <v>942</v>
      </c>
      <c r="C4186" s="326" t="s">
        <v>551</v>
      </c>
      <c r="D4186" s="326" t="s">
        <v>551</v>
      </c>
      <c r="E4186" s="326" t="s">
        <v>716</v>
      </c>
      <c r="F4186" s="326">
        <v>66.0</v>
      </c>
      <c r="G4186" s="326">
        <v>4535.0</v>
      </c>
      <c r="H4186" s="326">
        <v>314234.2309</v>
      </c>
      <c r="I4186" s="60">
        <f t="shared" si="1"/>
        <v>2023</v>
      </c>
      <c r="J4186" s="60">
        <f t="shared" si="2"/>
        <v>1</v>
      </c>
    </row>
    <row r="4187">
      <c r="A4187" s="325">
        <v>4185.0</v>
      </c>
      <c r="B4187" s="326" t="s">
        <v>942</v>
      </c>
      <c r="C4187" s="326" t="s">
        <v>551</v>
      </c>
      <c r="D4187" s="326" t="s">
        <v>551</v>
      </c>
      <c r="E4187" s="326" t="s">
        <v>717</v>
      </c>
      <c r="F4187" s="326" t="s">
        <v>718</v>
      </c>
      <c r="G4187" s="326">
        <v>4419.0</v>
      </c>
      <c r="H4187" s="326">
        <v>33479.04839</v>
      </c>
      <c r="I4187" s="60">
        <f t="shared" si="1"/>
        <v>2023</v>
      </c>
      <c r="J4187" s="60">
        <f t="shared" si="2"/>
        <v>1</v>
      </c>
    </row>
    <row r="4188">
      <c r="A4188" s="325">
        <v>4186.0</v>
      </c>
      <c r="B4188" s="326" t="s">
        <v>942</v>
      </c>
      <c r="C4188" s="326" t="s">
        <v>551</v>
      </c>
      <c r="D4188" s="326" t="s">
        <v>551</v>
      </c>
      <c r="E4188" s="326" t="s">
        <v>719</v>
      </c>
      <c r="F4188" s="326" t="s">
        <v>720</v>
      </c>
      <c r="G4188" s="326">
        <v>1771.0</v>
      </c>
      <c r="H4188" s="326">
        <v>24308.08526</v>
      </c>
      <c r="I4188" s="60">
        <f t="shared" si="1"/>
        <v>2023</v>
      </c>
      <c r="J4188" s="60">
        <f t="shared" si="2"/>
        <v>1</v>
      </c>
    </row>
    <row r="4189">
      <c r="A4189" s="325">
        <v>4187.0</v>
      </c>
      <c r="B4189" s="326" t="s">
        <v>942</v>
      </c>
      <c r="C4189" s="326" t="s">
        <v>551</v>
      </c>
      <c r="D4189" s="326" t="s">
        <v>551</v>
      </c>
      <c r="E4189" s="326" t="s">
        <v>721</v>
      </c>
      <c r="F4189" s="326" t="s">
        <v>722</v>
      </c>
      <c r="G4189" s="326">
        <v>76.0</v>
      </c>
      <c r="H4189" s="326">
        <v>28379.40435</v>
      </c>
      <c r="I4189" s="60">
        <f t="shared" si="1"/>
        <v>2023</v>
      </c>
      <c r="J4189" s="60">
        <f t="shared" si="2"/>
        <v>1</v>
      </c>
    </row>
    <row r="4190">
      <c r="A4190" s="325">
        <v>4188.0</v>
      </c>
      <c r="B4190" s="326" t="s">
        <v>942</v>
      </c>
      <c r="C4190" s="326" t="s">
        <v>723</v>
      </c>
      <c r="D4190" s="326" t="s">
        <v>723</v>
      </c>
      <c r="E4190" s="326" t="s">
        <v>724</v>
      </c>
      <c r="F4190" s="326" t="s">
        <v>725</v>
      </c>
      <c r="G4190" s="326">
        <v>462.0</v>
      </c>
      <c r="H4190" s="326">
        <v>459020.8258</v>
      </c>
      <c r="I4190" s="60">
        <f t="shared" si="1"/>
        <v>2023</v>
      </c>
      <c r="J4190" s="60">
        <f t="shared" si="2"/>
        <v>1</v>
      </c>
    </row>
    <row r="4191">
      <c r="A4191" s="325">
        <v>4189.0</v>
      </c>
      <c r="B4191" s="326" t="s">
        <v>942</v>
      </c>
      <c r="C4191" s="326" t="s">
        <v>723</v>
      </c>
      <c r="D4191" s="326" t="s">
        <v>723</v>
      </c>
      <c r="E4191" s="326" t="s">
        <v>726</v>
      </c>
      <c r="F4191" s="326" t="s">
        <v>727</v>
      </c>
      <c r="G4191" s="326">
        <v>1287.0</v>
      </c>
      <c r="H4191" s="326">
        <v>1278700.872</v>
      </c>
      <c r="I4191" s="60">
        <f t="shared" si="1"/>
        <v>2023</v>
      </c>
      <c r="J4191" s="60">
        <f t="shared" si="2"/>
        <v>1</v>
      </c>
    </row>
    <row r="4192">
      <c r="A4192" s="325">
        <v>4190.0</v>
      </c>
      <c r="B4192" s="326" t="s">
        <v>942</v>
      </c>
      <c r="C4192" s="326" t="s">
        <v>524</v>
      </c>
      <c r="D4192" s="326" t="s">
        <v>728</v>
      </c>
      <c r="E4192" s="326" t="s">
        <v>729</v>
      </c>
      <c r="F4192" s="326">
        <v>71.0</v>
      </c>
      <c r="G4192" s="326">
        <v>70.0</v>
      </c>
      <c r="H4192" s="326">
        <v>67155.92024</v>
      </c>
      <c r="I4192" s="60">
        <f t="shared" si="1"/>
        <v>2023</v>
      </c>
      <c r="J4192" s="60">
        <f t="shared" si="2"/>
        <v>1</v>
      </c>
    </row>
    <row r="4193">
      <c r="A4193" s="325">
        <v>4191.0</v>
      </c>
      <c r="B4193" s="326" t="s">
        <v>942</v>
      </c>
      <c r="C4193" s="326" t="s">
        <v>524</v>
      </c>
      <c r="D4193" s="326" t="s">
        <v>728</v>
      </c>
      <c r="E4193" s="326" t="s">
        <v>730</v>
      </c>
      <c r="F4193" s="326">
        <v>73.0</v>
      </c>
      <c r="G4193" s="326">
        <v>14.0</v>
      </c>
      <c r="H4193" s="326">
        <v>3447.422905</v>
      </c>
      <c r="I4193" s="60">
        <f t="shared" si="1"/>
        <v>2023</v>
      </c>
      <c r="J4193" s="60">
        <f t="shared" si="2"/>
        <v>1</v>
      </c>
    </row>
    <row r="4194">
      <c r="A4194" s="325">
        <v>4192.0</v>
      </c>
      <c r="B4194" s="326" t="s">
        <v>942</v>
      </c>
      <c r="C4194" s="326" t="s">
        <v>524</v>
      </c>
      <c r="D4194" s="326" t="s">
        <v>728</v>
      </c>
      <c r="E4194" s="326" t="s">
        <v>731</v>
      </c>
      <c r="F4194" s="326" t="s">
        <v>732</v>
      </c>
      <c r="G4194" s="326">
        <v>13.0</v>
      </c>
      <c r="H4194" s="326">
        <v>11807.9237</v>
      </c>
      <c r="I4194" s="60">
        <f t="shared" si="1"/>
        <v>2023</v>
      </c>
      <c r="J4194" s="60">
        <f t="shared" si="2"/>
        <v>1</v>
      </c>
    </row>
    <row r="4195">
      <c r="A4195" s="325">
        <v>4193.0</v>
      </c>
      <c r="B4195" s="326" t="s">
        <v>942</v>
      </c>
      <c r="C4195" s="326" t="s">
        <v>524</v>
      </c>
      <c r="D4195" s="326" t="s">
        <v>728</v>
      </c>
      <c r="E4195" s="326" t="s">
        <v>733</v>
      </c>
      <c r="F4195" s="326" t="s">
        <v>734</v>
      </c>
      <c r="G4195" s="326">
        <v>350.0</v>
      </c>
      <c r="H4195" s="326">
        <v>16287.15319</v>
      </c>
      <c r="I4195" s="60">
        <f t="shared" si="1"/>
        <v>2023</v>
      </c>
      <c r="J4195" s="60">
        <f t="shared" si="2"/>
        <v>1</v>
      </c>
    </row>
    <row r="4196">
      <c r="A4196" s="325">
        <v>4194.0</v>
      </c>
      <c r="B4196" s="326" t="s">
        <v>942</v>
      </c>
      <c r="C4196" s="326" t="s">
        <v>524</v>
      </c>
      <c r="D4196" s="326" t="s">
        <v>728</v>
      </c>
      <c r="E4196" s="326" t="s">
        <v>735</v>
      </c>
      <c r="F4196" s="326">
        <v>23.0</v>
      </c>
      <c r="G4196" s="326">
        <v>25.0</v>
      </c>
      <c r="H4196" s="326">
        <v>32704.51215</v>
      </c>
      <c r="I4196" s="60">
        <f t="shared" si="1"/>
        <v>2023</v>
      </c>
      <c r="J4196" s="60">
        <f t="shared" si="2"/>
        <v>1</v>
      </c>
    </row>
    <row r="4197">
      <c r="A4197" s="325">
        <v>4195.0</v>
      </c>
      <c r="B4197" s="326" t="s">
        <v>942</v>
      </c>
      <c r="C4197" s="326" t="s">
        <v>524</v>
      </c>
      <c r="D4197" s="326" t="s">
        <v>728</v>
      </c>
      <c r="E4197" s="326" t="s">
        <v>736</v>
      </c>
      <c r="F4197" s="326" t="s">
        <v>737</v>
      </c>
      <c r="G4197" s="326">
        <v>17.0</v>
      </c>
      <c r="H4197" s="326">
        <v>23136.69135</v>
      </c>
      <c r="I4197" s="60">
        <f t="shared" si="1"/>
        <v>2023</v>
      </c>
      <c r="J4197" s="60">
        <f t="shared" si="2"/>
        <v>1</v>
      </c>
    </row>
    <row r="4198">
      <c r="A4198" s="325">
        <v>4196.0</v>
      </c>
      <c r="B4198" s="326" t="s">
        <v>942</v>
      </c>
      <c r="C4198" s="326" t="s">
        <v>524</v>
      </c>
      <c r="D4198" s="326" t="s">
        <v>728</v>
      </c>
      <c r="E4198" s="326" t="s">
        <v>738</v>
      </c>
      <c r="F4198" s="326">
        <v>70.0</v>
      </c>
      <c r="G4198" s="326">
        <v>3.0</v>
      </c>
      <c r="H4198" s="326">
        <v>3910.331973</v>
      </c>
      <c r="I4198" s="60">
        <f t="shared" si="1"/>
        <v>2023</v>
      </c>
      <c r="J4198" s="60">
        <f t="shared" si="2"/>
        <v>1</v>
      </c>
    </row>
    <row r="4199">
      <c r="A4199" s="325">
        <v>4197.0</v>
      </c>
      <c r="B4199" s="326" t="s">
        <v>942</v>
      </c>
      <c r="C4199" s="326" t="s">
        <v>524</v>
      </c>
      <c r="D4199" s="326" t="s">
        <v>728</v>
      </c>
      <c r="E4199" s="326" t="s">
        <v>739</v>
      </c>
      <c r="F4199" s="326">
        <v>21.0</v>
      </c>
      <c r="G4199" s="326">
        <v>390.0</v>
      </c>
      <c r="H4199" s="326">
        <v>412836.7846</v>
      </c>
      <c r="I4199" s="60">
        <f t="shared" si="1"/>
        <v>2023</v>
      </c>
      <c r="J4199" s="60">
        <f t="shared" si="2"/>
        <v>1</v>
      </c>
    </row>
    <row r="4200">
      <c r="A4200" s="325">
        <v>4198.0</v>
      </c>
      <c r="B4200" s="326" t="s">
        <v>942</v>
      </c>
      <c r="C4200" s="326" t="s">
        <v>524</v>
      </c>
      <c r="D4200" s="326" t="s">
        <v>728</v>
      </c>
      <c r="E4200" s="326" t="s">
        <v>740</v>
      </c>
      <c r="F4200" s="326" t="s">
        <v>741</v>
      </c>
      <c r="G4200" s="326">
        <v>372.0</v>
      </c>
      <c r="H4200" s="326">
        <v>286249.0362</v>
      </c>
      <c r="I4200" s="60">
        <f t="shared" si="1"/>
        <v>2023</v>
      </c>
      <c r="J4200" s="60">
        <f t="shared" si="2"/>
        <v>1</v>
      </c>
    </row>
    <row r="4201">
      <c r="A4201" s="325">
        <v>4199.0</v>
      </c>
      <c r="B4201" s="326" t="s">
        <v>942</v>
      </c>
      <c r="C4201" s="326" t="s">
        <v>524</v>
      </c>
      <c r="D4201" s="326" t="s">
        <v>728</v>
      </c>
      <c r="E4201" s="326" t="s">
        <v>742</v>
      </c>
      <c r="F4201" s="326" t="s">
        <v>743</v>
      </c>
      <c r="G4201" s="326">
        <v>1152.0</v>
      </c>
      <c r="H4201" s="326">
        <v>573494.2911</v>
      </c>
      <c r="I4201" s="60">
        <f t="shared" si="1"/>
        <v>2023</v>
      </c>
      <c r="J4201" s="60">
        <f t="shared" si="2"/>
        <v>1</v>
      </c>
    </row>
    <row r="4202">
      <c r="A4202" s="325">
        <v>4200.0</v>
      </c>
      <c r="B4202" s="326" t="s">
        <v>942</v>
      </c>
      <c r="C4202" s="326" t="s">
        <v>524</v>
      </c>
      <c r="D4202" s="326" t="s">
        <v>728</v>
      </c>
      <c r="E4202" s="326" t="s">
        <v>744</v>
      </c>
      <c r="F4202" s="326" t="s">
        <v>745</v>
      </c>
      <c r="G4202" s="326">
        <v>286.0</v>
      </c>
      <c r="H4202" s="326">
        <v>370312.6587</v>
      </c>
      <c r="I4202" s="60">
        <f t="shared" si="1"/>
        <v>2023</v>
      </c>
      <c r="J4202" s="60">
        <f t="shared" si="2"/>
        <v>1</v>
      </c>
    </row>
    <row r="4203">
      <c r="A4203" s="325">
        <v>4201.0</v>
      </c>
      <c r="B4203" s="326" t="s">
        <v>942</v>
      </c>
      <c r="C4203" s="326" t="s">
        <v>524</v>
      </c>
      <c r="D4203" s="326" t="s">
        <v>728</v>
      </c>
      <c r="E4203" s="326" t="s">
        <v>746</v>
      </c>
      <c r="F4203" s="326" t="s">
        <v>747</v>
      </c>
      <c r="G4203" s="326">
        <v>101.0</v>
      </c>
      <c r="H4203" s="326">
        <v>91773.97888</v>
      </c>
      <c r="I4203" s="60">
        <f t="shared" si="1"/>
        <v>2023</v>
      </c>
      <c r="J4203" s="60">
        <f t="shared" si="2"/>
        <v>1</v>
      </c>
    </row>
    <row r="4204">
      <c r="A4204" s="325">
        <v>4202.0</v>
      </c>
      <c r="B4204" s="326" t="s">
        <v>942</v>
      </c>
      <c r="C4204" s="326" t="s">
        <v>524</v>
      </c>
      <c r="D4204" s="326" t="s">
        <v>728</v>
      </c>
      <c r="E4204" s="326" t="s">
        <v>748</v>
      </c>
      <c r="F4204" s="326" t="s">
        <v>749</v>
      </c>
      <c r="G4204" s="326">
        <v>61.0</v>
      </c>
      <c r="H4204" s="326">
        <v>59654.67084</v>
      </c>
      <c r="I4204" s="60">
        <f t="shared" si="1"/>
        <v>2023</v>
      </c>
      <c r="J4204" s="60">
        <f t="shared" si="2"/>
        <v>1</v>
      </c>
    </row>
    <row r="4205">
      <c r="A4205" s="325">
        <v>4203.0</v>
      </c>
      <c r="B4205" s="326" t="s">
        <v>942</v>
      </c>
      <c r="C4205" s="326" t="s">
        <v>524</v>
      </c>
      <c r="D4205" s="326" t="s">
        <v>728</v>
      </c>
      <c r="E4205" s="326" t="s">
        <v>750</v>
      </c>
      <c r="F4205" s="326" t="s">
        <v>751</v>
      </c>
      <c r="G4205" s="326">
        <v>441.0</v>
      </c>
      <c r="H4205" s="326">
        <v>139429.1886</v>
      </c>
      <c r="I4205" s="60">
        <f t="shared" si="1"/>
        <v>2023</v>
      </c>
      <c r="J4205" s="60">
        <f t="shared" si="2"/>
        <v>1</v>
      </c>
    </row>
    <row r="4206">
      <c r="A4206" s="325">
        <v>4204.0</v>
      </c>
      <c r="B4206" s="326" t="s">
        <v>942</v>
      </c>
      <c r="C4206" s="326" t="s">
        <v>524</v>
      </c>
      <c r="D4206" s="326" t="s">
        <v>728</v>
      </c>
      <c r="E4206" s="326" t="s">
        <v>850</v>
      </c>
      <c r="F4206" s="326" t="s">
        <v>851</v>
      </c>
      <c r="G4206" s="326">
        <v>2.0</v>
      </c>
      <c r="H4206" s="326">
        <v>327.1333334</v>
      </c>
      <c r="I4206" s="60">
        <f t="shared" si="1"/>
        <v>2023</v>
      </c>
      <c r="J4206" s="60">
        <f t="shared" si="2"/>
        <v>1</v>
      </c>
    </row>
    <row r="4207">
      <c r="A4207" s="325">
        <v>4205.0</v>
      </c>
      <c r="B4207" s="326" t="s">
        <v>942</v>
      </c>
      <c r="C4207" s="326" t="s">
        <v>524</v>
      </c>
      <c r="D4207" s="326" t="s">
        <v>872</v>
      </c>
      <c r="E4207" s="326" t="s">
        <v>909</v>
      </c>
      <c r="F4207" s="326" t="s">
        <v>910</v>
      </c>
      <c r="G4207" s="326">
        <v>7.0</v>
      </c>
      <c r="H4207" s="326">
        <v>23300.40381</v>
      </c>
      <c r="I4207" s="60">
        <f t="shared" si="1"/>
        <v>2023</v>
      </c>
      <c r="J4207" s="60">
        <f t="shared" si="2"/>
        <v>1</v>
      </c>
    </row>
    <row r="4208">
      <c r="A4208" s="325">
        <v>4206.0</v>
      </c>
      <c r="B4208" s="326" t="s">
        <v>942</v>
      </c>
      <c r="C4208" s="326" t="s">
        <v>524</v>
      </c>
      <c r="D4208" s="326" t="s">
        <v>872</v>
      </c>
      <c r="E4208" s="326" t="s">
        <v>933</v>
      </c>
      <c r="F4208" s="326" t="s">
        <v>934</v>
      </c>
      <c r="G4208" s="326">
        <v>2.0</v>
      </c>
      <c r="H4208" s="326">
        <v>5668.636842</v>
      </c>
      <c r="I4208" s="60">
        <f t="shared" si="1"/>
        <v>2023</v>
      </c>
      <c r="J4208" s="60">
        <f t="shared" si="2"/>
        <v>1</v>
      </c>
    </row>
    <row r="4209">
      <c r="A4209" s="325">
        <v>4207.0</v>
      </c>
      <c r="B4209" s="326" t="s">
        <v>942</v>
      </c>
      <c r="C4209" s="326" t="s">
        <v>524</v>
      </c>
      <c r="D4209" s="326" t="s">
        <v>872</v>
      </c>
      <c r="E4209" s="326" t="s">
        <v>754</v>
      </c>
      <c r="F4209" s="326" t="s">
        <v>755</v>
      </c>
      <c r="G4209" s="326">
        <v>633.0</v>
      </c>
      <c r="H4209" s="326">
        <v>2002461.107</v>
      </c>
      <c r="I4209" s="60">
        <f t="shared" si="1"/>
        <v>2023</v>
      </c>
      <c r="J4209" s="60">
        <f t="shared" si="2"/>
        <v>1</v>
      </c>
    </row>
    <row r="4210">
      <c r="A4210" s="325">
        <v>4208.0</v>
      </c>
      <c r="B4210" s="326" t="s">
        <v>942</v>
      </c>
      <c r="C4210" s="326" t="s">
        <v>524</v>
      </c>
      <c r="D4210" s="326" t="s">
        <v>872</v>
      </c>
      <c r="E4210" s="326" t="s">
        <v>756</v>
      </c>
      <c r="F4210" s="326" t="s">
        <v>757</v>
      </c>
      <c r="G4210" s="326">
        <v>197.0</v>
      </c>
      <c r="H4210" s="326">
        <v>599546.6974</v>
      </c>
      <c r="I4210" s="60">
        <f t="shared" si="1"/>
        <v>2023</v>
      </c>
      <c r="J4210" s="60">
        <f t="shared" si="2"/>
        <v>1</v>
      </c>
    </row>
    <row r="4211">
      <c r="A4211" s="325">
        <v>4209.0</v>
      </c>
      <c r="B4211" s="326" t="s">
        <v>942</v>
      </c>
      <c r="C4211" s="326" t="s">
        <v>524</v>
      </c>
      <c r="D4211" s="326" t="s">
        <v>872</v>
      </c>
      <c r="E4211" s="326" t="s">
        <v>758</v>
      </c>
      <c r="F4211" s="326" t="s">
        <v>759</v>
      </c>
      <c r="G4211" s="326">
        <v>176.0</v>
      </c>
      <c r="H4211" s="326">
        <v>673347.7268</v>
      </c>
      <c r="I4211" s="60">
        <f t="shared" si="1"/>
        <v>2023</v>
      </c>
      <c r="J4211" s="60">
        <f t="shared" si="2"/>
        <v>1</v>
      </c>
    </row>
    <row r="4212">
      <c r="A4212" s="325">
        <v>4210.0</v>
      </c>
      <c r="B4212" s="326" t="s">
        <v>942</v>
      </c>
      <c r="C4212" s="326" t="s">
        <v>524</v>
      </c>
      <c r="D4212" s="326" t="s">
        <v>872</v>
      </c>
      <c r="E4212" s="326" t="s">
        <v>760</v>
      </c>
      <c r="F4212" s="326" t="s">
        <v>761</v>
      </c>
      <c r="G4212" s="326">
        <v>16.0</v>
      </c>
      <c r="H4212" s="326">
        <v>54315.70611</v>
      </c>
      <c r="I4212" s="60">
        <f t="shared" si="1"/>
        <v>2023</v>
      </c>
      <c r="J4212" s="60">
        <f t="shared" si="2"/>
        <v>1</v>
      </c>
    </row>
    <row r="4213">
      <c r="A4213" s="325">
        <v>4211.0</v>
      </c>
      <c r="B4213" s="326" t="s">
        <v>942</v>
      </c>
      <c r="C4213" s="326" t="s">
        <v>524</v>
      </c>
      <c r="D4213" s="326" t="s">
        <v>872</v>
      </c>
      <c r="E4213" s="326" t="s">
        <v>762</v>
      </c>
      <c r="F4213" s="326" t="s">
        <v>763</v>
      </c>
      <c r="G4213" s="326">
        <v>72.0</v>
      </c>
      <c r="H4213" s="326">
        <v>155918.7986</v>
      </c>
      <c r="I4213" s="60">
        <f t="shared" si="1"/>
        <v>2023</v>
      </c>
      <c r="J4213" s="60">
        <f t="shared" si="2"/>
        <v>1</v>
      </c>
    </row>
    <row r="4214">
      <c r="A4214" s="325">
        <v>4212.0</v>
      </c>
      <c r="B4214" s="326" t="s">
        <v>942</v>
      </c>
      <c r="C4214" s="326" t="s">
        <v>524</v>
      </c>
      <c r="D4214" s="326" t="s">
        <v>872</v>
      </c>
      <c r="E4214" s="326" t="s">
        <v>764</v>
      </c>
      <c r="F4214" s="326" t="s">
        <v>765</v>
      </c>
      <c r="G4214" s="326">
        <v>17.0</v>
      </c>
      <c r="H4214" s="326">
        <v>65663.71338</v>
      </c>
      <c r="I4214" s="60">
        <f t="shared" si="1"/>
        <v>2023</v>
      </c>
      <c r="J4214" s="60">
        <f t="shared" si="2"/>
        <v>1</v>
      </c>
    </row>
    <row r="4215">
      <c r="A4215" s="325">
        <v>4213.0</v>
      </c>
      <c r="B4215" s="326" t="s">
        <v>942</v>
      </c>
      <c r="C4215" s="326" t="s">
        <v>530</v>
      </c>
      <c r="D4215" s="326" t="s">
        <v>766</v>
      </c>
      <c r="E4215" s="326" t="s">
        <v>767</v>
      </c>
      <c r="F4215" s="326">
        <v>44.0</v>
      </c>
      <c r="G4215" s="326">
        <v>381.0</v>
      </c>
      <c r="H4215" s="326">
        <v>7067.652005</v>
      </c>
      <c r="I4215" s="60">
        <f t="shared" si="1"/>
        <v>2023</v>
      </c>
      <c r="J4215" s="60">
        <f t="shared" si="2"/>
        <v>1</v>
      </c>
    </row>
    <row r="4216">
      <c r="A4216" s="325">
        <v>4214.0</v>
      </c>
      <c r="B4216" s="326" t="s">
        <v>942</v>
      </c>
      <c r="C4216" s="326" t="s">
        <v>530</v>
      </c>
      <c r="D4216" s="326" t="s">
        <v>768</v>
      </c>
      <c r="E4216" s="326" t="s">
        <v>915</v>
      </c>
      <c r="F4216" s="326" t="s">
        <v>775</v>
      </c>
      <c r="G4216" s="326">
        <v>8.0</v>
      </c>
      <c r="H4216" s="326">
        <v>4512.130073</v>
      </c>
      <c r="I4216" s="60">
        <f t="shared" si="1"/>
        <v>2023</v>
      </c>
      <c r="J4216" s="60">
        <f t="shared" si="2"/>
        <v>1</v>
      </c>
    </row>
    <row r="4217">
      <c r="A4217" s="325">
        <v>4215.0</v>
      </c>
      <c r="B4217" s="326" t="s">
        <v>942</v>
      </c>
      <c r="C4217" s="326" t="s">
        <v>530</v>
      </c>
      <c r="D4217" s="326" t="s">
        <v>778</v>
      </c>
      <c r="E4217" s="326" t="s">
        <v>918</v>
      </c>
      <c r="F4217" s="326" t="s">
        <v>783</v>
      </c>
      <c r="G4217" s="326">
        <v>4.0</v>
      </c>
      <c r="H4217" s="326">
        <v>601.89253</v>
      </c>
      <c r="I4217" s="60">
        <f t="shared" si="1"/>
        <v>2023</v>
      </c>
      <c r="J4217" s="60">
        <f t="shared" si="2"/>
        <v>1</v>
      </c>
    </row>
    <row r="4218">
      <c r="A4218" s="325">
        <v>4216.0</v>
      </c>
      <c r="B4218" s="326" t="s">
        <v>942</v>
      </c>
      <c r="C4218" s="326" t="s">
        <v>530</v>
      </c>
      <c r="D4218" s="326" t="s">
        <v>919</v>
      </c>
      <c r="E4218" s="326" t="s">
        <v>888</v>
      </c>
      <c r="F4218" s="326" t="s">
        <v>889</v>
      </c>
      <c r="G4218" s="326">
        <v>23.0</v>
      </c>
      <c r="H4218" s="326">
        <v>42698.98662</v>
      </c>
      <c r="I4218" s="60">
        <f t="shared" si="1"/>
        <v>2023</v>
      </c>
      <c r="J4218" s="60">
        <f t="shared" si="2"/>
        <v>1</v>
      </c>
    </row>
    <row r="4219">
      <c r="A4219" s="325">
        <v>4217.0</v>
      </c>
      <c r="B4219" s="326" t="s">
        <v>942</v>
      </c>
      <c r="C4219" s="326" t="s">
        <v>530</v>
      </c>
      <c r="D4219" s="326" t="s">
        <v>919</v>
      </c>
      <c r="E4219" s="326" t="s">
        <v>890</v>
      </c>
      <c r="F4219" s="326" t="s">
        <v>891</v>
      </c>
      <c r="G4219" s="326">
        <v>134.0</v>
      </c>
      <c r="H4219" s="326">
        <v>20163.39976</v>
      </c>
      <c r="I4219" s="60">
        <f t="shared" si="1"/>
        <v>2023</v>
      </c>
      <c r="J4219" s="60">
        <f t="shared" si="2"/>
        <v>1</v>
      </c>
    </row>
    <row r="4220">
      <c r="A4220" s="325">
        <v>4218.0</v>
      </c>
      <c r="B4220" s="326" t="s">
        <v>942</v>
      </c>
      <c r="C4220" s="326" t="s">
        <v>530</v>
      </c>
      <c r="D4220" s="326" t="s">
        <v>919</v>
      </c>
      <c r="E4220" s="326" t="s">
        <v>892</v>
      </c>
      <c r="F4220" s="326" t="s">
        <v>893</v>
      </c>
      <c r="G4220" s="326">
        <v>1724.0</v>
      </c>
      <c r="H4220" s="326">
        <v>259415.6804</v>
      </c>
      <c r="I4220" s="60">
        <f t="shared" si="1"/>
        <v>2023</v>
      </c>
      <c r="J4220" s="60">
        <f t="shared" si="2"/>
        <v>1</v>
      </c>
    </row>
    <row r="4221">
      <c r="A4221" s="325">
        <v>4219.0</v>
      </c>
      <c r="B4221" s="326" t="s">
        <v>942</v>
      </c>
      <c r="C4221" s="326" t="s">
        <v>530</v>
      </c>
      <c r="D4221" s="326" t="s">
        <v>784</v>
      </c>
      <c r="E4221" s="326" t="s">
        <v>785</v>
      </c>
      <c r="F4221" s="326">
        <v>35.0</v>
      </c>
      <c r="G4221" s="326">
        <v>93.0</v>
      </c>
      <c r="H4221" s="326">
        <v>72007.96797</v>
      </c>
      <c r="I4221" s="60">
        <f t="shared" si="1"/>
        <v>2023</v>
      </c>
      <c r="J4221" s="60">
        <f t="shared" si="2"/>
        <v>1</v>
      </c>
    </row>
    <row r="4222">
      <c r="A4222" s="325">
        <v>4220.0</v>
      </c>
      <c r="B4222" s="326" t="s">
        <v>942</v>
      </c>
      <c r="C4222" s="326" t="s">
        <v>530</v>
      </c>
      <c r="D4222" s="326" t="s">
        <v>784</v>
      </c>
      <c r="E4222" s="326" t="s">
        <v>786</v>
      </c>
      <c r="F4222" s="326">
        <v>43.0</v>
      </c>
      <c r="G4222" s="326">
        <v>78.0</v>
      </c>
      <c r="H4222" s="326">
        <v>513.7867805</v>
      </c>
      <c r="I4222" s="60">
        <f t="shared" si="1"/>
        <v>2023</v>
      </c>
      <c r="J4222" s="60">
        <f t="shared" si="2"/>
        <v>1</v>
      </c>
    </row>
    <row r="4223">
      <c r="A4223" s="325">
        <v>4221.0</v>
      </c>
      <c r="B4223" s="326" t="s">
        <v>942</v>
      </c>
      <c r="C4223" s="326" t="s">
        <v>530</v>
      </c>
      <c r="D4223" s="326" t="s">
        <v>784</v>
      </c>
      <c r="E4223" s="326" t="s">
        <v>787</v>
      </c>
      <c r="F4223" s="326" t="s">
        <v>788</v>
      </c>
      <c r="G4223" s="326">
        <v>282.0</v>
      </c>
      <c r="H4223" s="326">
        <v>2104.374344</v>
      </c>
      <c r="I4223" s="60">
        <f t="shared" si="1"/>
        <v>2023</v>
      </c>
      <c r="J4223" s="60">
        <f t="shared" si="2"/>
        <v>1</v>
      </c>
    </row>
    <row r="4224">
      <c r="A4224" s="325">
        <v>4222.0</v>
      </c>
      <c r="B4224" s="326" t="s">
        <v>942</v>
      </c>
      <c r="C4224" s="326" t="s">
        <v>530</v>
      </c>
      <c r="D4224" s="326" t="s">
        <v>784</v>
      </c>
      <c r="E4224" s="326" t="s">
        <v>789</v>
      </c>
      <c r="F4224" s="326">
        <v>49.0</v>
      </c>
      <c r="G4224" s="326">
        <v>1130.0</v>
      </c>
      <c r="H4224" s="326">
        <v>48109.93847</v>
      </c>
      <c r="I4224" s="60">
        <f t="shared" si="1"/>
        <v>2023</v>
      </c>
      <c r="J4224" s="60">
        <f t="shared" si="2"/>
        <v>1</v>
      </c>
    </row>
    <row r="4225">
      <c r="A4225" s="325">
        <v>4223.0</v>
      </c>
      <c r="B4225" s="326" t="s">
        <v>942</v>
      </c>
      <c r="C4225" s="326" t="s">
        <v>530</v>
      </c>
      <c r="D4225" s="326" t="s">
        <v>784</v>
      </c>
      <c r="E4225" s="326" t="s">
        <v>790</v>
      </c>
      <c r="F4225" s="326">
        <v>41.0</v>
      </c>
      <c r="G4225" s="326">
        <v>176.0</v>
      </c>
      <c r="H4225" s="326">
        <v>8257.981153</v>
      </c>
      <c r="I4225" s="60">
        <f t="shared" si="1"/>
        <v>2023</v>
      </c>
      <c r="J4225" s="60">
        <f t="shared" si="2"/>
        <v>1</v>
      </c>
    </row>
    <row r="4226">
      <c r="A4226" s="325">
        <v>4224.0</v>
      </c>
      <c r="B4226" s="326" t="s">
        <v>942</v>
      </c>
      <c r="C4226" s="326" t="s">
        <v>530</v>
      </c>
      <c r="D4226" s="326" t="s">
        <v>784</v>
      </c>
      <c r="E4226" s="326" t="s">
        <v>791</v>
      </c>
      <c r="F4226" s="326">
        <v>47.0</v>
      </c>
      <c r="G4226" s="326">
        <v>22.0</v>
      </c>
      <c r="H4226" s="326">
        <v>2103.959377</v>
      </c>
      <c r="I4226" s="60">
        <f t="shared" si="1"/>
        <v>2023</v>
      </c>
      <c r="J4226" s="60">
        <f t="shared" si="2"/>
        <v>1</v>
      </c>
    </row>
    <row r="4227">
      <c r="A4227" s="325">
        <v>4225.0</v>
      </c>
      <c r="B4227" s="326" t="s">
        <v>942</v>
      </c>
      <c r="C4227" s="326" t="s">
        <v>530</v>
      </c>
      <c r="D4227" s="326" t="s">
        <v>784</v>
      </c>
      <c r="E4227" s="326" t="s">
        <v>792</v>
      </c>
      <c r="F4227" s="326">
        <v>40.0</v>
      </c>
      <c r="G4227" s="326">
        <v>191.0</v>
      </c>
      <c r="H4227" s="326">
        <v>9938.964145</v>
      </c>
      <c r="I4227" s="60">
        <f t="shared" si="1"/>
        <v>2023</v>
      </c>
      <c r="J4227" s="60">
        <f t="shared" si="2"/>
        <v>1</v>
      </c>
    </row>
    <row r="4228">
      <c r="A4228" s="325">
        <v>4226.0</v>
      </c>
      <c r="B4228" s="326" t="s">
        <v>942</v>
      </c>
      <c r="C4228" s="326" t="s">
        <v>530</v>
      </c>
      <c r="D4228" s="326" t="s">
        <v>784</v>
      </c>
      <c r="E4228" s="326" t="s">
        <v>793</v>
      </c>
      <c r="F4228" s="326">
        <v>42.0</v>
      </c>
      <c r="G4228" s="326">
        <v>12.0</v>
      </c>
      <c r="H4228" s="326">
        <v>943.3869613</v>
      </c>
      <c r="I4228" s="60">
        <f t="shared" si="1"/>
        <v>2023</v>
      </c>
      <c r="J4228" s="60">
        <f t="shared" si="2"/>
        <v>1</v>
      </c>
    </row>
    <row r="4229">
      <c r="A4229" s="325">
        <v>4227.0</v>
      </c>
      <c r="B4229" s="326" t="s">
        <v>942</v>
      </c>
      <c r="C4229" s="326" t="s">
        <v>530</v>
      </c>
      <c r="D4229" s="326" t="s">
        <v>920</v>
      </c>
      <c r="E4229" s="326" t="s">
        <v>878</v>
      </c>
      <c r="F4229" s="326" t="s">
        <v>879</v>
      </c>
      <c r="G4229" s="326">
        <v>152.0</v>
      </c>
      <c r="H4229" s="326">
        <v>373774.5526</v>
      </c>
      <c r="I4229" s="60">
        <f t="shared" si="1"/>
        <v>2023</v>
      </c>
      <c r="J4229" s="60">
        <f t="shared" si="2"/>
        <v>1</v>
      </c>
    </row>
    <row r="4230">
      <c r="A4230" s="325">
        <v>4228.0</v>
      </c>
      <c r="B4230" s="326" t="s">
        <v>942</v>
      </c>
      <c r="C4230" s="326" t="s">
        <v>530</v>
      </c>
      <c r="D4230" s="326" t="s">
        <v>920</v>
      </c>
      <c r="E4230" s="326" t="s">
        <v>880</v>
      </c>
      <c r="F4230" s="326" t="s">
        <v>881</v>
      </c>
      <c r="G4230" s="326">
        <v>325.0</v>
      </c>
      <c r="H4230" s="326">
        <v>183305.2842</v>
      </c>
      <c r="I4230" s="60">
        <f t="shared" si="1"/>
        <v>2023</v>
      </c>
      <c r="J4230" s="60">
        <f t="shared" si="2"/>
        <v>1</v>
      </c>
    </row>
    <row r="4231">
      <c r="A4231" s="325">
        <v>4229.0</v>
      </c>
      <c r="B4231" s="326" t="s">
        <v>942</v>
      </c>
      <c r="C4231" s="326" t="s">
        <v>530</v>
      </c>
      <c r="D4231" s="326" t="s">
        <v>920</v>
      </c>
      <c r="E4231" s="326" t="s">
        <v>882</v>
      </c>
      <c r="F4231" s="326" t="s">
        <v>883</v>
      </c>
      <c r="G4231" s="326">
        <v>1.0</v>
      </c>
      <c r="H4231" s="326">
        <v>564.0162591</v>
      </c>
      <c r="I4231" s="60">
        <f t="shared" si="1"/>
        <v>2023</v>
      </c>
      <c r="J4231" s="60">
        <f t="shared" si="2"/>
        <v>1</v>
      </c>
    </row>
    <row r="4232">
      <c r="A4232" s="325">
        <v>4230.0</v>
      </c>
      <c r="B4232" s="326" t="s">
        <v>942</v>
      </c>
      <c r="C4232" s="326" t="s">
        <v>530</v>
      </c>
      <c r="D4232" s="326" t="s">
        <v>920</v>
      </c>
      <c r="E4232" s="326" t="s">
        <v>884</v>
      </c>
      <c r="F4232" s="326" t="s">
        <v>885</v>
      </c>
      <c r="G4232" s="326">
        <v>2016.0</v>
      </c>
      <c r="H4232" s="326">
        <v>1137056.778</v>
      </c>
      <c r="I4232" s="60">
        <f t="shared" si="1"/>
        <v>2023</v>
      </c>
      <c r="J4232" s="60">
        <f t="shared" si="2"/>
        <v>1</v>
      </c>
    </row>
    <row r="4233">
      <c r="A4233" s="325">
        <v>4231.0</v>
      </c>
      <c r="B4233" s="326" t="s">
        <v>942</v>
      </c>
      <c r="C4233" s="326" t="s">
        <v>530</v>
      </c>
      <c r="D4233" s="326" t="s">
        <v>920</v>
      </c>
      <c r="E4233" s="326" t="s">
        <v>886</v>
      </c>
      <c r="F4233" s="326" t="s">
        <v>887</v>
      </c>
      <c r="G4233" s="326">
        <v>27.0</v>
      </c>
      <c r="H4233" s="326">
        <v>15228.439</v>
      </c>
      <c r="I4233" s="60">
        <f t="shared" si="1"/>
        <v>2023</v>
      </c>
      <c r="J4233" s="60">
        <f t="shared" si="2"/>
        <v>1</v>
      </c>
    </row>
    <row r="4234">
      <c r="A4234" s="325">
        <v>4232.0</v>
      </c>
      <c r="B4234" s="326" t="s">
        <v>942</v>
      </c>
      <c r="C4234" s="326" t="s">
        <v>530</v>
      </c>
      <c r="D4234" s="326" t="s">
        <v>794</v>
      </c>
      <c r="E4234" s="326" t="s">
        <v>794</v>
      </c>
      <c r="F4234" s="326">
        <v>46.0</v>
      </c>
      <c r="G4234" s="326">
        <v>15331.0</v>
      </c>
      <c r="H4234" s="326">
        <v>200622.0642</v>
      </c>
      <c r="I4234" s="60">
        <f t="shared" si="1"/>
        <v>2023</v>
      </c>
      <c r="J4234" s="60">
        <f t="shared" si="2"/>
        <v>1</v>
      </c>
    </row>
    <row r="4235">
      <c r="A4235" s="325">
        <v>4233.0</v>
      </c>
      <c r="B4235" s="326" t="s">
        <v>942</v>
      </c>
      <c r="C4235" s="326" t="s">
        <v>530</v>
      </c>
      <c r="D4235" s="326" t="s">
        <v>797</v>
      </c>
      <c r="E4235" s="326" t="s">
        <v>797</v>
      </c>
      <c r="F4235" s="326">
        <v>39.0</v>
      </c>
      <c r="G4235" s="326">
        <v>370.0</v>
      </c>
      <c r="H4235" s="326">
        <v>32194.10802</v>
      </c>
      <c r="I4235" s="60">
        <f t="shared" si="1"/>
        <v>2023</v>
      </c>
      <c r="J4235" s="60">
        <f t="shared" si="2"/>
        <v>1</v>
      </c>
    </row>
    <row r="4236">
      <c r="A4236" s="325">
        <v>4234.0</v>
      </c>
      <c r="B4236" s="326" t="s">
        <v>942</v>
      </c>
      <c r="C4236" s="326" t="s">
        <v>530</v>
      </c>
      <c r="D4236" s="326" t="s">
        <v>921</v>
      </c>
      <c r="E4236" s="326" t="s">
        <v>799</v>
      </c>
      <c r="F4236" s="326">
        <v>37.2</v>
      </c>
      <c r="G4236" s="326">
        <v>316.0</v>
      </c>
      <c r="H4236" s="326">
        <v>17404.87362</v>
      </c>
      <c r="I4236" s="60">
        <f t="shared" si="1"/>
        <v>2023</v>
      </c>
      <c r="J4236" s="60">
        <f t="shared" si="2"/>
        <v>1</v>
      </c>
    </row>
    <row r="4237">
      <c r="A4237" s="325">
        <v>4235.0</v>
      </c>
      <c r="B4237" s="326" t="s">
        <v>942</v>
      </c>
      <c r="C4237" s="326" t="s">
        <v>530</v>
      </c>
      <c r="D4237" s="326" t="s">
        <v>921</v>
      </c>
      <c r="E4237" s="326" t="s">
        <v>802</v>
      </c>
      <c r="F4237" s="326">
        <v>126.0</v>
      </c>
      <c r="G4237" s="326">
        <v>496.0</v>
      </c>
      <c r="H4237" s="326">
        <v>4556.213961</v>
      </c>
      <c r="I4237" s="60">
        <f t="shared" si="1"/>
        <v>2023</v>
      </c>
      <c r="J4237" s="60">
        <f t="shared" si="2"/>
        <v>1</v>
      </c>
    </row>
    <row r="4238">
      <c r="A4238" s="325">
        <v>4236.0</v>
      </c>
      <c r="B4238" s="326" t="s">
        <v>942</v>
      </c>
      <c r="C4238" s="326" t="s">
        <v>530</v>
      </c>
      <c r="D4238" s="326" t="s">
        <v>921</v>
      </c>
      <c r="E4238" s="326" t="s">
        <v>796</v>
      </c>
      <c r="F4238" s="326">
        <v>45.0</v>
      </c>
      <c r="G4238" s="326">
        <v>698.0</v>
      </c>
      <c r="H4238" s="326">
        <v>24153.01399</v>
      </c>
      <c r="I4238" s="60">
        <f t="shared" si="1"/>
        <v>2023</v>
      </c>
      <c r="J4238" s="60">
        <f t="shared" si="2"/>
        <v>1</v>
      </c>
    </row>
    <row r="4239">
      <c r="A4239" s="325">
        <v>4237.0</v>
      </c>
      <c r="B4239" s="326" t="s">
        <v>942</v>
      </c>
      <c r="C4239" s="326" t="s">
        <v>530</v>
      </c>
      <c r="D4239" s="326" t="s">
        <v>921</v>
      </c>
      <c r="E4239" s="326" t="s">
        <v>800</v>
      </c>
      <c r="F4239" s="326">
        <v>48.0</v>
      </c>
      <c r="G4239" s="326">
        <v>1019.0</v>
      </c>
      <c r="H4239" s="326">
        <v>145338.2821</v>
      </c>
      <c r="I4239" s="60">
        <f t="shared" si="1"/>
        <v>2023</v>
      </c>
      <c r="J4239" s="60">
        <f t="shared" si="2"/>
        <v>1</v>
      </c>
    </row>
    <row r="4240">
      <c r="A4240" s="325">
        <v>4238.0</v>
      </c>
      <c r="B4240" s="326" t="s">
        <v>942</v>
      </c>
      <c r="C4240" s="326" t="s">
        <v>518</v>
      </c>
      <c r="D4240" s="326" t="s">
        <v>864</v>
      </c>
      <c r="E4240" s="326" t="s">
        <v>813</v>
      </c>
      <c r="F4240" s="326">
        <v>4.6</v>
      </c>
      <c r="G4240" s="326">
        <v>8.0</v>
      </c>
      <c r="H4240" s="326">
        <v>12720.47826</v>
      </c>
      <c r="I4240" s="60">
        <f t="shared" si="1"/>
        <v>2023</v>
      </c>
      <c r="J4240" s="60">
        <f t="shared" si="2"/>
        <v>1</v>
      </c>
    </row>
    <row r="4241">
      <c r="A4241" s="325">
        <v>4239.0</v>
      </c>
      <c r="B4241" s="326" t="s">
        <v>942</v>
      </c>
      <c r="C4241" s="326" t="s">
        <v>518</v>
      </c>
      <c r="D4241" s="326" t="s">
        <v>864</v>
      </c>
      <c r="E4241" s="326" t="s">
        <v>922</v>
      </c>
      <c r="F4241" s="326">
        <v>4.9</v>
      </c>
      <c r="G4241" s="326">
        <v>4.0</v>
      </c>
      <c r="H4241" s="326">
        <v>1789.789682</v>
      </c>
      <c r="I4241" s="60">
        <f t="shared" si="1"/>
        <v>2023</v>
      </c>
      <c r="J4241" s="60">
        <f t="shared" si="2"/>
        <v>1</v>
      </c>
    </row>
    <row r="4242">
      <c r="A4242" s="325">
        <v>4240.0</v>
      </c>
      <c r="B4242" s="326" t="s">
        <v>942</v>
      </c>
      <c r="C4242" s="326" t="s">
        <v>518</v>
      </c>
      <c r="D4242" s="326" t="s">
        <v>864</v>
      </c>
      <c r="E4242" s="326" t="s">
        <v>923</v>
      </c>
      <c r="F4242" s="326">
        <v>4.8</v>
      </c>
      <c r="G4242" s="326">
        <v>48.0</v>
      </c>
      <c r="H4242" s="326">
        <v>5508.766445</v>
      </c>
      <c r="I4242" s="60">
        <f t="shared" si="1"/>
        <v>2023</v>
      </c>
      <c r="J4242" s="60">
        <f t="shared" si="2"/>
        <v>1</v>
      </c>
    </row>
    <row r="4243">
      <c r="A4243" s="325">
        <v>4241.0</v>
      </c>
      <c r="B4243" s="326" t="s">
        <v>942</v>
      </c>
      <c r="C4243" s="326" t="s">
        <v>518</v>
      </c>
      <c r="D4243" s="326" t="s">
        <v>864</v>
      </c>
      <c r="E4243" s="326" t="s">
        <v>924</v>
      </c>
      <c r="F4243" s="326">
        <v>4.4</v>
      </c>
      <c r="G4243" s="326">
        <v>159.0</v>
      </c>
      <c r="H4243" s="326">
        <v>151206.1687</v>
      </c>
      <c r="I4243" s="60">
        <f t="shared" si="1"/>
        <v>2023</v>
      </c>
      <c r="J4243" s="60">
        <f t="shared" si="2"/>
        <v>1</v>
      </c>
    </row>
    <row r="4244">
      <c r="A4244" s="325">
        <v>4242.0</v>
      </c>
      <c r="B4244" s="326" t="s">
        <v>942</v>
      </c>
      <c r="C4244" s="326" t="s">
        <v>518</v>
      </c>
      <c r="D4244" s="326" t="s">
        <v>803</v>
      </c>
      <c r="E4244" s="326" t="s">
        <v>803</v>
      </c>
      <c r="F4244" s="326" t="s">
        <v>804</v>
      </c>
      <c r="G4244" s="326">
        <v>125.0</v>
      </c>
      <c r="H4244" s="326">
        <v>978972.945</v>
      </c>
      <c r="I4244" s="60">
        <f t="shared" si="1"/>
        <v>2023</v>
      </c>
      <c r="J4244" s="60">
        <f t="shared" si="2"/>
        <v>1</v>
      </c>
    </row>
    <row r="4245">
      <c r="A4245" s="325">
        <v>4243.0</v>
      </c>
      <c r="B4245" s="326" t="s">
        <v>942</v>
      </c>
      <c r="C4245" s="326" t="s">
        <v>518</v>
      </c>
      <c r="D4245" s="326" t="s">
        <v>865</v>
      </c>
      <c r="E4245" s="326" t="s">
        <v>925</v>
      </c>
      <c r="F4245" s="326" t="s">
        <v>926</v>
      </c>
      <c r="G4245" s="326">
        <v>713.0</v>
      </c>
      <c r="H4245" s="326">
        <v>279139.7771</v>
      </c>
      <c r="I4245" s="60">
        <f t="shared" si="1"/>
        <v>2023</v>
      </c>
      <c r="J4245" s="60">
        <f t="shared" si="2"/>
        <v>1</v>
      </c>
    </row>
    <row r="4246">
      <c r="A4246" s="325">
        <v>4244.0</v>
      </c>
      <c r="B4246" s="326" t="s">
        <v>942</v>
      </c>
      <c r="C4246" s="326" t="s">
        <v>518</v>
      </c>
      <c r="D4246" s="326" t="s">
        <v>865</v>
      </c>
      <c r="E4246" s="326" t="s">
        <v>837</v>
      </c>
      <c r="F4246" s="326" t="s">
        <v>838</v>
      </c>
      <c r="G4246" s="326">
        <v>2979.0</v>
      </c>
      <c r="H4246" s="326">
        <v>118073.7896</v>
      </c>
      <c r="I4246" s="60">
        <f t="shared" si="1"/>
        <v>2023</v>
      </c>
      <c r="J4246" s="60">
        <f t="shared" si="2"/>
        <v>1</v>
      </c>
    </row>
    <row r="4247">
      <c r="A4247" s="325">
        <v>4245.0</v>
      </c>
      <c r="B4247" s="326" t="s">
        <v>942</v>
      </c>
      <c r="C4247" s="326" t="s">
        <v>518</v>
      </c>
      <c r="D4247" s="326" t="s">
        <v>865</v>
      </c>
      <c r="E4247" s="326" t="s">
        <v>894</v>
      </c>
      <c r="F4247" s="326" t="s">
        <v>895</v>
      </c>
      <c r="G4247" s="326">
        <v>1691.0</v>
      </c>
      <c r="H4247" s="326">
        <v>32121.50258</v>
      </c>
      <c r="I4247" s="60">
        <f t="shared" si="1"/>
        <v>2023</v>
      </c>
      <c r="J4247" s="60">
        <f t="shared" si="2"/>
        <v>1</v>
      </c>
    </row>
    <row r="4248">
      <c r="A4248" s="325">
        <v>4246.0</v>
      </c>
      <c r="B4248" s="326" t="s">
        <v>942</v>
      </c>
      <c r="C4248" s="326" t="s">
        <v>518</v>
      </c>
      <c r="D4248" s="326" t="s">
        <v>865</v>
      </c>
      <c r="E4248" s="326" t="s">
        <v>842</v>
      </c>
      <c r="F4248" s="326" t="s">
        <v>843</v>
      </c>
      <c r="G4248" s="326">
        <v>66.0</v>
      </c>
      <c r="H4248" s="326">
        <v>2323.274135</v>
      </c>
      <c r="I4248" s="60">
        <f t="shared" si="1"/>
        <v>2023</v>
      </c>
      <c r="J4248" s="60">
        <f t="shared" si="2"/>
        <v>1</v>
      </c>
    </row>
    <row r="4249">
      <c r="A4249" s="325">
        <v>4247.0</v>
      </c>
      <c r="B4249" s="326" t="s">
        <v>942</v>
      </c>
      <c r="C4249" s="326" t="s">
        <v>518</v>
      </c>
      <c r="D4249" s="326" t="s">
        <v>865</v>
      </c>
      <c r="E4249" s="326" t="s">
        <v>844</v>
      </c>
      <c r="F4249" s="326" t="s">
        <v>845</v>
      </c>
      <c r="G4249" s="326">
        <v>2382.0</v>
      </c>
      <c r="H4249" s="326">
        <v>235264.3101</v>
      </c>
      <c r="I4249" s="60">
        <f t="shared" si="1"/>
        <v>2023</v>
      </c>
      <c r="J4249" s="60">
        <f t="shared" si="2"/>
        <v>1</v>
      </c>
    </row>
    <row r="4250">
      <c r="A4250" s="325">
        <v>4248.0</v>
      </c>
      <c r="B4250" s="326" t="s">
        <v>942</v>
      </c>
      <c r="C4250" s="326" t="s">
        <v>518</v>
      </c>
      <c r="D4250" s="326" t="s">
        <v>805</v>
      </c>
      <c r="E4250" s="326" t="s">
        <v>808</v>
      </c>
      <c r="F4250" s="326" t="s">
        <v>809</v>
      </c>
      <c r="G4250" s="326">
        <v>9323.0</v>
      </c>
      <c r="H4250" s="326">
        <v>1893205.044</v>
      </c>
      <c r="I4250" s="60">
        <f t="shared" si="1"/>
        <v>2023</v>
      </c>
      <c r="J4250" s="60">
        <f t="shared" si="2"/>
        <v>1</v>
      </c>
    </row>
    <row r="4251">
      <c r="A4251" s="325">
        <v>4249.0</v>
      </c>
      <c r="B4251" s="326" t="s">
        <v>942</v>
      </c>
      <c r="C4251" s="326" t="s">
        <v>518</v>
      </c>
      <c r="D4251" s="326" t="s">
        <v>805</v>
      </c>
      <c r="E4251" s="326" t="s">
        <v>896</v>
      </c>
      <c r="F4251" s="326" t="s">
        <v>897</v>
      </c>
      <c r="G4251" s="326">
        <v>1686.0</v>
      </c>
      <c r="H4251" s="326">
        <v>747255.2433</v>
      </c>
      <c r="I4251" s="60">
        <f t="shared" si="1"/>
        <v>2023</v>
      </c>
      <c r="J4251" s="60">
        <f t="shared" si="2"/>
        <v>1</v>
      </c>
    </row>
    <row r="4252">
      <c r="A4252" s="325">
        <v>4250.0</v>
      </c>
      <c r="B4252" s="326" t="s">
        <v>942</v>
      </c>
      <c r="C4252" s="326" t="s">
        <v>518</v>
      </c>
      <c r="D4252" s="326" t="s">
        <v>805</v>
      </c>
      <c r="E4252" s="326" t="s">
        <v>810</v>
      </c>
      <c r="F4252" s="326" t="s">
        <v>811</v>
      </c>
      <c r="G4252" s="326">
        <v>1905.0</v>
      </c>
      <c r="H4252" s="326">
        <v>3977361.319</v>
      </c>
      <c r="I4252" s="60">
        <f t="shared" si="1"/>
        <v>2023</v>
      </c>
      <c r="J4252" s="60">
        <f t="shared" si="2"/>
        <v>1</v>
      </c>
    </row>
    <row r="4253">
      <c r="A4253" s="325">
        <v>4251.0</v>
      </c>
      <c r="B4253" s="326" t="s">
        <v>942</v>
      </c>
      <c r="C4253" s="326" t="s">
        <v>518</v>
      </c>
      <c r="D4253" s="326" t="s">
        <v>805</v>
      </c>
      <c r="E4253" s="326" t="s">
        <v>927</v>
      </c>
      <c r="F4253" s="326" t="s">
        <v>928</v>
      </c>
      <c r="G4253" s="326">
        <v>277.0</v>
      </c>
      <c r="H4253" s="326">
        <v>106283.7363</v>
      </c>
      <c r="I4253" s="60">
        <f t="shared" si="1"/>
        <v>2023</v>
      </c>
      <c r="J4253" s="60">
        <f t="shared" si="2"/>
        <v>1</v>
      </c>
    </row>
    <row r="4254">
      <c r="A4254" s="325">
        <v>4252.0</v>
      </c>
      <c r="B4254" s="326" t="s">
        <v>942</v>
      </c>
      <c r="C4254" s="326" t="s">
        <v>518</v>
      </c>
      <c r="D4254" s="326" t="s">
        <v>805</v>
      </c>
      <c r="E4254" s="326" t="s">
        <v>812</v>
      </c>
      <c r="F4254" s="326">
        <v>2.0</v>
      </c>
      <c r="G4254" s="326">
        <v>135.0</v>
      </c>
      <c r="H4254" s="326">
        <v>635497.9575</v>
      </c>
      <c r="I4254" s="60">
        <f t="shared" si="1"/>
        <v>2023</v>
      </c>
      <c r="J4254" s="60">
        <f t="shared" si="2"/>
        <v>1</v>
      </c>
    </row>
    <row r="4255">
      <c r="A4255" s="325">
        <v>4253.0</v>
      </c>
      <c r="B4255" s="326" t="s">
        <v>942</v>
      </c>
      <c r="C4255" s="326" t="s">
        <v>518</v>
      </c>
      <c r="D4255" s="326" t="s">
        <v>805</v>
      </c>
      <c r="E4255" s="326" t="s">
        <v>817</v>
      </c>
      <c r="F4255" s="326" t="s">
        <v>818</v>
      </c>
      <c r="G4255" s="326">
        <v>112.0</v>
      </c>
      <c r="H4255" s="326">
        <v>215407.0819</v>
      </c>
      <c r="I4255" s="60">
        <f t="shared" si="1"/>
        <v>2023</v>
      </c>
      <c r="J4255" s="60">
        <f t="shared" si="2"/>
        <v>1</v>
      </c>
    </row>
    <row r="4256">
      <c r="A4256" s="325">
        <v>4254.0</v>
      </c>
      <c r="B4256" s="326" t="s">
        <v>942</v>
      </c>
      <c r="C4256" s="326" t="s">
        <v>518</v>
      </c>
      <c r="D4256" s="326" t="s">
        <v>805</v>
      </c>
      <c r="E4256" s="326" t="s">
        <v>821</v>
      </c>
      <c r="F4256" s="326">
        <v>4.3</v>
      </c>
      <c r="G4256" s="326">
        <v>2.0</v>
      </c>
      <c r="H4256" s="326">
        <v>12167.64396</v>
      </c>
      <c r="I4256" s="60">
        <f t="shared" si="1"/>
        <v>2023</v>
      </c>
      <c r="J4256" s="60">
        <f t="shared" si="2"/>
        <v>1</v>
      </c>
    </row>
    <row r="4257">
      <c r="A4257" s="325">
        <v>4255.0</v>
      </c>
      <c r="B4257" s="326" t="s">
        <v>942</v>
      </c>
      <c r="C4257" s="326" t="s">
        <v>518</v>
      </c>
      <c r="D4257" s="326" t="s">
        <v>805</v>
      </c>
      <c r="E4257" s="326" t="s">
        <v>822</v>
      </c>
      <c r="F4257" s="326" t="s">
        <v>823</v>
      </c>
      <c r="G4257" s="326">
        <v>137.0</v>
      </c>
      <c r="H4257" s="326">
        <v>40695.29485</v>
      </c>
      <c r="I4257" s="60">
        <f t="shared" si="1"/>
        <v>2023</v>
      </c>
      <c r="J4257" s="60">
        <f t="shared" si="2"/>
        <v>1</v>
      </c>
    </row>
    <row r="4258">
      <c r="A4258" s="325">
        <v>4256.0</v>
      </c>
      <c r="B4258" s="326" t="s">
        <v>942</v>
      </c>
      <c r="C4258" s="326" t="s">
        <v>518</v>
      </c>
      <c r="D4258" s="326" t="s">
        <v>828</v>
      </c>
      <c r="E4258" s="326" t="s">
        <v>829</v>
      </c>
      <c r="F4258" s="326" t="s">
        <v>830</v>
      </c>
      <c r="G4258" s="326">
        <v>6968.0</v>
      </c>
      <c r="H4258" s="326">
        <v>90547.54426</v>
      </c>
      <c r="I4258" s="60">
        <f t="shared" si="1"/>
        <v>2023</v>
      </c>
      <c r="J4258" s="60">
        <f t="shared" si="2"/>
        <v>1</v>
      </c>
    </row>
    <row r="4259">
      <c r="A4259" s="325">
        <v>4257.0</v>
      </c>
      <c r="B4259" s="326" t="s">
        <v>942</v>
      </c>
      <c r="C4259" s="326" t="s">
        <v>518</v>
      </c>
      <c r="D4259" s="326" t="s">
        <v>828</v>
      </c>
      <c r="E4259" s="326" t="s">
        <v>831</v>
      </c>
      <c r="F4259" s="326">
        <v>104.0</v>
      </c>
      <c r="G4259" s="326">
        <v>4702.0</v>
      </c>
      <c r="H4259" s="326">
        <v>31661.78223</v>
      </c>
      <c r="I4259" s="60">
        <f t="shared" si="1"/>
        <v>2023</v>
      </c>
      <c r="J4259" s="60">
        <f t="shared" si="2"/>
        <v>1</v>
      </c>
    </row>
    <row r="4260">
      <c r="A4260" s="325">
        <v>4258.0</v>
      </c>
      <c r="B4260" s="326" t="s">
        <v>942</v>
      </c>
      <c r="C4260" s="326" t="s">
        <v>518</v>
      </c>
      <c r="D4260" s="326" t="s">
        <v>828</v>
      </c>
      <c r="E4260" s="326" t="s">
        <v>832</v>
      </c>
      <c r="F4260" s="326">
        <v>13.0</v>
      </c>
      <c r="G4260" s="326">
        <v>45.0</v>
      </c>
      <c r="H4260" s="326">
        <v>11844.94226</v>
      </c>
      <c r="I4260" s="60">
        <f t="shared" si="1"/>
        <v>2023</v>
      </c>
      <c r="J4260" s="60">
        <f t="shared" si="2"/>
        <v>1</v>
      </c>
    </row>
    <row r="4261">
      <c r="A4261" s="325">
        <v>4259.0</v>
      </c>
      <c r="B4261" s="326" t="s">
        <v>942</v>
      </c>
      <c r="C4261" s="326" t="s">
        <v>518</v>
      </c>
      <c r="D4261" s="326" t="s">
        <v>828</v>
      </c>
      <c r="E4261" s="326" t="s">
        <v>833</v>
      </c>
      <c r="F4261" s="326" t="s">
        <v>834</v>
      </c>
      <c r="G4261" s="326">
        <v>7.0</v>
      </c>
      <c r="H4261" s="326">
        <v>14660.98315</v>
      </c>
      <c r="I4261" s="60">
        <f t="shared" si="1"/>
        <v>2023</v>
      </c>
      <c r="J4261" s="60">
        <f t="shared" si="2"/>
        <v>1</v>
      </c>
    </row>
    <row r="4262">
      <c r="A4262" s="325">
        <v>4260.0</v>
      </c>
      <c r="B4262" s="326" t="s">
        <v>942</v>
      </c>
      <c r="C4262" s="326" t="s">
        <v>518</v>
      </c>
      <c r="D4262" s="326" t="s">
        <v>828</v>
      </c>
      <c r="E4262" s="326" t="s">
        <v>835</v>
      </c>
      <c r="F4262" s="326" t="s">
        <v>836</v>
      </c>
      <c r="G4262" s="326">
        <v>221.0</v>
      </c>
      <c r="H4262" s="326">
        <v>34952.82931</v>
      </c>
      <c r="I4262" s="60">
        <f t="shared" si="1"/>
        <v>2023</v>
      </c>
      <c r="J4262" s="60">
        <f t="shared" si="2"/>
        <v>1</v>
      </c>
    </row>
    <row r="4263">
      <c r="A4263" s="325">
        <v>4261.0</v>
      </c>
      <c r="B4263" s="326" t="s">
        <v>942</v>
      </c>
      <c r="C4263" s="326" t="s">
        <v>518</v>
      </c>
      <c r="D4263" s="326" t="s">
        <v>828</v>
      </c>
      <c r="E4263" s="326" t="s">
        <v>929</v>
      </c>
      <c r="F4263" s="326">
        <v>36.0</v>
      </c>
      <c r="G4263" s="326">
        <v>221.0</v>
      </c>
      <c r="H4263" s="326">
        <v>332644.6688</v>
      </c>
      <c r="I4263" s="60">
        <f t="shared" si="1"/>
        <v>2023</v>
      </c>
      <c r="J4263" s="60">
        <f t="shared" si="2"/>
        <v>1</v>
      </c>
    </row>
    <row r="4264">
      <c r="A4264" s="325">
        <v>4262.0</v>
      </c>
      <c r="B4264" s="326" t="s">
        <v>942</v>
      </c>
      <c r="C4264" s="326" t="s">
        <v>518</v>
      </c>
      <c r="D4264" s="326" t="s">
        <v>828</v>
      </c>
      <c r="E4264" s="326" t="s">
        <v>866</v>
      </c>
      <c r="F4264" s="326">
        <v>106.0</v>
      </c>
      <c r="G4264" s="326">
        <v>44.0</v>
      </c>
      <c r="H4264" s="326">
        <v>68188.59806</v>
      </c>
      <c r="I4264" s="60">
        <f t="shared" si="1"/>
        <v>2023</v>
      </c>
      <c r="J4264" s="60">
        <f t="shared" si="2"/>
        <v>1</v>
      </c>
    </row>
    <row r="4265">
      <c r="A4265" s="325">
        <v>4263.0</v>
      </c>
      <c r="B4265" s="326" t="s">
        <v>942</v>
      </c>
      <c r="C4265" s="326" t="s">
        <v>518</v>
      </c>
      <c r="D4265" s="326" t="s">
        <v>828</v>
      </c>
      <c r="E4265" s="326" t="s">
        <v>853</v>
      </c>
      <c r="F4265" s="326">
        <v>14.0</v>
      </c>
      <c r="G4265" s="326">
        <v>1.0</v>
      </c>
      <c r="H4265" s="326">
        <v>983.625</v>
      </c>
      <c r="I4265" s="60">
        <f t="shared" si="1"/>
        <v>2023</v>
      </c>
      <c r="J4265" s="60">
        <f t="shared" si="2"/>
        <v>1</v>
      </c>
    </row>
    <row r="4266">
      <c r="A4266" s="325">
        <v>4264.0</v>
      </c>
      <c r="B4266" s="326" t="s">
        <v>942</v>
      </c>
      <c r="C4266" s="326" t="s">
        <v>518</v>
      </c>
      <c r="D4266" s="326" t="s">
        <v>828</v>
      </c>
      <c r="E4266" s="326" t="s">
        <v>840</v>
      </c>
      <c r="F4266" s="326" t="s">
        <v>841</v>
      </c>
      <c r="G4266" s="326">
        <v>432.0</v>
      </c>
      <c r="H4266" s="326">
        <v>12583.73277</v>
      </c>
      <c r="I4266" s="60">
        <f t="shared" si="1"/>
        <v>2023</v>
      </c>
      <c r="J4266" s="60">
        <f t="shared" si="2"/>
        <v>1</v>
      </c>
    </row>
    <row r="4267">
      <c r="A4267" s="325">
        <v>4265.0</v>
      </c>
      <c r="B4267" s="326" t="s">
        <v>942</v>
      </c>
      <c r="C4267" s="326" t="s">
        <v>518</v>
      </c>
      <c r="D4267" s="326" t="s">
        <v>828</v>
      </c>
      <c r="E4267" s="326" t="s">
        <v>846</v>
      </c>
      <c r="F4267" s="326" t="s">
        <v>847</v>
      </c>
      <c r="G4267" s="326">
        <v>1104.0</v>
      </c>
      <c r="H4267" s="326">
        <v>343045.006</v>
      </c>
      <c r="I4267" s="60">
        <f t="shared" si="1"/>
        <v>2023</v>
      </c>
      <c r="J4267" s="60">
        <f t="shared" si="2"/>
        <v>1</v>
      </c>
    </row>
    <row r="4268">
      <c r="A4268" s="325">
        <v>4266.0</v>
      </c>
      <c r="B4268" s="326" t="s">
        <v>943</v>
      </c>
      <c r="C4268" s="326" t="s">
        <v>545</v>
      </c>
      <c r="D4268" s="326" t="s">
        <v>642</v>
      </c>
      <c r="E4268" s="326" t="s">
        <v>643</v>
      </c>
      <c r="F4268" s="326" t="s">
        <v>644</v>
      </c>
      <c r="G4268" s="326">
        <v>193.0</v>
      </c>
      <c r="H4268" s="326">
        <v>174150.9374</v>
      </c>
      <c r="I4268" s="60">
        <f t="shared" si="1"/>
        <v>2023</v>
      </c>
      <c r="J4268" s="60">
        <f t="shared" si="2"/>
        <v>2</v>
      </c>
    </row>
    <row r="4269">
      <c r="A4269" s="325">
        <v>4267.0</v>
      </c>
      <c r="B4269" s="326" t="s">
        <v>943</v>
      </c>
      <c r="C4269" s="326" t="s">
        <v>545</v>
      </c>
      <c r="D4269" s="326" t="s">
        <v>642</v>
      </c>
      <c r="E4269" s="326" t="s">
        <v>645</v>
      </c>
      <c r="F4269" s="326" t="s">
        <v>646</v>
      </c>
      <c r="G4269" s="326">
        <v>145.0</v>
      </c>
      <c r="H4269" s="326">
        <v>28969.65707</v>
      </c>
      <c r="I4269" s="60">
        <f t="shared" si="1"/>
        <v>2023</v>
      </c>
      <c r="J4269" s="60">
        <f t="shared" si="2"/>
        <v>2</v>
      </c>
    </row>
    <row r="4270">
      <c r="A4270" s="325">
        <v>4268.0</v>
      </c>
      <c r="B4270" s="326" t="s">
        <v>943</v>
      </c>
      <c r="C4270" s="326" t="s">
        <v>545</v>
      </c>
      <c r="D4270" s="326" t="s">
        <v>647</v>
      </c>
      <c r="E4270" s="326" t="s">
        <v>648</v>
      </c>
      <c r="F4270" s="326" t="s">
        <v>649</v>
      </c>
      <c r="G4270" s="326">
        <v>1035.0</v>
      </c>
      <c r="H4270" s="326">
        <v>9483.842614</v>
      </c>
      <c r="I4270" s="60">
        <f t="shared" si="1"/>
        <v>2023</v>
      </c>
      <c r="J4270" s="60">
        <f t="shared" si="2"/>
        <v>2</v>
      </c>
    </row>
    <row r="4271">
      <c r="A4271" s="325">
        <v>4269.0</v>
      </c>
      <c r="B4271" s="326" t="s">
        <v>943</v>
      </c>
      <c r="C4271" s="326" t="s">
        <v>545</v>
      </c>
      <c r="D4271" s="326" t="s">
        <v>647</v>
      </c>
      <c r="E4271" s="326" t="s">
        <v>650</v>
      </c>
      <c r="F4271" s="326" t="s">
        <v>651</v>
      </c>
      <c r="G4271" s="326">
        <v>1438.0</v>
      </c>
      <c r="H4271" s="326">
        <v>13176.5852</v>
      </c>
      <c r="I4271" s="60">
        <f t="shared" si="1"/>
        <v>2023</v>
      </c>
      <c r="J4271" s="60">
        <f t="shared" si="2"/>
        <v>2</v>
      </c>
    </row>
    <row r="4272">
      <c r="A4272" s="325">
        <v>4270.0</v>
      </c>
      <c r="B4272" s="326" t="s">
        <v>943</v>
      </c>
      <c r="C4272" s="326" t="s">
        <v>545</v>
      </c>
      <c r="D4272" s="326" t="s">
        <v>647</v>
      </c>
      <c r="E4272" s="326" t="s">
        <v>652</v>
      </c>
      <c r="F4272" s="326" t="s">
        <v>653</v>
      </c>
      <c r="G4272" s="326">
        <v>1758.0</v>
      </c>
      <c r="H4272" s="326">
        <v>16108.78774</v>
      </c>
      <c r="I4272" s="60">
        <f t="shared" si="1"/>
        <v>2023</v>
      </c>
      <c r="J4272" s="60">
        <f t="shared" si="2"/>
        <v>2</v>
      </c>
    </row>
    <row r="4273">
      <c r="A4273" s="325">
        <v>4271.0</v>
      </c>
      <c r="B4273" s="326" t="s">
        <v>943</v>
      </c>
      <c r="C4273" s="326" t="s">
        <v>545</v>
      </c>
      <c r="D4273" s="326" t="s">
        <v>647</v>
      </c>
      <c r="E4273" s="326" t="s">
        <v>654</v>
      </c>
      <c r="F4273" s="326" t="s">
        <v>655</v>
      </c>
      <c r="G4273" s="326">
        <v>1520.0</v>
      </c>
      <c r="H4273" s="326">
        <v>13927.9621</v>
      </c>
      <c r="I4273" s="60">
        <f t="shared" si="1"/>
        <v>2023</v>
      </c>
      <c r="J4273" s="60">
        <f t="shared" si="2"/>
        <v>2</v>
      </c>
    </row>
    <row r="4274">
      <c r="A4274" s="325">
        <v>4272.0</v>
      </c>
      <c r="B4274" s="326" t="s">
        <v>943</v>
      </c>
      <c r="C4274" s="326" t="s">
        <v>545</v>
      </c>
      <c r="D4274" s="326" t="s">
        <v>647</v>
      </c>
      <c r="E4274" s="326" t="s">
        <v>656</v>
      </c>
      <c r="F4274" s="326" t="s">
        <v>657</v>
      </c>
      <c r="G4274" s="326">
        <v>32.0</v>
      </c>
      <c r="H4274" s="326">
        <v>419.09272</v>
      </c>
      <c r="I4274" s="60">
        <f t="shared" si="1"/>
        <v>2023</v>
      </c>
      <c r="J4274" s="60">
        <f t="shared" si="2"/>
        <v>2</v>
      </c>
    </row>
    <row r="4275">
      <c r="A4275" s="325">
        <v>4273.0</v>
      </c>
      <c r="B4275" s="326" t="s">
        <v>943</v>
      </c>
      <c r="C4275" s="326" t="s">
        <v>547</v>
      </c>
      <c r="D4275" s="326" t="s">
        <v>658</v>
      </c>
      <c r="E4275" s="326" t="s">
        <v>659</v>
      </c>
      <c r="F4275" s="326" t="s">
        <v>660</v>
      </c>
      <c r="G4275" s="326">
        <v>52.0</v>
      </c>
      <c r="H4275" s="326">
        <v>599.7261499</v>
      </c>
      <c r="I4275" s="60">
        <f t="shared" si="1"/>
        <v>2023</v>
      </c>
      <c r="J4275" s="60">
        <f t="shared" si="2"/>
        <v>2</v>
      </c>
    </row>
    <row r="4276">
      <c r="A4276" s="325">
        <v>4274.0</v>
      </c>
      <c r="B4276" s="326" t="s">
        <v>943</v>
      </c>
      <c r="C4276" s="326" t="s">
        <v>547</v>
      </c>
      <c r="D4276" s="326" t="s">
        <v>658</v>
      </c>
      <c r="E4276" s="326" t="s">
        <v>661</v>
      </c>
      <c r="F4276" s="326" t="s">
        <v>662</v>
      </c>
      <c r="G4276" s="326">
        <v>4147.0</v>
      </c>
      <c r="H4276" s="326">
        <v>6288.929415</v>
      </c>
      <c r="I4276" s="60">
        <f t="shared" si="1"/>
        <v>2023</v>
      </c>
      <c r="J4276" s="60">
        <f t="shared" si="2"/>
        <v>2</v>
      </c>
    </row>
    <row r="4277">
      <c r="A4277" s="325">
        <v>4275.0</v>
      </c>
      <c r="B4277" s="326" t="s">
        <v>943</v>
      </c>
      <c r="C4277" s="326" t="s">
        <v>547</v>
      </c>
      <c r="D4277" s="326" t="s">
        <v>658</v>
      </c>
      <c r="E4277" s="326" t="s">
        <v>663</v>
      </c>
      <c r="F4277" s="326" t="s">
        <v>664</v>
      </c>
      <c r="G4277" s="326">
        <v>3300.0</v>
      </c>
      <c r="H4277" s="326">
        <v>29695.52906</v>
      </c>
      <c r="I4277" s="60">
        <f t="shared" si="1"/>
        <v>2023</v>
      </c>
      <c r="J4277" s="60">
        <f t="shared" si="2"/>
        <v>2</v>
      </c>
    </row>
    <row r="4278">
      <c r="A4278" s="325">
        <v>4276.0</v>
      </c>
      <c r="B4278" s="326" t="s">
        <v>943</v>
      </c>
      <c r="C4278" s="326" t="s">
        <v>547</v>
      </c>
      <c r="D4278" s="326" t="s">
        <v>665</v>
      </c>
      <c r="E4278" s="326" t="s">
        <v>666</v>
      </c>
      <c r="F4278" s="326" t="s">
        <v>667</v>
      </c>
      <c r="G4278" s="326">
        <v>4360.0</v>
      </c>
      <c r="H4278" s="326">
        <v>2906716.058</v>
      </c>
      <c r="I4278" s="60">
        <f t="shared" si="1"/>
        <v>2023</v>
      </c>
      <c r="J4278" s="60">
        <f t="shared" si="2"/>
        <v>2</v>
      </c>
    </row>
    <row r="4279">
      <c r="A4279" s="325">
        <v>4277.0</v>
      </c>
      <c r="B4279" s="326" t="s">
        <v>943</v>
      </c>
      <c r="C4279" s="326" t="s">
        <v>678</v>
      </c>
      <c r="D4279" s="326" t="s">
        <v>678</v>
      </c>
      <c r="E4279" s="326" t="s">
        <v>680</v>
      </c>
      <c r="F4279" s="326">
        <v>80.0</v>
      </c>
      <c r="G4279" s="326">
        <v>107.0</v>
      </c>
      <c r="H4279" s="326">
        <v>16797.72478</v>
      </c>
      <c r="I4279" s="60">
        <f t="shared" si="1"/>
        <v>2023</v>
      </c>
      <c r="J4279" s="60">
        <f t="shared" si="2"/>
        <v>2</v>
      </c>
    </row>
    <row r="4280">
      <c r="A4280" s="325">
        <v>4278.0</v>
      </c>
      <c r="B4280" s="326" t="s">
        <v>943</v>
      </c>
      <c r="C4280" s="326" t="s">
        <v>678</v>
      </c>
      <c r="D4280" s="326" t="s">
        <v>678</v>
      </c>
      <c r="E4280" s="326" t="s">
        <v>849</v>
      </c>
      <c r="F4280" s="326">
        <v>76.0</v>
      </c>
      <c r="G4280" s="326">
        <v>1.0</v>
      </c>
      <c r="H4280" s="326">
        <v>1464.0</v>
      </c>
      <c r="I4280" s="60">
        <f t="shared" si="1"/>
        <v>2023</v>
      </c>
      <c r="J4280" s="60">
        <f t="shared" si="2"/>
        <v>2</v>
      </c>
    </row>
    <row r="4281">
      <c r="A4281" s="325">
        <v>4279.0</v>
      </c>
      <c r="B4281" s="326" t="s">
        <v>943</v>
      </c>
      <c r="C4281" s="326" t="s">
        <v>678</v>
      </c>
      <c r="D4281" s="326" t="s">
        <v>678</v>
      </c>
      <c r="E4281" s="326" t="s">
        <v>681</v>
      </c>
      <c r="F4281" s="326">
        <v>83.0</v>
      </c>
      <c r="G4281" s="326">
        <v>8.0</v>
      </c>
      <c r="H4281" s="326">
        <v>34.02373443</v>
      </c>
      <c r="I4281" s="60">
        <f t="shared" si="1"/>
        <v>2023</v>
      </c>
      <c r="J4281" s="60">
        <f t="shared" si="2"/>
        <v>2</v>
      </c>
    </row>
    <row r="4282">
      <c r="A4282" s="325">
        <v>4280.0</v>
      </c>
      <c r="B4282" s="326" t="s">
        <v>943</v>
      </c>
      <c r="C4282" s="326" t="s">
        <v>678</v>
      </c>
      <c r="D4282" s="326" t="s">
        <v>678</v>
      </c>
      <c r="E4282" s="326" t="s">
        <v>682</v>
      </c>
      <c r="F4282" s="326">
        <v>26.0</v>
      </c>
      <c r="G4282" s="326">
        <v>1.0</v>
      </c>
      <c r="H4282" s="326">
        <v>270.9073033</v>
      </c>
      <c r="I4282" s="60">
        <f t="shared" si="1"/>
        <v>2023</v>
      </c>
      <c r="J4282" s="60">
        <f t="shared" si="2"/>
        <v>2</v>
      </c>
    </row>
    <row r="4283">
      <c r="A4283" s="325">
        <v>4281.0</v>
      </c>
      <c r="B4283" s="326" t="s">
        <v>943</v>
      </c>
      <c r="C4283" s="326" t="s">
        <v>678</v>
      </c>
      <c r="D4283" s="326" t="s">
        <v>678</v>
      </c>
      <c r="E4283" s="326" t="s">
        <v>683</v>
      </c>
      <c r="F4283" s="326">
        <v>802.0</v>
      </c>
      <c r="G4283" s="326">
        <v>694.0</v>
      </c>
      <c r="H4283" s="326">
        <v>93782.61243</v>
      </c>
      <c r="I4283" s="60">
        <f t="shared" si="1"/>
        <v>2023</v>
      </c>
      <c r="J4283" s="60">
        <f t="shared" si="2"/>
        <v>2</v>
      </c>
    </row>
    <row r="4284">
      <c r="A4284" s="325">
        <v>4282.0</v>
      </c>
      <c r="B4284" s="326" t="s">
        <v>943</v>
      </c>
      <c r="C4284" s="326" t="s">
        <v>678</v>
      </c>
      <c r="D4284" s="326" t="s">
        <v>678</v>
      </c>
      <c r="E4284" s="326" t="s">
        <v>684</v>
      </c>
      <c r="F4284" s="326">
        <v>95.0</v>
      </c>
      <c r="G4284" s="326">
        <v>20.0</v>
      </c>
      <c r="H4284" s="326">
        <v>323.507096</v>
      </c>
      <c r="I4284" s="60">
        <f t="shared" si="1"/>
        <v>2023</v>
      </c>
      <c r="J4284" s="60">
        <f t="shared" si="2"/>
        <v>2</v>
      </c>
    </row>
    <row r="4285">
      <c r="A4285" s="325">
        <v>4283.0</v>
      </c>
      <c r="B4285" s="326" t="s">
        <v>943</v>
      </c>
      <c r="C4285" s="326" t="s">
        <v>678</v>
      </c>
      <c r="D4285" s="326" t="s">
        <v>678</v>
      </c>
      <c r="E4285" s="326" t="s">
        <v>685</v>
      </c>
      <c r="F4285" s="326">
        <v>24.0</v>
      </c>
      <c r="G4285" s="326">
        <v>3.0</v>
      </c>
      <c r="H4285" s="326">
        <v>1041.04001</v>
      </c>
      <c r="I4285" s="60">
        <f t="shared" si="1"/>
        <v>2023</v>
      </c>
      <c r="J4285" s="60">
        <f t="shared" si="2"/>
        <v>2</v>
      </c>
    </row>
    <row r="4286">
      <c r="A4286" s="325">
        <v>4284.0</v>
      </c>
      <c r="B4286" s="326" t="s">
        <v>943</v>
      </c>
      <c r="C4286" s="326" t="s">
        <v>678</v>
      </c>
      <c r="D4286" s="326" t="s">
        <v>678</v>
      </c>
      <c r="E4286" s="326" t="s">
        <v>686</v>
      </c>
      <c r="F4286" s="326">
        <v>60.0</v>
      </c>
      <c r="G4286" s="326">
        <v>6.0</v>
      </c>
      <c r="H4286" s="326">
        <v>110.5372567</v>
      </c>
      <c r="I4286" s="60">
        <f t="shared" si="1"/>
        <v>2023</v>
      </c>
      <c r="J4286" s="60">
        <f t="shared" si="2"/>
        <v>2</v>
      </c>
    </row>
    <row r="4287">
      <c r="A4287" s="325">
        <v>4285.0</v>
      </c>
      <c r="B4287" s="326" t="s">
        <v>943</v>
      </c>
      <c r="C4287" s="326" t="s">
        <v>678</v>
      </c>
      <c r="D4287" s="326" t="s">
        <v>678</v>
      </c>
      <c r="E4287" s="326" t="s">
        <v>687</v>
      </c>
      <c r="F4287" s="326">
        <v>814.0</v>
      </c>
      <c r="G4287" s="326">
        <v>49.0</v>
      </c>
      <c r="H4287" s="326">
        <v>345.0808169</v>
      </c>
      <c r="I4287" s="60">
        <f t="shared" si="1"/>
        <v>2023</v>
      </c>
      <c r="J4287" s="60">
        <f t="shared" si="2"/>
        <v>2</v>
      </c>
    </row>
    <row r="4288">
      <c r="A4288" s="325">
        <v>4286.0</v>
      </c>
      <c r="B4288" s="326" t="s">
        <v>943</v>
      </c>
      <c r="C4288" s="326" t="s">
        <v>678</v>
      </c>
      <c r="D4288" s="326" t="s">
        <v>678</v>
      </c>
      <c r="E4288" s="326" t="s">
        <v>688</v>
      </c>
      <c r="F4288" s="326">
        <v>33.0</v>
      </c>
      <c r="G4288" s="326">
        <v>275.0</v>
      </c>
      <c r="H4288" s="326">
        <v>10164.53832</v>
      </c>
      <c r="I4288" s="60">
        <f t="shared" si="1"/>
        <v>2023</v>
      </c>
      <c r="J4288" s="60">
        <f t="shared" si="2"/>
        <v>2</v>
      </c>
    </row>
    <row r="4289">
      <c r="A4289" s="325">
        <v>4287.0</v>
      </c>
      <c r="B4289" s="326" t="s">
        <v>943</v>
      </c>
      <c r="C4289" s="326" t="s">
        <v>678</v>
      </c>
      <c r="D4289" s="326" t="s">
        <v>678</v>
      </c>
      <c r="E4289" s="326" t="s">
        <v>689</v>
      </c>
      <c r="F4289" s="326">
        <v>54.0</v>
      </c>
      <c r="G4289" s="326">
        <v>355.0</v>
      </c>
      <c r="H4289" s="326">
        <v>24798.44814</v>
      </c>
      <c r="I4289" s="60">
        <f t="shared" si="1"/>
        <v>2023</v>
      </c>
      <c r="J4289" s="60">
        <f t="shared" si="2"/>
        <v>2</v>
      </c>
    </row>
    <row r="4290">
      <c r="A4290" s="325">
        <v>4288.0</v>
      </c>
      <c r="B4290" s="326" t="s">
        <v>943</v>
      </c>
      <c r="C4290" s="326" t="s">
        <v>678</v>
      </c>
      <c r="D4290" s="326" t="s">
        <v>678</v>
      </c>
      <c r="E4290" s="326" t="s">
        <v>692</v>
      </c>
      <c r="F4290" s="326" t="s">
        <v>693</v>
      </c>
      <c r="G4290" s="326">
        <v>49.0</v>
      </c>
      <c r="H4290" s="326">
        <v>7066.809665</v>
      </c>
      <c r="I4290" s="60">
        <f t="shared" si="1"/>
        <v>2023</v>
      </c>
      <c r="J4290" s="60">
        <f t="shared" si="2"/>
        <v>2</v>
      </c>
    </row>
    <row r="4291">
      <c r="A4291" s="325">
        <v>4289.0</v>
      </c>
      <c r="B4291" s="326" t="s">
        <v>943</v>
      </c>
      <c r="C4291" s="326" t="s">
        <v>678</v>
      </c>
      <c r="D4291" s="326" t="s">
        <v>678</v>
      </c>
      <c r="E4291" s="326" t="s">
        <v>694</v>
      </c>
      <c r="F4291" s="326">
        <v>86.0</v>
      </c>
      <c r="G4291" s="326">
        <v>1083.0</v>
      </c>
      <c r="H4291" s="326">
        <v>132508.7932</v>
      </c>
      <c r="I4291" s="60">
        <f t="shared" si="1"/>
        <v>2023</v>
      </c>
      <c r="J4291" s="60">
        <f t="shared" si="2"/>
        <v>2</v>
      </c>
    </row>
    <row r="4292">
      <c r="A4292" s="325">
        <v>4290.0</v>
      </c>
      <c r="B4292" s="326" t="s">
        <v>943</v>
      </c>
      <c r="C4292" s="326" t="s">
        <v>678</v>
      </c>
      <c r="D4292" s="326" t="s">
        <v>678</v>
      </c>
      <c r="E4292" s="326" t="s">
        <v>695</v>
      </c>
      <c r="F4292" s="326">
        <v>69.0</v>
      </c>
      <c r="G4292" s="326">
        <v>135.0</v>
      </c>
      <c r="H4292" s="326">
        <v>36628.9606</v>
      </c>
      <c r="I4292" s="60">
        <f t="shared" si="1"/>
        <v>2023</v>
      </c>
      <c r="J4292" s="60">
        <f t="shared" si="2"/>
        <v>2</v>
      </c>
    </row>
    <row r="4293">
      <c r="A4293" s="325">
        <v>4291.0</v>
      </c>
      <c r="B4293" s="326" t="s">
        <v>943</v>
      </c>
      <c r="C4293" s="326" t="s">
        <v>678</v>
      </c>
      <c r="D4293" s="326" t="s">
        <v>678</v>
      </c>
      <c r="E4293" s="326" t="s">
        <v>696</v>
      </c>
      <c r="F4293" s="326">
        <v>61.0</v>
      </c>
      <c r="G4293" s="326">
        <v>29.0</v>
      </c>
      <c r="H4293" s="326">
        <v>4285.795111</v>
      </c>
      <c r="I4293" s="60">
        <f t="shared" si="1"/>
        <v>2023</v>
      </c>
      <c r="J4293" s="60">
        <f t="shared" si="2"/>
        <v>2</v>
      </c>
    </row>
    <row r="4294">
      <c r="A4294" s="325">
        <v>4292.0</v>
      </c>
      <c r="B4294" s="326" t="s">
        <v>943</v>
      </c>
      <c r="C4294" s="326" t="s">
        <v>678</v>
      </c>
      <c r="D4294" s="326" t="s">
        <v>678</v>
      </c>
      <c r="E4294" s="326" t="s">
        <v>697</v>
      </c>
      <c r="F4294" s="326">
        <v>99.0</v>
      </c>
      <c r="G4294" s="326">
        <v>148.0</v>
      </c>
      <c r="H4294" s="326">
        <v>27499.56924</v>
      </c>
      <c r="I4294" s="60">
        <f t="shared" si="1"/>
        <v>2023</v>
      </c>
      <c r="J4294" s="60">
        <f t="shared" si="2"/>
        <v>2</v>
      </c>
    </row>
    <row r="4295">
      <c r="A4295" s="325">
        <v>4293.0</v>
      </c>
      <c r="B4295" s="326" t="s">
        <v>943</v>
      </c>
      <c r="C4295" s="326" t="s">
        <v>678</v>
      </c>
      <c r="D4295" s="326" t="s">
        <v>678</v>
      </c>
      <c r="E4295" s="326" t="s">
        <v>698</v>
      </c>
      <c r="F4295" s="326">
        <v>67.0</v>
      </c>
      <c r="G4295" s="326">
        <v>3.0</v>
      </c>
      <c r="H4295" s="326">
        <v>348.9404532</v>
      </c>
      <c r="I4295" s="60">
        <f t="shared" si="1"/>
        <v>2023</v>
      </c>
      <c r="J4295" s="60">
        <f t="shared" si="2"/>
        <v>2</v>
      </c>
    </row>
    <row r="4296">
      <c r="A4296" s="325">
        <v>4294.0</v>
      </c>
      <c r="B4296" s="326" t="s">
        <v>943</v>
      </c>
      <c r="C4296" s="326" t="s">
        <v>678</v>
      </c>
      <c r="D4296" s="326" t="s">
        <v>678</v>
      </c>
      <c r="E4296" s="326" t="s">
        <v>699</v>
      </c>
      <c r="F4296" s="326">
        <v>79.0</v>
      </c>
      <c r="G4296" s="326">
        <v>332.0</v>
      </c>
      <c r="H4296" s="326">
        <v>61175.3171</v>
      </c>
      <c r="I4296" s="60">
        <f t="shared" si="1"/>
        <v>2023</v>
      </c>
      <c r="J4296" s="60">
        <f t="shared" si="2"/>
        <v>2</v>
      </c>
    </row>
    <row r="4297">
      <c r="A4297" s="325">
        <v>4295.0</v>
      </c>
      <c r="B4297" s="326" t="s">
        <v>943</v>
      </c>
      <c r="C4297" s="326" t="s">
        <v>678</v>
      </c>
      <c r="D4297" s="326" t="s">
        <v>678</v>
      </c>
      <c r="E4297" s="326" t="s">
        <v>702</v>
      </c>
      <c r="F4297" s="326" t="s">
        <v>703</v>
      </c>
      <c r="G4297" s="326">
        <v>53.0</v>
      </c>
      <c r="H4297" s="326">
        <v>9796.747752</v>
      </c>
      <c r="I4297" s="60">
        <f t="shared" si="1"/>
        <v>2023</v>
      </c>
      <c r="J4297" s="60">
        <f t="shared" si="2"/>
        <v>2</v>
      </c>
    </row>
    <row r="4298">
      <c r="A4298" s="325">
        <v>4296.0</v>
      </c>
      <c r="B4298" s="326" t="s">
        <v>943</v>
      </c>
      <c r="C4298" s="326" t="s">
        <v>678</v>
      </c>
      <c r="D4298" s="326" t="s">
        <v>678</v>
      </c>
      <c r="E4298" s="326" t="s">
        <v>704</v>
      </c>
      <c r="F4298" s="326">
        <v>38.0</v>
      </c>
      <c r="G4298" s="326">
        <v>392.0</v>
      </c>
      <c r="H4298" s="326">
        <v>109062.118</v>
      </c>
      <c r="I4298" s="60">
        <f t="shared" si="1"/>
        <v>2023</v>
      </c>
      <c r="J4298" s="60">
        <f t="shared" si="2"/>
        <v>2</v>
      </c>
    </row>
    <row r="4299">
      <c r="A4299" s="325">
        <v>4297.0</v>
      </c>
      <c r="B4299" s="326" t="s">
        <v>943</v>
      </c>
      <c r="C4299" s="326" t="s">
        <v>678</v>
      </c>
      <c r="D4299" s="326" t="s">
        <v>678</v>
      </c>
      <c r="E4299" s="326" t="s">
        <v>705</v>
      </c>
      <c r="F4299" s="326">
        <v>27.0</v>
      </c>
      <c r="G4299" s="326">
        <v>7.0</v>
      </c>
      <c r="H4299" s="326">
        <v>19.49793108</v>
      </c>
      <c r="I4299" s="60">
        <f t="shared" si="1"/>
        <v>2023</v>
      </c>
      <c r="J4299" s="60">
        <f t="shared" si="2"/>
        <v>2</v>
      </c>
    </row>
    <row r="4300">
      <c r="A4300" s="325">
        <v>4298.0</v>
      </c>
      <c r="B4300" s="326" t="s">
        <v>943</v>
      </c>
      <c r="C4300" s="326" t="s">
        <v>678</v>
      </c>
      <c r="D4300" s="326" t="s">
        <v>678</v>
      </c>
      <c r="E4300" s="326" t="s">
        <v>706</v>
      </c>
      <c r="F4300" s="326">
        <v>59.0</v>
      </c>
      <c r="G4300" s="326">
        <v>426.0</v>
      </c>
      <c r="H4300" s="326">
        <v>25139.90966</v>
      </c>
      <c r="I4300" s="60">
        <f t="shared" si="1"/>
        <v>2023</v>
      </c>
      <c r="J4300" s="60">
        <f t="shared" si="2"/>
        <v>2</v>
      </c>
    </row>
    <row r="4301">
      <c r="A4301" s="325">
        <v>4299.0</v>
      </c>
      <c r="B4301" s="326" t="s">
        <v>943</v>
      </c>
      <c r="C4301" s="326" t="s">
        <v>550</v>
      </c>
      <c r="D4301" s="326" t="s">
        <v>550</v>
      </c>
      <c r="E4301" s="326" t="s">
        <v>912</v>
      </c>
      <c r="F4301" s="326">
        <v>81.0</v>
      </c>
      <c r="G4301" s="326">
        <v>11.0</v>
      </c>
      <c r="H4301" s="326">
        <v>18817.95988</v>
      </c>
      <c r="I4301" s="60">
        <f t="shared" si="1"/>
        <v>2023</v>
      </c>
      <c r="J4301" s="60">
        <f t="shared" si="2"/>
        <v>2</v>
      </c>
    </row>
    <row r="4302">
      <c r="A4302" s="325">
        <v>4300.0</v>
      </c>
      <c r="B4302" s="326" t="s">
        <v>943</v>
      </c>
      <c r="C4302" s="326" t="s">
        <v>550</v>
      </c>
      <c r="D4302" s="326" t="s">
        <v>550</v>
      </c>
      <c r="E4302" s="326" t="s">
        <v>708</v>
      </c>
      <c r="F4302" s="326" t="s">
        <v>709</v>
      </c>
      <c r="G4302" s="326">
        <v>2391.0</v>
      </c>
      <c r="H4302" s="326">
        <v>170012.8583</v>
      </c>
      <c r="I4302" s="60">
        <f t="shared" si="1"/>
        <v>2023</v>
      </c>
      <c r="J4302" s="60">
        <f t="shared" si="2"/>
        <v>2</v>
      </c>
    </row>
    <row r="4303">
      <c r="A4303" s="325">
        <v>4301.0</v>
      </c>
      <c r="B4303" s="326" t="s">
        <v>943</v>
      </c>
      <c r="C4303" s="326" t="s">
        <v>550</v>
      </c>
      <c r="D4303" s="326" t="s">
        <v>550</v>
      </c>
      <c r="E4303" s="326" t="s">
        <v>710</v>
      </c>
      <c r="F4303" s="326" t="s">
        <v>711</v>
      </c>
      <c r="G4303" s="326">
        <v>289.0</v>
      </c>
      <c r="H4303" s="326">
        <v>160261.4184</v>
      </c>
      <c r="I4303" s="60">
        <f t="shared" si="1"/>
        <v>2023</v>
      </c>
      <c r="J4303" s="60">
        <f t="shared" si="2"/>
        <v>2</v>
      </c>
    </row>
    <row r="4304">
      <c r="A4304" s="325">
        <v>4302.0</v>
      </c>
      <c r="B4304" s="326" t="s">
        <v>943</v>
      </c>
      <c r="C4304" s="326" t="s">
        <v>550</v>
      </c>
      <c r="D4304" s="326" t="s">
        <v>550</v>
      </c>
      <c r="E4304" s="326" t="s">
        <v>712</v>
      </c>
      <c r="F4304" s="326" t="s">
        <v>713</v>
      </c>
      <c r="G4304" s="326">
        <v>112.0</v>
      </c>
      <c r="H4304" s="326">
        <v>78736.13661</v>
      </c>
      <c r="I4304" s="60">
        <f t="shared" si="1"/>
        <v>2023</v>
      </c>
      <c r="J4304" s="60">
        <f t="shared" si="2"/>
        <v>2</v>
      </c>
    </row>
    <row r="4305">
      <c r="A4305" s="325">
        <v>4303.0</v>
      </c>
      <c r="B4305" s="326" t="s">
        <v>943</v>
      </c>
      <c r="C4305" s="326" t="s">
        <v>550</v>
      </c>
      <c r="D4305" s="326" t="s">
        <v>550</v>
      </c>
      <c r="E4305" s="326" t="s">
        <v>714</v>
      </c>
      <c r="F4305" s="326" t="s">
        <v>715</v>
      </c>
      <c r="G4305" s="326">
        <v>1756.0</v>
      </c>
      <c r="H4305" s="326">
        <v>107828.6394</v>
      </c>
      <c r="I4305" s="60">
        <f t="shared" si="1"/>
        <v>2023</v>
      </c>
      <c r="J4305" s="60">
        <f t="shared" si="2"/>
        <v>2</v>
      </c>
    </row>
    <row r="4306">
      <c r="A4306" s="325">
        <v>4304.0</v>
      </c>
      <c r="B4306" s="326" t="s">
        <v>943</v>
      </c>
      <c r="C4306" s="326" t="s">
        <v>551</v>
      </c>
      <c r="D4306" s="326" t="s">
        <v>551</v>
      </c>
      <c r="E4306" s="326" t="s">
        <v>716</v>
      </c>
      <c r="F4306" s="326">
        <v>66.0</v>
      </c>
      <c r="G4306" s="326">
        <v>4432.0</v>
      </c>
      <c r="H4306" s="326">
        <v>307097.2682</v>
      </c>
      <c r="I4306" s="60">
        <f t="shared" si="1"/>
        <v>2023</v>
      </c>
      <c r="J4306" s="60">
        <f t="shared" si="2"/>
        <v>2</v>
      </c>
    </row>
    <row r="4307">
      <c r="A4307" s="325">
        <v>4305.0</v>
      </c>
      <c r="B4307" s="326" t="s">
        <v>943</v>
      </c>
      <c r="C4307" s="326" t="s">
        <v>551</v>
      </c>
      <c r="D4307" s="326" t="s">
        <v>551</v>
      </c>
      <c r="E4307" s="326" t="s">
        <v>717</v>
      </c>
      <c r="F4307" s="326" t="s">
        <v>718</v>
      </c>
      <c r="G4307" s="326">
        <v>3686.0</v>
      </c>
      <c r="H4307" s="326">
        <v>27925.72355</v>
      </c>
      <c r="I4307" s="60">
        <f t="shared" si="1"/>
        <v>2023</v>
      </c>
      <c r="J4307" s="60">
        <f t="shared" si="2"/>
        <v>2</v>
      </c>
    </row>
    <row r="4308">
      <c r="A4308" s="325">
        <v>4306.0</v>
      </c>
      <c r="B4308" s="326" t="s">
        <v>943</v>
      </c>
      <c r="C4308" s="326" t="s">
        <v>551</v>
      </c>
      <c r="D4308" s="326" t="s">
        <v>551</v>
      </c>
      <c r="E4308" s="326" t="s">
        <v>719</v>
      </c>
      <c r="F4308" s="326" t="s">
        <v>720</v>
      </c>
      <c r="G4308" s="326">
        <v>1555.0</v>
      </c>
      <c r="H4308" s="326">
        <v>21343.34985</v>
      </c>
      <c r="I4308" s="60">
        <f t="shared" si="1"/>
        <v>2023</v>
      </c>
      <c r="J4308" s="60">
        <f t="shared" si="2"/>
        <v>2</v>
      </c>
    </row>
    <row r="4309">
      <c r="A4309" s="325">
        <v>4307.0</v>
      </c>
      <c r="B4309" s="326" t="s">
        <v>943</v>
      </c>
      <c r="C4309" s="326" t="s">
        <v>551</v>
      </c>
      <c r="D4309" s="326" t="s">
        <v>551</v>
      </c>
      <c r="E4309" s="326" t="s">
        <v>721</v>
      </c>
      <c r="F4309" s="326" t="s">
        <v>722</v>
      </c>
      <c r="G4309" s="326">
        <v>57.0</v>
      </c>
      <c r="H4309" s="326">
        <v>21284.55326</v>
      </c>
      <c r="I4309" s="60">
        <f t="shared" si="1"/>
        <v>2023</v>
      </c>
      <c r="J4309" s="60">
        <f t="shared" si="2"/>
        <v>2</v>
      </c>
    </row>
    <row r="4310">
      <c r="A4310" s="325">
        <v>4308.0</v>
      </c>
      <c r="B4310" s="326" t="s">
        <v>943</v>
      </c>
      <c r="C4310" s="326" t="s">
        <v>723</v>
      </c>
      <c r="D4310" s="326" t="s">
        <v>723</v>
      </c>
      <c r="E4310" s="326" t="s">
        <v>724</v>
      </c>
      <c r="F4310" s="326" t="s">
        <v>725</v>
      </c>
      <c r="G4310" s="326">
        <v>380.0</v>
      </c>
      <c r="H4310" s="326">
        <v>377549.5969</v>
      </c>
      <c r="I4310" s="60">
        <f t="shared" si="1"/>
        <v>2023</v>
      </c>
      <c r="J4310" s="60">
        <f t="shared" si="2"/>
        <v>2</v>
      </c>
    </row>
    <row r="4311">
      <c r="A4311" s="325">
        <v>4309.0</v>
      </c>
      <c r="B4311" s="326" t="s">
        <v>943</v>
      </c>
      <c r="C4311" s="326" t="s">
        <v>723</v>
      </c>
      <c r="D4311" s="326" t="s">
        <v>723</v>
      </c>
      <c r="E4311" s="326" t="s">
        <v>726</v>
      </c>
      <c r="F4311" s="326" t="s">
        <v>727</v>
      </c>
      <c r="G4311" s="326">
        <v>1195.0</v>
      </c>
      <c r="H4311" s="326">
        <v>1187294.127</v>
      </c>
      <c r="I4311" s="60">
        <f t="shared" si="1"/>
        <v>2023</v>
      </c>
      <c r="J4311" s="60">
        <f t="shared" si="2"/>
        <v>2</v>
      </c>
    </row>
    <row r="4312">
      <c r="A4312" s="325">
        <v>4310.0</v>
      </c>
      <c r="B4312" s="326" t="s">
        <v>943</v>
      </c>
      <c r="C4312" s="326" t="s">
        <v>524</v>
      </c>
      <c r="D4312" s="326" t="s">
        <v>728</v>
      </c>
      <c r="E4312" s="326" t="s">
        <v>729</v>
      </c>
      <c r="F4312" s="326">
        <v>71.0</v>
      </c>
      <c r="G4312" s="326">
        <v>83.0</v>
      </c>
      <c r="H4312" s="326">
        <v>79627.734</v>
      </c>
      <c r="I4312" s="60">
        <f t="shared" si="1"/>
        <v>2023</v>
      </c>
      <c r="J4312" s="60">
        <f t="shared" si="2"/>
        <v>2</v>
      </c>
    </row>
    <row r="4313">
      <c r="A4313" s="325">
        <v>4311.0</v>
      </c>
      <c r="B4313" s="326" t="s">
        <v>943</v>
      </c>
      <c r="C4313" s="326" t="s">
        <v>524</v>
      </c>
      <c r="D4313" s="326" t="s">
        <v>728</v>
      </c>
      <c r="E4313" s="326" t="s">
        <v>730</v>
      </c>
      <c r="F4313" s="326">
        <v>73.0</v>
      </c>
      <c r="G4313" s="326">
        <v>11.0</v>
      </c>
      <c r="H4313" s="326">
        <v>2708.689425</v>
      </c>
      <c r="I4313" s="60">
        <f t="shared" si="1"/>
        <v>2023</v>
      </c>
      <c r="J4313" s="60">
        <f t="shared" si="2"/>
        <v>2</v>
      </c>
    </row>
    <row r="4314">
      <c r="A4314" s="325">
        <v>4312.0</v>
      </c>
      <c r="B4314" s="326" t="s">
        <v>943</v>
      </c>
      <c r="C4314" s="326" t="s">
        <v>524</v>
      </c>
      <c r="D4314" s="326" t="s">
        <v>728</v>
      </c>
      <c r="E4314" s="326" t="s">
        <v>731</v>
      </c>
      <c r="F4314" s="326" t="s">
        <v>732</v>
      </c>
      <c r="G4314" s="326">
        <v>25.0</v>
      </c>
      <c r="H4314" s="326">
        <v>22707.54557</v>
      </c>
      <c r="I4314" s="60">
        <f t="shared" si="1"/>
        <v>2023</v>
      </c>
      <c r="J4314" s="60">
        <f t="shared" si="2"/>
        <v>2</v>
      </c>
    </row>
    <row r="4315">
      <c r="A4315" s="325">
        <v>4313.0</v>
      </c>
      <c r="B4315" s="326" t="s">
        <v>943</v>
      </c>
      <c r="C4315" s="326" t="s">
        <v>524</v>
      </c>
      <c r="D4315" s="326" t="s">
        <v>728</v>
      </c>
      <c r="E4315" s="326" t="s">
        <v>733</v>
      </c>
      <c r="F4315" s="326" t="s">
        <v>734</v>
      </c>
      <c r="G4315" s="326">
        <v>411.0</v>
      </c>
      <c r="H4315" s="326">
        <v>19125.77132</v>
      </c>
      <c r="I4315" s="60">
        <f t="shared" si="1"/>
        <v>2023</v>
      </c>
      <c r="J4315" s="60">
        <f t="shared" si="2"/>
        <v>2</v>
      </c>
    </row>
    <row r="4316">
      <c r="A4316" s="325">
        <v>4314.0</v>
      </c>
      <c r="B4316" s="326" t="s">
        <v>943</v>
      </c>
      <c r="C4316" s="326" t="s">
        <v>524</v>
      </c>
      <c r="D4316" s="326" t="s">
        <v>728</v>
      </c>
      <c r="E4316" s="326" t="s">
        <v>735</v>
      </c>
      <c r="F4316" s="326">
        <v>23.0</v>
      </c>
      <c r="G4316" s="326">
        <v>27.0</v>
      </c>
      <c r="H4316" s="326">
        <v>35320.87312</v>
      </c>
      <c r="I4316" s="60">
        <f t="shared" si="1"/>
        <v>2023</v>
      </c>
      <c r="J4316" s="60">
        <f t="shared" si="2"/>
        <v>2</v>
      </c>
    </row>
    <row r="4317">
      <c r="A4317" s="325">
        <v>4315.0</v>
      </c>
      <c r="B4317" s="326" t="s">
        <v>943</v>
      </c>
      <c r="C4317" s="326" t="s">
        <v>524</v>
      </c>
      <c r="D4317" s="326" t="s">
        <v>728</v>
      </c>
      <c r="E4317" s="326" t="s">
        <v>736</v>
      </c>
      <c r="F4317" s="326" t="s">
        <v>737</v>
      </c>
      <c r="G4317" s="326">
        <v>10.0</v>
      </c>
      <c r="H4317" s="326">
        <v>13609.81844</v>
      </c>
      <c r="I4317" s="60">
        <f t="shared" si="1"/>
        <v>2023</v>
      </c>
      <c r="J4317" s="60">
        <f t="shared" si="2"/>
        <v>2</v>
      </c>
    </row>
    <row r="4318">
      <c r="A4318" s="325">
        <v>4316.0</v>
      </c>
      <c r="B4318" s="326" t="s">
        <v>943</v>
      </c>
      <c r="C4318" s="326" t="s">
        <v>524</v>
      </c>
      <c r="D4318" s="326" t="s">
        <v>728</v>
      </c>
      <c r="E4318" s="326" t="s">
        <v>738</v>
      </c>
      <c r="F4318" s="326">
        <v>70.0</v>
      </c>
      <c r="G4318" s="326">
        <v>3.0</v>
      </c>
      <c r="H4318" s="326">
        <v>3910.331973</v>
      </c>
      <c r="I4318" s="60">
        <f t="shared" si="1"/>
        <v>2023</v>
      </c>
      <c r="J4318" s="60">
        <f t="shared" si="2"/>
        <v>2</v>
      </c>
    </row>
    <row r="4319">
      <c r="A4319" s="325">
        <v>4317.0</v>
      </c>
      <c r="B4319" s="326" t="s">
        <v>943</v>
      </c>
      <c r="C4319" s="326" t="s">
        <v>524</v>
      </c>
      <c r="D4319" s="326" t="s">
        <v>728</v>
      </c>
      <c r="E4319" s="326" t="s">
        <v>739</v>
      </c>
      <c r="F4319" s="326">
        <v>21.0</v>
      </c>
      <c r="G4319" s="326">
        <v>408.0</v>
      </c>
      <c r="H4319" s="326">
        <v>431890.7901</v>
      </c>
      <c r="I4319" s="60">
        <f t="shared" si="1"/>
        <v>2023</v>
      </c>
      <c r="J4319" s="60">
        <f t="shared" si="2"/>
        <v>2</v>
      </c>
    </row>
    <row r="4320">
      <c r="A4320" s="325">
        <v>4318.0</v>
      </c>
      <c r="B4320" s="326" t="s">
        <v>943</v>
      </c>
      <c r="C4320" s="326" t="s">
        <v>524</v>
      </c>
      <c r="D4320" s="326" t="s">
        <v>728</v>
      </c>
      <c r="E4320" s="326" t="s">
        <v>740</v>
      </c>
      <c r="F4320" s="326" t="s">
        <v>741</v>
      </c>
      <c r="G4320" s="326">
        <v>343.0</v>
      </c>
      <c r="H4320" s="326">
        <v>263933.9232</v>
      </c>
      <c r="I4320" s="60">
        <f t="shared" si="1"/>
        <v>2023</v>
      </c>
      <c r="J4320" s="60">
        <f t="shared" si="2"/>
        <v>2</v>
      </c>
    </row>
    <row r="4321">
      <c r="A4321" s="325">
        <v>4319.0</v>
      </c>
      <c r="B4321" s="326" t="s">
        <v>943</v>
      </c>
      <c r="C4321" s="326" t="s">
        <v>524</v>
      </c>
      <c r="D4321" s="326" t="s">
        <v>728</v>
      </c>
      <c r="E4321" s="326" t="s">
        <v>742</v>
      </c>
      <c r="F4321" s="326" t="s">
        <v>743</v>
      </c>
      <c r="G4321" s="326">
        <v>1068.0</v>
      </c>
      <c r="H4321" s="326">
        <v>531676.9991</v>
      </c>
      <c r="I4321" s="60">
        <f t="shared" si="1"/>
        <v>2023</v>
      </c>
      <c r="J4321" s="60">
        <f t="shared" si="2"/>
        <v>2</v>
      </c>
    </row>
    <row r="4322">
      <c r="A4322" s="325">
        <v>4320.0</v>
      </c>
      <c r="B4322" s="326" t="s">
        <v>943</v>
      </c>
      <c r="C4322" s="326" t="s">
        <v>524</v>
      </c>
      <c r="D4322" s="326" t="s">
        <v>728</v>
      </c>
      <c r="E4322" s="326" t="s">
        <v>744</v>
      </c>
      <c r="F4322" s="326" t="s">
        <v>745</v>
      </c>
      <c r="G4322" s="326">
        <v>302.0</v>
      </c>
      <c r="H4322" s="326">
        <v>391029.4508</v>
      </c>
      <c r="I4322" s="60">
        <f t="shared" si="1"/>
        <v>2023</v>
      </c>
      <c r="J4322" s="60">
        <f t="shared" si="2"/>
        <v>2</v>
      </c>
    </row>
    <row r="4323">
      <c r="A4323" s="325">
        <v>4321.0</v>
      </c>
      <c r="B4323" s="326" t="s">
        <v>943</v>
      </c>
      <c r="C4323" s="326" t="s">
        <v>524</v>
      </c>
      <c r="D4323" s="326" t="s">
        <v>728</v>
      </c>
      <c r="E4323" s="326" t="s">
        <v>746</v>
      </c>
      <c r="F4323" s="326" t="s">
        <v>747</v>
      </c>
      <c r="G4323" s="326">
        <v>85.0</v>
      </c>
      <c r="H4323" s="326">
        <v>77235.52678</v>
      </c>
      <c r="I4323" s="60">
        <f t="shared" si="1"/>
        <v>2023</v>
      </c>
      <c r="J4323" s="60">
        <f t="shared" si="2"/>
        <v>2</v>
      </c>
    </row>
    <row r="4324">
      <c r="A4324" s="325">
        <v>4322.0</v>
      </c>
      <c r="B4324" s="326" t="s">
        <v>943</v>
      </c>
      <c r="C4324" s="326" t="s">
        <v>524</v>
      </c>
      <c r="D4324" s="326" t="s">
        <v>728</v>
      </c>
      <c r="E4324" s="326" t="s">
        <v>748</v>
      </c>
      <c r="F4324" s="326" t="s">
        <v>749</v>
      </c>
      <c r="G4324" s="326">
        <v>74.0</v>
      </c>
      <c r="H4324" s="326">
        <v>72367.96135</v>
      </c>
      <c r="I4324" s="60">
        <f t="shared" si="1"/>
        <v>2023</v>
      </c>
      <c r="J4324" s="60">
        <f t="shared" si="2"/>
        <v>2</v>
      </c>
    </row>
    <row r="4325">
      <c r="A4325" s="325">
        <v>4323.0</v>
      </c>
      <c r="B4325" s="326" t="s">
        <v>943</v>
      </c>
      <c r="C4325" s="326" t="s">
        <v>524</v>
      </c>
      <c r="D4325" s="326" t="s">
        <v>728</v>
      </c>
      <c r="E4325" s="326" t="s">
        <v>750</v>
      </c>
      <c r="F4325" s="326" t="s">
        <v>751</v>
      </c>
      <c r="G4325" s="326">
        <v>427.0</v>
      </c>
      <c r="H4325" s="326">
        <v>135002.8652</v>
      </c>
      <c r="I4325" s="60">
        <f t="shared" si="1"/>
        <v>2023</v>
      </c>
      <c r="J4325" s="60">
        <f t="shared" si="2"/>
        <v>2</v>
      </c>
    </row>
    <row r="4326">
      <c r="A4326" s="325">
        <v>4324.0</v>
      </c>
      <c r="B4326" s="326" t="s">
        <v>943</v>
      </c>
      <c r="C4326" s="326" t="s">
        <v>524</v>
      </c>
      <c r="D4326" s="326" t="s">
        <v>728</v>
      </c>
      <c r="E4326" s="326" t="s">
        <v>850</v>
      </c>
      <c r="F4326" s="326" t="s">
        <v>851</v>
      </c>
      <c r="G4326" s="326">
        <v>3.0</v>
      </c>
      <c r="H4326" s="326">
        <v>490.7000001</v>
      </c>
      <c r="I4326" s="60">
        <f t="shared" si="1"/>
        <v>2023</v>
      </c>
      <c r="J4326" s="60">
        <f t="shared" si="2"/>
        <v>2</v>
      </c>
    </row>
    <row r="4327">
      <c r="A4327" s="325">
        <v>4325.0</v>
      </c>
      <c r="B4327" s="326" t="s">
        <v>943</v>
      </c>
      <c r="C4327" s="326" t="s">
        <v>524</v>
      </c>
      <c r="D4327" s="326" t="s">
        <v>872</v>
      </c>
      <c r="E4327" s="326" t="s">
        <v>909</v>
      </c>
      <c r="F4327" s="326" t="s">
        <v>910</v>
      </c>
      <c r="G4327" s="326">
        <v>8.0</v>
      </c>
      <c r="H4327" s="326">
        <v>26629.03292</v>
      </c>
      <c r="I4327" s="60">
        <f t="shared" si="1"/>
        <v>2023</v>
      </c>
      <c r="J4327" s="60">
        <f t="shared" si="2"/>
        <v>2</v>
      </c>
    </row>
    <row r="4328">
      <c r="A4328" s="325">
        <v>4326.0</v>
      </c>
      <c r="B4328" s="326" t="s">
        <v>943</v>
      </c>
      <c r="C4328" s="326" t="s">
        <v>524</v>
      </c>
      <c r="D4328" s="326" t="s">
        <v>872</v>
      </c>
      <c r="E4328" s="326" t="s">
        <v>933</v>
      </c>
      <c r="F4328" s="326" t="s">
        <v>934</v>
      </c>
      <c r="G4328" s="326">
        <v>1.0</v>
      </c>
      <c r="H4328" s="326">
        <v>2834.318421</v>
      </c>
      <c r="I4328" s="60">
        <f t="shared" si="1"/>
        <v>2023</v>
      </c>
      <c r="J4328" s="60">
        <f t="shared" si="2"/>
        <v>2</v>
      </c>
    </row>
    <row r="4329">
      <c r="A4329" s="325">
        <v>4327.0</v>
      </c>
      <c r="B4329" s="326" t="s">
        <v>943</v>
      </c>
      <c r="C4329" s="326" t="s">
        <v>524</v>
      </c>
      <c r="D4329" s="326" t="s">
        <v>872</v>
      </c>
      <c r="E4329" s="326" t="s">
        <v>754</v>
      </c>
      <c r="F4329" s="326" t="s">
        <v>755</v>
      </c>
      <c r="G4329" s="326">
        <v>717.0</v>
      </c>
      <c r="H4329" s="326">
        <v>2268190.543</v>
      </c>
      <c r="I4329" s="60">
        <f t="shared" si="1"/>
        <v>2023</v>
      </c>
      <c r="J4329" s="60">
        <f t="shared" si="2"/>
        <v>2</v>
      </c>
    </row>
    <row r="4330">
      <c r="A4330" s="325">
        <v>4328.0</v>
      </c>
      <c r="B4330" s="326" t="s">
        <v>943</v>
      </c>
      <c r="C4330" s="326" t="s">
        <v>524</v>
      </c>
      <c r="D4330" s="326" t="s">
        <v>872</v>
      </c>
      <c r="E4330" s="326" t="s">
        <v>756</v>
      </c>
      <c r="F4330" s="326" t="s">
        <v>757</v>
      </c>
      <c r="G4330" s="326">
        <v>213.0</v>
      </c>
      <c r="H4330" s="326">
        <v>648240.8455</v>
      </c>
      <c r="I4330" s="60">
        <f t="shared" si="1"/>
        <v>2023</v>
      </c>
      <c r="J4330" s="60">
        <f t="shared" si="2"/>
        <v>2</v>
      </c>
    </row>
    <row r="4331">
      <c r="A4331" s="325">
        <v>4329.0</v>
      </c>
      <c r="B4331" s="326" t="s">
        <v>943</v>
      </c>
      <c r="C4331" s="326" t="s">
        <v>524</v>
      </c>
      <c r="D4331" s="326" t="s">
        <v>872</v>
      </c>
      <c r="E4331" s="326" t="s">
        <v>758</v>
      </c>
      <c r="F4331" s="326" t="s">
        <v>759</v>
      </c>
      <c r="G4331" s="326">
        <v>214.0</v>
      </c>
      <c r="H4331" s="326">
        <v>818729.6224</v>
      </c>
      <c r="I4331" s="60">
        <f t="shared" si="1"/>
        <v>2023</v>
      </c>
      <c r="J4331" s="60">
        <f t="shared" si="2"/>
        <v>2</v>
      </c>
    </row>
    <row r="4332">
      <c r="A4332" s="325">
        <v>4330.0</v>
      </c>
      <c r="B4332" s="326" t="s">
        <v>943</v>
      </c>
      <c r="C4332" s="326" t="s">
        <v>524</v>
      </c>
      <c r="D4332" s="326" t="s">
        <v>872</v>
      </c>
      <c r="E4332" s="326" t="s">
        <v>760</v>
      </c>
      <c r="F4332" s="326" t="s">
        <v>761</v>
      </c>
      <c r="G4332" s="326">
        <v>18.0</v>
      </c>
      <c r="H4332" s="326">
        <v>61105.16938</v>
      </c>
      <c r="I4332" s="60">
        <f t="shared" si="1"/>
        <v>2023</v>
      </c>
      <c r="J4332" s="60">
        <f t="shared" si="2"/>
        <v>2</v>
      </c>
    </row>
    <row r="4333">
      <c r="A4333" s="325">
        <v>4331.0</v>
      </c>
      <c r="B4333" s="326" t="s">
        <v>943</v>
      </c>
      <c r="C4333" s="326" t="s">
        <v>524</v>
      </c>
      <c r="D4333" s="326" t="s">
        <v>872</v>
      </c>
      <c r="E4333" s="326" t="s">
        <v>762</v>
      </c>
      <c r="F4333" s="326" t="s">
        <v>763</v>
      </c>
      <c r="G4333" s="326">
        <v>60.0</v>
      </c>
      <c r="H4333" s="326">
        <v>129932.3322</v>
      </c>
      <c r="I4333" s="60">
        <f t="shared" si="1"/>
        <v>2023</v>
      </c>
      <c r="J4333" s="60">
        <f t="shared" si="2"/>
        <v>2</v>
      </c>
    </row>
    <row r="4334">
      <c r="A4334" s="325">
        <v>4332.0</v>
      </c>
      <c r="B4334" s="326" t="s">
        <v>943</v>
      </c>
      <c r="C4334" s="326" t="s">
        <v>524</v>
      </c>
      <c r="D4334" s="326" t="s">
        <v>872</v>
      </c>
      <c r="E4334" s="326" t="s">
        <v>764</v>
      </c>
      <c r="F4334" s="326" t="s">
        <v>765</v>
      </c>
      <c r="G4334" s="326">
        <v>26.0</v>
      </c>
      <c r="H4334" s="326">
        <v>100426.8558</v>
      </c>
      <c r="I4334" s="60">
        <f t="shared" si="1"/>
        <v>2023</v>
      </c>
      <c r="J4334" s="60">
        <f t="shared" si="2"/>
        <v>2</v>
      </c>
    </row>
    <row r="4335">
      <c r="A4335" s="325">
        <v>4333.0</v>
      </c>
      <c r="B4335" s="326" t="s">
        <v>943</v>
      </c>
      <c r="C4335" s="326" t="s">
        <v>530</v>
      </c>
      <c r="D4335" s="326" t="s">
        <v>766</v>
      </c>
      <c r="E4335" s="326" t="s">
        <v>767</v>
      </c>
      <c r="F4335" s="326">
        <v>44.0</v>
      </c>
      <c r="G4335" s="326">
        <v>345.0</v>
      </c>
      <c r="H4335" s="326">
        <v>6399.842367</v>
      </c>
      <c r="I4335" s="60">
        <f t="shared" si="1"/>
        <v>2023</v>
      </c>
      <c r="J4335" s="60">
        <f t="shared" si="2"/>
        <v>2</v>
      </c>
    </row>
    <row r="4336">
      <c r="A4336" s="325">
        <v>4334.0</v>
      </c>
      <c r="B4336" s="326" t="s">
        <v>943</v>
      </c>
      <c r="C4336" s="326" t="s">
        <v>530</v>
      </c>
      <c r="D4336" s="326" t="s">
        <v>768</v>
      </c>
      <c r="E4336" s="326" t="s">
        <v>914</v>
      </c>
      <c r="F4336" s="326" t="s">
        <v>771</v>
      </c>
      <c r="G4336" s="326">
        <v>1.0</v>
      </c>
      <c r="H4336" s="326">
        <v>564.0162591</v>
      </c>
      <c r="I4336" s="60">
        <f t="shared" si="1"/>
        <v>2023</v>
      </c>
      <c r="J4336" s="60">
        <f t="shared" si="2"/>
        <v>2</v>
      </c>
    </row>
    <row r="4337">
      <c r="A4337" s="325">
        <v>4335.0</v>
      </c>
      <c r="B4337" s="326" t="s">
        <v>943</v>
      </c>
      <c r="C4337" s="326" t="s">
        <v>530</v>
      </c>
      <c r="D4337" s="326" t="s">
        <v>768</v>
      </c>
      <c r="E4337" s="326" t="s">
        <v>915</v>
      </c>
      <c r="F4337" s="326" t="s">
        <v>775</v>
      </c>
      <c r="G4337" s="326">
        <v>4.0</v>
      </c>
      <c r="H4337" s="326">
        <v>2256.065036</v>
      </c>
      <c r="I4337" s="60">
        <f t="shared" si="1"/>
        <v>2023</v>
      </c>
      <c r="J4337" s="60">
        <f t="shared" si="2"/>
        <v>2</v>
      </c>
    </row>
    <row r="4338">
      <c r="A4338" s="325">
        <v>4336.0</v>
      </c>
      <c r="B4338" s="326" t="s">
        <v>943</v>
      </c>
      <c r="C4338" s="326" t="s">
        <v>530</v>
      </c>
      <c r="D4338" s="326" t="s">
        <v>768</v>
      </c>
      <c r="E4338" s="326" t="s">
        <v>916</v>
      </c>
      <c r="F4338" s="326" t="s">
        <v>777</v>
      </c>
      <c r="G4338" s="326">
        <v>1.0</v>
      </c>
      <c r="H4338" s="326">
        <v>564.0162591</v>
      </c>
      <c r="I4338" s="60">
        <f t="shared" si="1"/>
        <v>2023</v>
      </c>
      <c r="J4338" s="60">
        <f t="shared" si="2"/>
        <v>2</v>
      </c>
    </row>
    <row r="4339">
      <c r="A4339" s="325">
        <v>4337.0</v>
      </c>
      <c r="B4339" s="326" t="s">
        <v>943</v>
      </c>
      <c r="C4339" s="326" t="s">
        <v>530</v>
      </c>
      <c r="D4339" s="326" t="s">
        <v>778</v>
      </c>
      <c r="E4339" s="326" t="s">
        <v>917</v>
      </c>
      <c r="F4339" s="326" t="s">
        <v>781</v>
      </c>
      <c r="G4339" s="326">
        <v>1.0</v>
      </c>
      <c r="H4339" s="326">
        <v>150.4731325</v>
      </c>
      <c r="I4339" s="60">
        <f t="shared" si="1"/>
        <v>2023</v>
      </c>
      <c r="J4339" s="60">
        <f t="shared" si="2"/>
        <v>2</v>
      </c>
    </row>
    <row r="4340">
      <c r="A4340" s="325">
        <v>4338.0</v>
      </c>
      <c r="B4340" s="326" t="s">
        <v>943</v>
      </c>
      <c r="C4340" s="326" t="s">
        <v>530</v>
      </c>
      <c r="D4340" s="326" t="s">
        <v>919</v>
      </c>
      <c r="E4340" s="326" t="s">
        <v>888</v>
      </c>
      <c r="F4340" s="326" t="s">
        <v>889</v>
      </c>
      <c r="G4340" s="326">
        <v>27.0</v>
      </c>
      <c r="H4340" s="326">
        <v>50124.89733</v>
      </c>
      <c r="I4340" s="60">
        <f t="shared" si="1"/>
        <v>2023</v>
      </c>
      <c r="J4340" s="60">
        <f t="shared" si="2"/>
        <v>2</v>
      </c>
    </row>
    <row r="4341">
      <c r="A4341" s="325">
        <v>4339.0</v>
      </c>
      <c r="B4341" s="326" t="s">
        <v>943</v>
      </c>
      <c r="C4341" s="326" t="s">
        <v>530</v>
      </c>
      <c r="D4341" s="326" t="s">
        <v>919</v>
      </c>
      <c r="E4341" s="326" t="s">
        <v>890</v>
      </c>
      <c r="F4341" s="326" t="s">
        <v>891</v>
      </c>
      <c r="G4341" s="326">
        <v>123.0</v>
      </c>
      <c r="H4341" s="326">
        <v>18508.1953</v>
      </c>
      <c r="I4341" s="60">
        <f t="shared" si="1"/>
        <v>2023</v>
      </c>
      <c r="J4341" s="60">
        <f t="shared" si="2"/>
        <v>2</v>
      </c>
    </row>
    <row r="4342">
      <c r="A4342" s="325">
        <v>4340.0</v>
      </c>
      <c r="B4342" s="326" t="s">
        <v>943</v>
      </c>
      <c r="C4342" s="326" t="s">
        <v>530</v>
      </c>
      <c r="D4342" s="326" t="s">
        <v>919</v>
      </c>
      <c r="E4342" s="326" t="s">
        <v>892</v>
      </c>
      <c r="F4342" s="326" t="s">
        <v>893</v>
      </c>
      <c r="G4342" s="326">
        <v>1641.0</v>
      </c>
      <c r="H4342" s="326">
        <v>246926.4104</v>
      </c>
      <c r="I4342" s="60">
        <f t="shared" si="1"/>
        <v>2023</v>
      </c>
      <c r="J4342" s="60">
        <f t="shared" si="2"/>
        <v>2</v>
      </c>
    </row>
    <row r="4343">
      <c r="A4343" s="325">
        <v>4341.0</v>
      </c>
      <c r="B4343" s="326" t="s">
        <v>943</v>
      </c>
      <c r="C4343" s="326" t="s">
        <v>530</v>
      </c>
      <c r="D4343" s="326" t="s">
        <v>784</v>
      </c>
      <c r="E4343" s="326" t="s">
        <v>785</v>
      </c>
      <c r="F4343" s="326">
        <v>35.0</v>
      </c>
      <c r="G4343" s="326">
        <v>73.0</v>
      </c>
      <c r="H4343" s="326">
        <v>56522.38346</v>
      </c>
      <c r="I4343" s="60">
        <f t="shared" si="1"/>
        <v>2023</v>
      </c>
      <c r="J4343" s="60">
        <f t="shared" si="2"/>
        <v>2</v>
      </c>
    </row>
    <row r="4344">
      <c r="A4344" s="325">
        <v>4342.0</v>
      </c>
      <c r="B4344" s="326" t="s">
        <v>943</v>
      </c>
      <c r="C4344" s="326" t="s">
        <v>530</v>
      </c>
      <c r="D4344" s="326" t="s">
        <v>784</v>
      </c>
      <c r="E4344" s="326" t="s">
        <v>786</v>
      </c>
      <c r="F4344" s="326">
        <v>43.0</v>
      </c>
      <c r="G4344" s="326">
        <v>66.0</v>
      </c>
      <c r="H4344" s="326">
        <v>434.7426605</v>
      </c>
      <c r="I4344" s="60">
        <f t="shared" si="1"/>
        <v>2023</v>
      </c>
      <c r="J4344" s="60">
        <f t="shared" si="2"/>
        <v>2</v>
      </c>
    </row>
    <row r="4345">
      <c r="A4345" s="325">
        <v>4343.0</v>
      </c>
      <c r="B4345" s="326" t="s">
        <v>943</v>
      </c>
      <c r="C4345" s="326" t="s">
        <v>530</v>
      </c>
      <c r="D4345" s="326" t="s">
        <v>784</v>
      </c>
      <c r="E4345" s="326" t="s">
        <v>787</v>
      </c>
      <c r="F4345" s="326" t="s">
        <v>788</v>
      </c>
      <c r="G4345" s="326">
        <v>209.0</v>
      </c>
      <c r="H4345" s="326">
        <v>1559.624957</v>
      </c>
      <c r="I4345" s="60">
        <f t="shared" si="1"/>
        <v>2023</v>
      </c>
      <c r="J4345" s="60">
        <f t="shared" si="2"/>
        <v>2</v>
      </c>
    </row>
    <row r="4346">
      <c r="A4346" s="325">
        <v>4344.0</v>
      </c>
      <c r="B4346" s="326" t="s">
        <v>943</v>
      </c>
      <c r="C4346" s="326" t="s">
        <v>530</v>
      </c>
      <c r="D4346" s="326" t="s">
        <v>784</v>
      </c>
      <c r="E4346" s="326" t="s">
        <v>789</v>
      </c>
      <c r="F4346" s="326">
        <v>49.0</v>
      </c>
      <c r="G4346" s="326">
        <v>1108.0</v>
      </c>
      <c r="H4346" s="326">
        <v>47173.2848</v>
      </c>
      <c r="I4346" s="60">
        <f t="shared" si="1"/>
        <v>2023</v>
      </c>
      <c r="J4346" s="60">
        <f t="shared" si="2"/>
        <v>2</v>
      </c>
    </row>
    <row r="4347">
      <c r="A4347" s="325">
        <v>4345.0</v>
      </c>
      <c r="B4347" s="326" t="s">
        <v>943</v>
      </c>
      <c r="C4347" s="326" t="s">
        <v>530</v>
      </c>
      <c r="D4347" s="326" t="s">
        <v>784</v>
      </c>
      <c r="E4347" s="326" t="s">
        <v>790</v>
      </c>
      <c r="F4347" s="326">
        <v>41.0</v>
      </c>
      <c r="G4347" s="326">
        <v>124.0</v>
      </c>
      <c r="H4347" s="326">
        <v>5818.123085</v>
      </c>
      <c r="I4347" s="60">
        <f t="shared" si="1"/>
        <v>2023</v>
      </c>
      <c r="J4347" s="60">
        <f t="shared" si="2"/>
        <v>2</v>
      </c>
    </row>
    <row r="4348">
      <c r="A4348" s="325">
        <v>4346.0</v>
      </c>
      <c r="B4348" s="326" t="s">
        <v>943</v>
      </c>
      <c r="C4348" s="326" t="s">
        <v>530</v>
      </c>
      <c r="D4348" s="326" t="s">
        <v>784</v>
      </c>
      <c r="E4348" s="326" t="s">
        <v>791</v>
      </c>
      <c r="F4348" s="326">
        <v>47.0</v>
      </c>
      <c r="G4348" s="326">
        <v>13.0</v>
      </c>
      <c r="H4348" s="326">
        <v>1243.248723</v>
      </c>
      <c r="I4348" s="60">
        <f t="shared" si="1"/>
        <v>2023</v>
      </c>
      <c r="J4348" s="60">
        <f t="shared" si="2"/>
        <v>2</v>
      </c>
    </row>
    <row r="4349">
      <c r="A4349" s="325">
        <v>4347.0</v>
      </c>
      <c r="B4349" s="326" t="s">
        <v>943</v>
      </c>
      <c r="C4349" s="326" t="s">
        <v>530</v>
      </c>
      <c r="D4349" s="326" t="s">
        <v>784</v>
      </c>
      <c r="E4349" s="326" t="s">
        <v>792</v>
      </c>
      <c r="F4349" s="326">
        <v>40.0</v>
      </c>
      <c r="G4349" s="326">
        <v>142.0</v>
      </c>
      <c r="H4349" s="326">
        <v>7389.177532</v>
      </c>
      <c r="I4349" s="60">
        <f t="shared" si="1"/>
        <v>2023</v>
      </c>
      <c r="J4349" s="60">
        <f t="shared" si="2"/>
        <v>2</v>
      </c>
    </row>
    <row r="4350">
      <c r="A4350" s="325">
        <v>4348.0</v>
      </c>
      <c r="B4350" s="326" t="s">
        <v>943</v>
      </c>
      <c r="C4350" s="326" t="s">
        <v>530</v>
      </c>
      <c r="D4350" s="326" t="s">
        <v>784</v>
      </c>
      <c r="E4350" s="326" t="s">
        <v>793</v>
      </c>
      <c r="F4350" s="326">
        <v>42.0</v>
      </c>
      <c r="G4350" s="326">
        <v>12.0</v>
      </c>
      <c r="H4350" s="326">
        <v>943.3869613</v>
      </c>
      <c r="I4350" s="60">
        <f t="shared" si="1"/>
        <v>2023</v>
      </c>
      <c r="J4350" s="60">
        <f t="shared" si="2"/>
        <v>2</v>
      </c>
    </row>
    <row r="4351">
      <c r="A4351" s="325">
        <v>4349.0</v>
      </c>
      <c r="B4351" s="326" t="s">
        <v>943</v>
      </c>
      <c r="C4351" s="326" t="s">
        <v>530</v>
      </c>
      <c r="D4351" s="326" t="s">
        <v>920</v>
      </c>
      <c r="E4351" s="326" t="s">
        <v>878</v>
      </c>
      <c r="F4351" s="326" t="s">
        <v>879</v>
      </c>
      <c r="G4351" s="326">
        <v>55.0</v>
      </c>
      <c r="H4351" s="326">
        <v>135247.371</v>
      </c>
      <c r="I4351" s="60">
        <f t="shared" si="1"/>
        <v>2023</v>
      </c>
      <c r="J4351" s="60">
        <f t="shared" si="2"/>
        <v>2</v>
      </c>
    </row>
    <row r="4352">
      <c r="A4352" s="325">
        <v>4350.0</v>
      </c>
      <c r="B4352" s="326" t="s">
        <v>943</v>
      </c>
      <c r="C4352" s="326" t="s">
        <v>530</v>
      </c>
      <c r="D4352" s="326" t="s">
        <v>920</v>
      </c>
      <c r="E4352" s="326" t="s">
        <v>944</v>
      </c>
      <c r="F4352" s="326" t="s">
        <v>945</v>
      </c>
      <c r="G4352" s="326">
        <v>72.0</v>
      </c>
      <c r="H4352" s="326">
        <v>177051.1038</v>
      </c>
      <c r="I4352" s="60">
        <f t="shared" si="1"/>
        <v>2023</v>
      </c>
      <c r="J4352" s="60">
        <f t="shared" si="2"/>
        <v>2</v>
      </c>
    </row>
    <row r="4353">
      <c r="A4353" s="325">
        <v>4351.0</v>
      </c>
      <c r="B4353" s="326" t="s">
        <v>943</v>
      </c>
      <c r="C4353" s="326" t="s">
        <v>530</v>
      </c>
      <c r="D4353" s="326" t="s">
        <v>920</v>
      </c>
      <c r="E4353" s="326" t="s">
        <v>880</v>
      </c>
      <c r="F4353" s="326" t="s">
        <v>881</v>
      </c>
      <c r="G4353" s="326">
        <v>136.0</v>
      </c>
      <c r="H4353" s="326">
        <v>76706.21124</v>
      </c>
      <c r="I4353" s="60">
        <f t="shared" si="1"/>
        <v>2023</v>
      </c>
      <c r="J4353" s="60">
        <f t="shared" si="2"/>
        <v>2</v>
      </c>
    </row>
    <row r="4354">
      <c r="A4354" s="325">
        <v>4352.0</v>
      </c>
      <c r="B4354" s="326" t="s">
        <v>943</v>
      </c>
      <c r="C4354" s="326" t="s">
        <v>530</v>
      </c>
      <c r="D4354" s="326" t="s">
        <v>920</v>
      </c>
      <c r="E4354" s="326" t="s">
        <v>946</v>
      </c>
      <c r="F4354" s="326" t="s">
        <v>947</v>
      </c>
      <c r="G4354" s="326">
        <v>3.0</v>
      </c>
      <c r="H4354" s="326">
        <v>1692.048777</v>
      </c>
      <c r="I4354" s="60">
        <f t="shared" si="1"/>
        <v>2023</v>
      </c>
      <c r="J4354" s="60">
        <f t="shared" si="2"/>
        <v>2</v>
      </c>
    </row>
    <row r="4355">
      <c r="A4355" s="325">
        <v>4353.0</v>
      </c>
      <c r="B4355" s="326" t="s">
        <v>943</v>
      </c>
      <c r="C4355" s="326" t="s">
        <v>530</v>
      </c>
      <c r="D4355" s="326" t="s">
        <v>920</v>
      </c>
      <c r="E4355" s="326" t="s">
        <v>948</v>
      </c>
      <c r="F4355" s="326" t="s">
        <v>949</v>
      </c>
      <c r="G4355" s="326">
        <v>184.0</v>
      </c>
      <c r="H4355" s="326">
        <v>103778.9917</v>
      </c>
      <c r="I4355" s="60">
        <f t="shared" si="1"/>
        <v>2023</v>
      </c>
      <c r="J4355" s="60">
        <f t="shared" si="2"/>
        <v>2</v>
      </c>
    </row>
    <row r="4356">
      <c r="A4356" s="325">
        <v>4354.0</v>
      </c>
      <c r="B4356" s="326" t="s">
        <v>943</v>
      </c>
      <c r="C4356" s="326" t="s">
        <v>530</v>
      </c>
      <c r="D4356" s="326" t="s">
        <v>920</v>
      </c>
      <c r="E4356" s="326" t="s">
        <v>950</v>
      </c>
      <c r="F4356" s="326" t="s">
        <v>951</v>
      </c>
      <c r="G4356" s="326">
        <v>13.0</v>
      </c>
      <c r="H4356" s="326">
        <v>7332.211368</v>
      </c>
      <c r="I4356" s="60">
        <f t="shared" si="1"/>
        <v>2023</v>
      </c>
      <c r="J4356" s="60">
        <f t="shared" si="2"/>
        <v>2</v>
      </c>
    </row>
    <row r="4357">
      <c r="A4357" s="325">
        <v>4355.0</v>
      </c>
      <c r="B4357" s="326" t="s">
        <v>943</v>
      </c>
      <c r="C4357" s="326" t="s">
        <v>530</v>
      </c>
      <c r="D4357" s="326" t="s">
        <v>920</v>
      </c>
      <c r="E4357" s="326" t="s">
        <v>884</v>
      </c>
      <c r="F4357" s="326" t="s">
        <v>885</v>
      </c>
      <c r="G4357" s="326">
        <v>1032.0</v>
      </c>
      <c r="H4357" s="326">
        <v>582064.7794</v>
      </c>
      <c r="I4357" s="60">
        <f t="shared" si="1"/>
        <v>2023</v>
      </c>
      <c r="J4357" s="60">
        <f t="shared" si="2"/>
        <v>2</v>
      </c>
    </row>
    <row r="4358">
      <c r="A4358" s="325">
        <v>4356.0</v>
      </c>
      <c r="B4358" s="326" t="s">
        <v>943</v>
      </c>
      <c r="C4358" s="326" t="s">
        <v>530</v>
      </c>
      <c r="D4358" s="326" t="s">
        <v>920</v>
      </c>
      <c r="E4358" s="326" t="s">
        <v>886</v>
      </c>
      <c r="F4358" s="326" t="s">
        <v>887</v>
      </c>
      <c r="G4358" s="326">
        <v>11.0</v>
      </c>
      <c r="H4358" s="326">
        <v>6204.17885</v>
      </c>
      <c r="I4358" s="60">
        <f t="shared" si="1"/>
        <v>2023</v>
      </c>
      <c r="J4358" s="60">
        <f t="shared" si="2"/>
        <v>2</v>
      </c>
    </row>
    <row r="4359">
      <c r="A4359" s="325">
        <v>4357.0</v>
      </c>
      <c r="B4359" s="326" t="s">
        <v>943</v>
      </c>
      <c r="C4359" s="326" t="s">
        <v>530</v>
      </c>
      <c r="D4359" s="326" t="s">
        <v>920</v>
      </c>
      <c r="E4359" s="326" t="s">
        <v>952</v>
      </c>
      <c r="F4359" s="326" t="s">
        <v>953</v>
      </c>
      <c r="G4359" s="326">
        <v>14.0</v>
      </c>
      <c r="H4359" s="326">
        <v>7896.227627</v>
      </c>
      <c r="I4359" s="60">
        <f t="shared" si="1"/>
        <v>2023</v>
      </c>
      <c r="J4359" s="60">
        <f t="shared" si="2"/>
        <v>2</v>
      </c>
    </row>
    <row r="4360">
      <c r="A4360" s="325">
        <v>4358.0</v>
      </c>
      <c r="B4360" s="326" t="s">
        <v>943</v>
      </c>
      <c r="C4360" s="326" t="s">
        <v>530</v>
      </c>
      <c r="D4360" s="326" t="s">
        <v>920</v>
      </c>
      <c r="E4360" s="326" t="s">
        <v>954</v>
      </c>
      <c r="F4360" s="326" t="s">
        <v>955</v>
      </c>
      <c r="G4360" s="326">
        <v>1.0</v>
      </c>
      <c r="H4360" s="326">
        <v>564.0162591</v>
      </c>
      <c r="I4360" s="60">
        <f t="shared" si="1"/>
        <v>2023</v>
      </c>
      <c r="J4360" s="60">
        <f t="shared" si="2"/>
        <v>2</v>
      </c>
    </row>
    <row r="4361">
      <c r="A4361" s="325">
        <v>4359.0</v>
      </c>
      <c r="B4361" s="326" t="s">
        <v>943</v>
      </c>
      <c r="C4361" s="326" t="s">
        <v>530</v>
      </c>
      <c r="D4361" s="326" t="s">
        <v>920</v>
      </c>
      <c r="E4361" s="326" t="s">
        <v>956</v>
      </c>
      <c r="F4361" s="326" t="s">
        <v>957</v>
      </c>
      <c r="G4361" s="326">
        <v>760.0</v>
      </c>
      <c r="H4361" s="326">
        <v>428652.3569</v>
      </c>
      <c r="I4361" s="60">
        <f t="shared" si="1"/>
        <v>2023</v>
      </c>
      <c r="J4361" s="60">
        <f t="shared" si="2"/>
        <v>2</v>
      </c>
    </row>
    <row r="4362">
      <c r="A4362" s="325">
        <v>4360.0</v>
      </c>
      <c r="B4362" s="326" t="s">
        <v>943</v>
      </c>
      <c r="C4362" s="326" t="s">
        <v>530</v>
      </c>
      <c r="D4362" s="326" t="s">
        <v>920</v>
      </c>
      <c r="E4362" s="326" t="s">
        <v>958</v>
      </c>
      <c r="F4362" s="326" t="s">
        <v>959</v>
      </c>
      <c r="G4362" s="326">
        <v>98.0</v>
      </c>
      <c r="H4362" s="326">
        <v>55273.59339</v>
      </c>
      <c r="I4362" s="60">
        <f t="shared" si="1"/>
        <v>2023</v>
      </c>
      <c r="J4362" s="60">
        <f t="shared" si="2"/>
        <v>2</v>
      </c>
    </row>
    <row r="4363">
      <c r="A4363" s="325">
        <v>4361.0</v>
      </c>
      <c r="B4363" s="326" t="s">
        <v>943</v>
      </c>
      <c r="C4363" s="326" t="s">
        <v>530</v>
      </c>
      <c r="D4363" s="326" t="s">
        <v>794</v>
      </c>
      <c r="E4363" s="326" t="s">
        <v>794</v>
      </c>
      <c r="F4363" s="326">
        <v>46.0</v>
      </c>
      <c r="G4363" s="326">
        <v>15104.0</v>
      </c>
      <c r="H4363" s="326">
        <v>197651.5334</v>
      </c>
      <c r="I4363" s="60">
        <f t="shared" si="1"/>
        <v>2023</v>
      </c>
      <c r="J4363" s="60">
        <f t="shared" si="2"/>
        <v>2</v>
      </c>
    </row>
    <row r="4364">
      <c r="A4364" s="325">
        <v>4362.0</v>
      </c>
      <c r="B4364" s="326" t="s">
        <v>943</v>
      </c>
      <c r="C4364" s="326" t="s">
        <v>530</v>
      </c>
      <c r="D4364" s="326" t="s">
        <v>797</v>
      </c>
      <c r="E4364" s="326" t="s">
        <v>797</v>
      </c>
      <c r="F4364" s="326">
        <v>39.0</v>
      </c>
      <c r="G4364" s="326">
        <v>358.0</v>
      </c>
      <c r="H4364" s="326">
        <v>31149.97478</v>
      </c>
      <c r="I4364" s="60">
        <f t="shared" si="1"/>
        <v>2023</v>
      </c>
      <c r="J4364" s="60">
        <f t="shared" si="2"/>
        <v>2</v>
      </c>
    </row>
    <row r="4365">
      <c r="A4365" s="325">
        <v>4363.0</v>
      </c>
      <c r="B4365" s="326" t="s">
        <v>943</v>
      </c>
      <c r="C4365" s="326" t="s">
        <v>530</v>
      </c>
      <c r="D4365" s="326" t="s">
        <v>921</v>
      </c>
      <c r="E4365" s="326" t="s">
        <v>799</v>
      </c>
      <c r="F4365" s="326">
        <v>37.2</v>
      </c>
      <c r="G4365" s="326">
        <v>233.0</v>
      </c>
      <c r="H4365" s="326">
        <v>12833.34036</v>
      </c>
      <c r="I4365" s="60">
        <f t="shared" si="1"/>
        <v>2023</v>
      </c>
      <c r="J4365" s="60">
        <f t="shared" si="2"/>
        <v>2</v>
      </c>
    </row>
    <row r="4366">
      <c r="A4366" s="325">
        <v>4364.0</v>
      </c>
      <c r="B4366" s="326" t="s">
        <v>943</v>
      </c>
      <c r="C4366" s="326" t="s">
        <v>530</v>
      </c>
      <c r="D4366" s="326" t="s">
        <v>921</v>
      </c>
      <c r="E4366" s="326" t="s">
        <v>802</v>
      </c>
      <c r="F4366" s="326">
        <v>126.0</v>
      </c>
      <c r="G4366" s="326">
        <v>392.0</v>
      </c>
      <c r="H4366" s="326">
        <v>3600.878776</v>
      </c>
      <c r="I4366" s="60">
        <f t="shared" si="1"/>
        <v>2023</v>
      </c>
      <c r="J4366" s="60">
        <f t="shared" si="2"/>
        <v>2</v>
      </c>
    </row>
    <row r="4367">
      <c r="A4367" s="325">
        <v>4365.0</v>
      </c>
      <c r="B4367" s="326" t="s">
        <v>943</v>
      </c>
      <c r="C4367" s="326" t="s">
        <v>530</v>
      </c>
      <c r="D4367" s="326" t="s">
        <v>921</v>
      </c>
      <c r="E4367" s="326" t="s">
        <v>796</v>
      </c>
      <c r="F4367" s="326">
        <v>45.0</v>
      </c>
      <c r="G4367" s="326">
        <v>605.0</v>
      </c>
      <c r="H4367" s="326">
        <v>20934.91901</v>
      </c>
      <c r="I4367" s="60">
        <f t="shared" si="1"/>
        <v>2023</v>
      </c>
      <c r="J4367" s="60">
        <f t="shared" si="2"/>
        <v>2</v>
      </c>
    </row>
    <row r="4368">
      <c r="A4368" s="325">
        <v>4366.0</v>
      </c>
      <c r="B4368" s="326" t="s">
        <v>943</v>
      </c>
      <c r="C4368" s="326" t="s">
        <v>530</v>
      </c>
      <c r="D4368" s="326" t="s">
        <v>921</v>
      </c>
      <c r="E4368" s="326" t="s">
        <v>800</v>
      </c>
      <c r="F4368" s="326">
        <v>48.0</v>
      </c>
      <c r="G4368" s="326">
        <v>902.0</v>
      </c>
      <c r="H4368" s="326">
        <v>128650.7659</v>
      </c>
      <c r="I4368" s="60">
        <f t="shared" si="1"/>
        <v>2023</v>
      </c>
      <c r="J4368" s="60">
        <f t="shared" si="2"/>
        <v>2</v>
      </c>
    </row>
    <row r="4369">
      <c r="A4369" s="325">
        <v>4367.0</v>
      </c>
      <c r="B4369" s="326" t="s">
        <v>943</v>
      </c>
      <c r="C4369" s="326" t="s">
        <v>518</v>
      </c>
      <c r="D4369" s="326" t="s">
        <v>864</v>
      </c>
      <c r="E4369" s="326" t="s">
        <v>857</v>
      </c>
      <c r="F4369" s="326">
        <v>37.1</v>
      </c>
      <c r="G4369" s="326">
        <v>1.0</v>
      </c>
      <c r="H4369" s="326">
        <v>853.7773438</v>
      </c>
      <c r="I4369" s="60">
        <f t="shared" si="1"/>
        <v>2023</v>
      </c>
      <c r="J4369" s="60">
        <f t="shared" si="2"/>
        <v>2</v>
      </c>
    </row>
    <row r="4370">
      <c r="A4370" s="325">
        <v>4368.0</v>
      </c>
      <c r="B4370" s="326" t="s">
        <v>943</v>
      </c>
      <c r="C4370" s="326" t="s">
        <v>518</v>
      </c>
      <c r="D4370" s="326" t="s">
        <v>864</v>
      </c>
      <c r="E4370" s="326" t="s">
        <v>813</v>
      </c>
      <c r="F4370" s="326">
        <v>4.6</v>
      </c>
      <c r="G4370" s="326">
        <v>5.0</v>
      </c>
      <c r="H4370" s="326">
        <v>7950.298915</v>
      </c>
      <c r="I4370" s="60">
        <f t="shared" si="1"/>
        <v>2023</v>
      </c>
      <c r="J4370" s="60">
        <f t="shared" si="2"/>
        <v>2</v>
      </c>
    </row>
    <row r="4371">
      <c r="A4371" s="325">
        <v>4369.0</v>
      </c>
      <c r="B4371" s="326" t="s">
        <v>943</v>
      </c>
      <c r="C4371" s="326" t="s">
        <v>518</v>
      </c>
      <c r="D4371" s="326" t="s">
        <v>864</v>
      </c>
      <c r="E4371" s="326" t="s">
        <v>922</v>
      </c>
      <c r="F4371" s="326">
        <v>4.9</v>
      </c>
      <c r="G4371" s="326">
        <v>8.0</v>
      </c>
      <c r="H4371" s="326">
        <v>3579.579365</v>
      </c>
      <c r="I4371" s="60">
        <f t="shared" si="1"/>
        <v>2023</v>
      </c>
      <c r="J4371" s="60">
        <f t="shared" si="2"/>
        <v>2</v>
      </c>
    </row>
    <row r="4372">
      <c r="A4372" s="325">
        <v>4370.0</v>
      </c>
      <c r="B4372" s="326" t="s">
        <v>943</v>
      </c>
      <c r="C4372" s="326" t="s">
        <v>518</v>
      </c>
      <c r="D4372" s="326" t="s">
        <v>864</v>
      </c>
      <c r="E4372" s="326" t="s">
        <v>923</v>
      </c>
      <c r="F4372" s="326">
        <v>4.8</v>
      </c>
      <c r="G4372" s="326">
        <v>64.0</v>
      </c>
      <c r="H4372" s="326">
        <v>7345.021926</v>
      </c>
      <c r="I4372" s="60">
        <f t="shared" si="1"/>
        <v>2023</v>
      </c>
      <c r="J4372" s="60">
        <f t="shared" si="2"/>
        <v>2</v>
      </c>
    </row>
    <row r="4373">
      <c r="A4373" s="325">
        <v>4371.0</v>
      </c>
      <c r="B4373" s="326" t="s">
        <v>943</v>
      </c>
      <c r="C4373" s="326" t="s">
        <v>518</v>
      </c>
      <c r="D4373" s="326" t="s">
        <v>864</v>
      </c>
      <c r="E4373" s="326" t="s">
        <v>924</v>
      </c>
      <c r="F4373" s="326">
        <v>4.4</v>
      </c>
      <c r="G4373" s="326">
        <v>152.0</v>
      </c>
      <c r="H4373" s="326">
        <v>144549.2934</v>
      </c>
      <c r="I4373" s="60">
        <f t="shared" si="1"/>
        <v>2023</v>
      </c>
      <c r="J4373" s="60">
        <f t="shared" si="2"/>
        <v>2</v>
      </c>
    </row>
    <row r="4374">
      <c r="A4374" s="325">
        <v>4372.0</v>
      </c>
      <c r="B4374" s="326" t="s">
        <v>943</v>
      </c>
      <c r="C4374" s="326" t="s">
        <v>518</v>
      </c>
      <c r="D4374" s="326" t="s">
        <v>803</v>
      </c>
      <c r="E4374" s="326" t="s">
        <v>803</v>
      </c>
      <c r="F4374" s="326" t="s">
        <v>804</v>
      </c>
      <c r="G4374" s="326">
        <v>131.0</v>
      </c>
      <c r="H4374" s="326">
        <v>1025963.646</v>
      </c>
      <c r="I4374" s="60">
        <f t="shared" si="1"/>
        <v>2023</v>
      </c>
      <c r="J4374" s="60">
        <f t="shared" si="2"/>
        <v>2</v>
      </c>
    </row>
    <row r="4375">
      <c r="A4375" s="325">
        <v>4373.0</v>
      </c>
      <c r="B4375" s="326" t="s">
        <v>943</v>
      </c>
      <c r="C4375" s="326" t="s">
        <v>518</v>
      </c>
      <c r="D4375" s="326" t="s">
        <v>865</v>
      </c>
      <c r="E4375" s="326" t="s">
        <v>925</v>
      </c>
      <c r="F4375" s="326" t="s">
        <v>926</v>
      </c>
      <c r="G4375" s="326">
        <v>703.0</v>
      </c>
      <c r="H4375" s="326">
        <v>275224.7732</v>
      </c>
      <c r="I4375" s="60">
        <f t="shared" si="1"/>
        <v>2023</v>
      </c>
      <c r="J4375" s="60">
        <f t="shared" si="2"/>
        <v>2</v>
      </c>
    </row>
    <row r="4376">
      <c r="A4376" s="325">
        <v>4374.0</v>
      </c>
      <c r="B4376" s="326" t="s">
        <v>943</v>
      </c>
      <c r="C4376" s="326" t="s">
        <v>518</v>
      </c>
      <c r="D4376" s="326" t="s">
        <v>865</v>
      </c>
      <c r="E4376" s="326" t="s">
        <v>837</v>
      </c>
      <c r="F4376" s="326" t="s">
        <v>838</v>
      </c>
      <c r="G4376" s="326">
        <v>2751.0</v>
      </c>
      <c r="H4376" s="326">
        <v>109036.9235</v>
      </c>
      <c r="I4376" s="60">
        <f t="shared" si="1"/>
        <v>2023</v>
      </c>
      <c r="J4376" s="60">
        <f t="shared" si="2"/>
        <v>2</v>
      </c>
    </row>
    <row r="4377">
      <c r="A4377" s="325">
        <v>4375.0</v>
      </c>
      <c r="B4377" s="326" t="s">
        <v>943</v>
      </c>
      <c r="C4377" s="326" t="s">
        <v>518</v>
      </c>
      <c r="D4377" s="326" t="s">
        <v>865</v>
      </c>
      <c r="E4377" s="326" t="s">
        <v>894</v>
      </c>
      <c r="F4377" s="326" t="s">
        <v>895</v>
      </c>
      <c r="G4377" s="326">
        <v>1475.0</v>
      </c>
      <c r="H4377" s="326">
        <v>28018.46026</v>
      </c>
      <c r="I4377" s="60">
        <f t="shared" si="1"/>
        <v>2023</v>
      </c>
      <c r="J4377" s="60">
        <f t="shared" si="2"/>
        <v>2</v>
      </c>
    </row>
    <row r="4378">
      <c r="A4378" s="325">
        <v>4376.0</v>
      </c>
      <c r="B4378" s="326" t="s">
        <v>943</v>
      </c>
      <c r="C4378" s="326" t="s">
        <v>518</v>
      </c>
      <c r="D4378" s="326" t="s">
        <v>865</v>
      </c>
      <c r="E4378" s="326" t="s">
        <v>842</v>
      </c>
      <c r="F4378" s="326" t="s">
        <v>843</v>
      </c>
      <c r="G4378" s="326">
        <v>58.0</v>
      </c>
      <c r="H4378" s="326">
        <v>2041.665149</v>
      </c>
      <c r="I4378" s="60">
        <f t="shared" si="1"/>
        <v>2023</v>
      </c>
      <c r="J4378" s="60">
        <f t="shared" si="2"/>
        <v>2</v>
      </c>
    </row>
    <row r="4379">
      <c r="A4379" s="325">
        <v>4377.0</v>
      </c>
      <c r="B4379" s="326" t="s">
        <v>943</v>
      </c>
      <c r="C4379" s="326" t="s">
        <v>518</v>
      </c>
      <c r="D4379" s="326" t="s">
        <v>865</v>
      </c>
      <c r="E4379" s="326" t="s">
        <v>844</v>
      </c>
      <c r="F4379" s="326" t="s">
        <v>845</v>
      </c>
      <c r="G4379" s="326">
        <v>2314.0</v>
      </c>
      <c r="H4379" s="326">
        <v>228548.1165</v>
      </c>
      <c r="I4379" s="60">
        <f t="shared" si="1"/>
        <v>2023</v>
      </c>
      <c r="J4379" s="60">
        <f t="shared" si="2"/>
        <v>2</v>
      </c>
    </row>
    <row r="4380">
      <c r="A4380" s="325">
        <v>4378.0</v>
      </c>
      <c r="B4380" s="326" t="s">
        <v>943</v>
      </c>
      <c r="C4380" s="326" t="s">
        <v>518</v>
      </c>
      <c r="D4380" s="326" t="s">
        <v>805</v>
      </c>
      <c r="E4380" s="326" t="s">
        <v>808</v>
      </c>
      <c r="F4380" s="326" t="s">
        <v>809</v>
      </c>
      <c r="G4380" s="326">
        <v>8804.0</v>
      </c>
      <c r="H4380" s="326">
        <v>1787812.636</v>
      </c>
      <c r="I4380" s="60">
        <f t="shared" si="1"/>
        <v>2023</v>
      </c>
      <c r="J4380" s="60">
        <f t="shared" si="2"/>
        <v>2</v>
      </c>
    </row>
    <row r="4381">
      <c r="A4381" s="325">
        <v>4379.0</v>
      </c>
      <c r="B4381" s="326" t="s">
        <v>943</v>
      </c>
      <c r="C4381" s="326" t="s">
        <v>518</v>
      </c>
      <c r="D4381" s="326" t="s">
        <v>805</v>
      </c>
      <c r="E4381" s="326" t="s">
        <v>896</v>
      </c>
      <c r="F4381" s="326" t="s">
        <v>897</v>
      </c>
      <c r="G4381" s="326">
        <v>1665.0</v>
      </c>
      <c r="H4381" s="326">
        <v>737947.7937</v>
      </c>
      <c r="I4381" s="60">
        <f t="shared" si="1"/>
        <v>2023</v>
      </c>
      <c r="J4381" s="60">
        <f t="shared" si="2"/>
        <v>2</v>
      </c>
    </row>
    <row r="4382">
      <c r="A4382" s="325">
        <v>4380.0</v>
      </c>
      <c r="B4382" s="326" t="s">
        <v>943</v>
      </c>
      <c r="C4382" s="326" t="s">
        <v>518</v>
      </c>
      <c r="D4382" s="326" t="s">
        <v>805</v>
      </c>
      <c r="E4382" s="326" t="s">
        <v>810</v>
      </c>
      <c r="F4382" s="326" t="s">
        <v>811</v>
      </c>
      <c r="G4382" s="326">
        <v>1712.0</v>
      </c>
      <c r="H4382" s="326">
        <v>3574405.553</v>
      </c>
      <c r="I4382" s="60">
        <f t="shared" si="1"/>
        <v>2023</v>
      </c>
      <c r="J4382" s="60">
        <f t="shared" si="2"/>
        <v>2</v>
      </c>
    </row>
    <row r="4383">
      <c r="A4383" s="325">
        <v>4381.0</v>
      </c>
      <c r="B4383" s="326" t="s">
        <v>943</v>
      </c>
      <c r="C4383" s="326" t="s">
        <v>518</v>
      </c>
      <c r="D4383" s="326" t="s">
        <v>805</v>
      </c>
      <c r="E4383" s="326" t="s">
        <v>927</v>
      </c>
      <c r="F4383" s="326" t="s">
        <v>928</v>
      </c>
      <c r="G4383" s="326">
        <v>272.0</v>
      </c>
      <c r="H4383" s="326">
        <v>104365.2573</v>
      </c>
      <c r="I4383" s="60">
        <f t="shared" si="1"/>
        <v>2023</v>
      </c>
      <c r="J4383" s="60">
        <f t="shared" si="2"/>
        <v>2</v>
      </c>
    </row>
    <row r="4384">
      <c r="A4384" s="325">
        <v>4382.0</v>
      </c>
      <c r="B4384" s="326" t="s">
        <v>943</v>
      </c>
      <c r="C4384" s="326" t="s">
        <v>518</v>
      </c>
      <c r="D4384" s="326" t="s">
        <v>805</v>
      </c>
      <c r="E4384" s="326" t="s">
        <v>812</v>
      </c>
      <c r="F4384" s="326">
        <v>2.0</v>
      </c>
      <c r="G4384" s="326">
        <v>148.0</v>
      </c>
      <c r="H4384" s="326">
        <v>696694.0571</v>
      </c>
      <c r="I4384" s="60">
        <f t="shared" si="1"/>
        <v>2023</v>
      </c>
      <c r="J4384" s="60">
        <f t="shared" si="2"/>
        <v>2</v>
      </c>
    </row>
    <row r="4385">
      <c r="A4385" s="325">
        <v>4383.0</v>
      </c>
      <c r="B4385" s="326" t="s">
        <v>943</v>
      </c>
      <c r="C4385" s="326" t="s">
        <v>518</v>
      </c>
      <c r="D4385" s="326" t="s">
        <v>805</v>
      </c>
      <c r="E4385" s="326" t="s">
        <v>816</v>
      </c>
      <c r="F4385" s="326">
        <v>4.7</v>
      </c>
      <c r="G4385" s="326">
        <v>2.0</v>
      </c>
      <c r="H4385" s="326">
        <v>2392.661564</v>
      </c>
      <c r="I4385" s="60">
        <f t="shared" si="1"/>
        <v>2023</v>
      </c>
      <c r="J4385" s="60">
        <f t="shared" si="2"/>
        <v>2</v>
      </c>
    </row>
    <row r="4386">
      <c r="A4386" s="325">
        <v>4384.0</v>
      </c>
      <c r="B4386" s="326" t="s">
        <v>943</v>
      </c>
      <c r="C4386" s="326" t="s">
        <v>518</v>
      </c>
      <c r="D4386" s="326" t="s">
        <v>805</v>
      </c>
      <c r="E4386" s="326" t="s">
        <v>817</v>
      </c>
      <c r="F4386" s="326" t="s">
        <v>818</v>
      </c>
      <c r="G4386" s="326">
        <v>88.0</v>
      </c>
      <c r="H4386" s="326">
        <v>169248.4215</v>
      </c>
      <c r="I4386" s="60">
        <f t="shared" si="1"/>
        <v>2023</v>
      </c>
      <c r="J4386" s="60">
        <f t="shared" si="2"/>
        <v>2</v>
      </c>
    </row>
    <row r="4387">
      <c r="A4387" s="325">
        <v>4385.0</v>
      </c>
      <c r="B4387" s="326" t="s">
        <v>943</v>
      </c>
      <c r="C4387" s="326" t="s">
        <v>518</v>
      </c>
      <c r="D4387" s="326" t="s">
        <v>805</v>
      </c>
      <c r="E4387" s="326" t="s">
        <v>821</v>
      </c>
      <c r="F4387" s="326">
        <v>4.3</v>
      </c>
      <c r="G4387" s="326">
        <v>1.0</v>
      </c>
      <c r="H4387" s="326">
        <v>6083.821978</v>
      </c>
      <c r="I4387" s="60">
        <f t="shared" si="1"/>
        <v>2023</v>
      </c>
      <c r="J4387" s="60">
        <f t="shared" si="2"/>
        <v>2</v>
      </c>
    </row>
    <row r="4388">
      <c r="A4388" s="325">
        <v>4386.0</v>
      </c>
      <c r="B4388" s="326" t="s">
        <v>943</v>
      </c>
      <c r="C4388" s="326" t="s">
        <v>518</v>
      </c>
      <c r="D4388" s="326" t="s">
        <v>805</v>
      </c>
      <c r="E4388" s="326" t="s">
        <v>822</v>
      </c>
      <c r="F4388" s="326" t="s">
        <v>823</v>
      </c>
      <c r="G4388" s="326">
        <v>130.0</v>
      </c>
      <c r="H4388" s="326">
        <v>38615.97321</v>
      </c>
      <c r="I4388" s="60">
        <f t="shared" si="1"/>
        <v>2023</v>
      </c>
      <c r="J4388" s="60">
        <f t="shared" si="2"/>
        <v>2</v>
      </c>
    </row>
    <row r="4389">
      <c r="A4389" s="325">
        <v>4387.0</v>
      </c>
      <c r="B4389" s="326" t="s">
        <v>943</v>
      </c>
      <c r="C4389" s="326" t="s">
        <v>518</v>
      </c>
      <c r="D4389" s="326" t="s">
        <v>828</v>
      </c>
      <c r="E4389" s="326" t="s">
        <v>829</v>
      </c>
      <c r="F4389" s="326" t="s">
        <v>830</v>
      </c>
      <c r="G4389" s="326">
        <v>6743.0</v>
      </c>
      <c r="H4389" s="326">
        <v>87623.72143</v>
      </c>
      <c r="I4389" s="60">
        <f t="shared" si="1"/>
        <v>2023</v>
      </c>
      <c r="J4389" s="60">
        <f t="shared" si="2"/>
        <v>2</v>
      </c>
    </row>
    <row r="4390">
      <c r="A4390" s="325">
        <v>4388.0</v>
      </c>
      <c r="B4390" s="326" t="s">
        <v>943</v>
      </c>
      <c r="C4390" s="326" t="s">
        <v>518</v>
      </c>
      <c r="D4390" s="326" t="s">
        <v>828</v>
      </c>
      <c r="E4390" s="326" t="s">
        <v>831</v>
      </c>
      <c r="F4390" s="326">
        <v>104.0</v>
      </c>
      <c r="G4390" s="326">
        <v>4566.0</v>
      </c>
      <c r="H4390" s="326">
        <v>30746.0012</v>
      </c>
      <c r="I4390" s="60">
        <f t="shared" si="1"/>
        <v>2023</v>
      </c>
      <c r="J4390" s="60">
        <f t="shared" si="2"/>
        <v>2</v>
      </c>
    </row>
    <row r="4391">
      <c r="A4391" s="325">
        <v>4389.0</v>
      </c>
      <c r="B4391" s="326" t="s">
        <v>943</v>
      </c>
      <c r="C4391" s="326" t="s">
        <v>518</v>
      </c>
      <c r="D4391" s="326" t="s">
        <v>828</v>
      </c>
      <c r="E4391" s="326" t="s">
        <v>832</v>
      </c>
      <c r="F4391" s="326">
        <v>13.0</v>
      </c>
      <c r="G4391" s="326">
        <v>38.0</v>
      </c>
      <c r="H4391" s="326">
        <v>10002.39569</v>
      </c>
      <c r="I4391" s="60">
        <f t="shared" si="1"/>
        <v>2023</v>
      </c>
      <c r="J4391" s="60">
        <f t="shared" si="2"/>
        <v>2</v>
      </c>
    </row>
    <row r="4392">
      <c r="A4392" s="325">
        <v>4390.0</v>
      </c>
      <c r="B4392" s="326" t="s">
        <v>943</v>
      </c>
      <c r="C4392" s="326" t="s">
        <v>518</v>
      </c>
      <c r="D4392" s="326" t="s">
        <v>828</v>
      </c>
      <c r="E4392" s="326" t="s">
        <v>833</v>
      </c>
      <c r="F4392" s="326" t="s">
        <v>834</v>
      </c>
      <c r="G4392" s="326">
        <v>13.0</v>
      </c>
      <c r="H4392" s="326">
        <v>27227.54015</v>
      </c>
      <c r="I4392" s="60">
        <f t="shared" si="1"/>
        <v>2023</v>
      </c>
      <c r="J4392" s="60">
        <f t="shared" si="2"/>
        <v>2</v>
      </c>
    </row>
    <row r="4393">
      <c r="A4393" s="325">
        <v>4391.0</v>
      </c>
      <c r="B4393" s="326" t="s">
        <v>943</v>
      </c>
      <c r="C4393" s="326" t="s">
        <v>518</v>
      </c>
      <c r="D4393" s="326" t="s">
        <v>828</v>
      </c>
      <c r="E4393" s="326" t="s">
        <v>835</v>
      </c>
      <c r="F4393" s="326" t="s">
        <v>836</v>
      </c>
      <c r="G4393" s="326">
        <v>161.0</v>
      </c>
      <c r="H4393" s="326">
        <v>25463.37339</v>
      </c>
      <c r="I4393" s="60">
        <f t="shared" si="1"/>
        <v>2023</v>
      </c>
      <c r="J4393" s="60">
        <f t="shared" si="2"/>
        <v>2</v>
      </c>
    </row>
    <row r="4394">
      <c r="A4394" s="325">
        <v>4392.0</v>
      </c>
      <c r="B4394" s="326" t="s">
        <v>943</v>
      </c>
      <c r="C4394" s="326" t="s">
        <v>518</v>
      </c>
      <c r="D4394" s="326" t="s">
        <v>828</v>
      </c>
      <c r="E4394" s="326" t="s">
        <v>929</v>
      </c>
      <c r="F4394" s="326">
        <v>36.0</v>
      </c>
      <c r="G4394" s="326">
        <v>199.0</v>
      </c>
      <c r="H4394" s="326">
        <v>299530.7199</v>
      </c>
      <c r="I4394" s="60">
        <f t="shared" si="1"/>
        <v>2023</v>
      </c>
      <c r="J4394" s="60">
        <f t="shared" si="2"/>
        <v>2</v>
      </c>
    </row>
    <row r="4395">
      <c r="A4395" s="325">
        <v>4393.0</v>
      </c>
      <c r="B4395" s="326" t="s">
        <v>943</v>
      </c>
      <c r="C4395" s="326" t="s">
        <v>518</v>
      </c>
      <c r="D4395" s="326" t="s">
        <v>828</v>
      </c>
      <c r="E4395" s="326" t="s">
        <v>866</v>
      </c>
      <c r="F4395" s="326">
        <v>106.0</v>
      </c>
      <c r="G4395" s="326">
        <v>41.0</v>
      </c>
      <c r="H4395" s="326">
        <v>63539.37547</v>
      </c>
      <c r="I4395" s="60">
        <f t="shared" si="1"/>
        <v>2023</v>
      </c>
      <c r="J4395" s="60">
        <f t="shared" si="2"/>
        <v>2</v>
      </c>
    </row>
    <row r="4396">
      <c r="A4396" s="325">
        <v>4394.0</v>
      </c>
      <c r="B4396" s="326" t="s">
        <v>943</v>
      </c>
      <c r="C4396" s="326" t="s">
        <v>518</v>
      </c>
      <c r="D4396" s="326" t="s">
        <v>828</v>
      </c>
      <c r="E4396" s="326" t="s">
        <v>840</v>
      </c>
      <c r="F4396" s="326" t="s">
        <v>841</v>
      </c>
      <c r="G4396" s="326">
        <v>526.0</v>
      </c>
      <c r="H4396" s="326">
        <v>15321.85981</v>
      </c>
      <c r="I4396" s="60">
        <f t="shared" si="1"/>
        <v>2023</v>
      </c>
      <c r="J4396" s="60">
        <f t="shared" si="2"/>
        <v>2</v>
      </c>
    </row>
    <row r="4397">
      <c r="A4397" s="325">
        <v>4395.0</v>
      </c>
      <c r="B4397" s="326" t="s">
        <v>943</v>
      </c>
      <c r="C4397" s="326" t="s">
        <v>518</v>
      </c>
      <c r="D4397" s="326" t="s">
        <v>828</v>
      </c>
      <c r="E4397" s="326" t="s">
        <v>846</v>
      </c>
      <c r="F4397" s="326" t="s">
        <v>847</v>
      </c>
      <c r="G4397" s="326">
        <v>1050.0</v>
      </c>
      <c r="H4397" s="326">
        <v>326265.6307</v>
      </c>
      <c r="I4397" s="60">
        <f t="shared" si="1"/>
        <v>2023</v>
      </c>
      <c r="J4397" s="60">
        <f t="shared" si="2"/>
        <v>2</v>
      </c>
    </row>
    <row r="4398">
      <c r="A4398" s="325">
        <v>4396.0</v>
      </c>
      <c r="B4398" s="326" t="s">
        <v>960</v>
      </c>
      <c r="C4398" s="326" t="s">
        <v>545</v>
      </c>
      <c r="D4398" s="326" t="s">
        <v>642</v>
      </c>
      <c r="E4398" s="326" t="s">
        <v>643</v>
      </c>
      <c r="F4398" s="326" t="s">
        <v>644</v>
      </c>
      <c r="G4398" s="326">
        <v>204.0</v>
      </c>
      <c r="H4398" s="326">
        <v>184076.6385</v>
      </c>
      <c r="I4398" s="60">
        <f t="shared" si="1"/>
        <v>2023</v>
      </c>
      <c r="J4398" s="60">
        <f t="shared" si="2"/>
        <v>3</v>
      </c>
    </row>
    <row r="4399">
      <c r="A4399" s="325">
        <v>4397.0</v>
      </c>
      <c r="B4399" s="326" t="s">
        <v>960</v>
      </c>
      <c r="C4399" s="326" t="s">
        <v>545</v>
      </c>
      <c r="D4399" s="326" t="s">
        <v>642</v>
      </c>
      <c r="E4399" s="326" t="s">
        <v>645</v>
      </c>
      <c r="F4399" s="326" t="s">
        <v>646</v>
      </c>
      <c r="G4399" s="326">
        <v>143.0</v>
      </c>
      <c r="H4399" s="326">
        <v>28570.07559</v>
      </c>
      <c r="I4399" s="60">
        <f t="shared" si="1"/>
        <v>2023</v>
      </c>
      <c r="J4399" s="60">
        <f t="shared" si="2"/>
        <v>3</v>
      </c>
    </row>
    <row r="4400">
      <c r="A4400" s="325">
        <v>4398.0</v>
      </c>
      <c r="B4400" s="326" t="s">
        <v>960</v>
      </c>
      <c r="C4400" s="326" t="s">
        <v>545</v>
      </c>
      <c r="D4400" s="326" t="s">
        <v>647</v>
      </c>
      <c r="E4400" s="326" t="s">
        <v>648</v>
      </c>
      <c r="F4400" s="326" t="s">
        <v>649</v>
      </c>
      <c r="G4400" s="326">
        <v>1119.0</v>
      </c>
      <c r="H4400" s="326">
        <v>10253.54578</v>
      </c>
      <c r="I4400" s="60">
        <f t="shared" si="1"/>
        <v>2023</v>
      </c>
      <c r="J4400" s="60">
        <f t="shared" si="2"/>
        <v>3</v>
      </c>
    </row>
    <row r="4401">
      <c r="A4401" s="325">
        <v>4399.0</v>
      </c>
      <c r="B4401" s="326" t="s">
        <v>960</v>
      </c>
      <c r="C4401" s="326" t="s">
        <v>545</v>
      </c>
      <c r="D4401" s="326" t="s">
        <v>647</v>
      </c>
      <c r="E4401" s="326" t="s">
        <v>650</v>
      </c>
      <c r="F4401" s="326" t="s">
        <v>651</v>
      </c>
      <c r="G4401" s="326">
        <v>1455.0</v>
      </c>
      <c r="H4401" s="326">
        <v>13332.35846</v>
      </c>
      <c r="I4401" s="60">
        <f t="shared" si="1"/>
        <v>2023</v>
      </c>
      <c r="J4401" s="60">
        <f t="shared" si="2"/>
        <v>3</v>
      </c>
    </row>
    <row r="4402">
      <c r="A4402" s="325">
        <v>4400.0</v>
      </c>
      <c r="B4402" s="326" t="s">
        <v>960</v>
      </c>
      <c r="C4402" s="326" t="s">
        <v>545</v>
      </c>
      <c r="D4402" s="326" t="s">
        <v>647</v>
      </c>
      <c r="E4402" s="326" t="s">
        <v>652</v>
      </c>
      <c r="F4402" s="326" t="s">
        <v>653</v>
      </c>
      <c r="G4402" s="326">
        <v>1878.0</v>
      </c>
      <c r="H4402" s="326">
        <v>17208.3637</v>
      </c>
      <c r="I4402" s="60">
        <f t="shared" si="1"/>
        <v>2023</v>
      </c>
      <c r="J4402" s="60">
        <f t="shared" si="2"/>
        <v>3</v>
      </c>
    </row>
    <row r="4403">
      <c r="A4403" s="325">
        <v>4401.0</v>
      </c>
      <c r="B4403" s="326" t="s">
        <v>960</v>
      </c>
      <c r="C4403" s="326" t="s">
        <v>545</v>
      </c>
      <c r="D4403" s="326" t="s">
        <v>647</v>
      </c>
      <c r="E4403" s="326" t="s">
        <v>654</v>
      </c>
      <c r="F4403" s="326" t="s">
        <v>655</v>
      </c>
      <c r="G4403" s="326">
        <v>1535.0</v>
      </c>
      <c r="H4403" s="326">
        <v>14065.40909</v>
      </c>
      <c r="I4403" s="60">
        <f t="shared" si="1"/>
        <v>2023</v>
      </c>
      <c r="J4403" s="60">
        <f t="shared" si="2"/>
        <v>3</v>
      </c>
    </row>
    <row r="4404">
      <c r="A4404" s="325">
        <v>4402.0</v>
      </c>
      <c r="B4404" s="326" t="s">
        <v>960</v>
      </c>
      <c r="C4404" s="326" t="s">
        <v>545</v>
      </c>
      <c r="D4404" s="326" t="s">
        <v>647</v>
      </c>
      <c r="E4404" s="326" t="s">
        <v>656</v>
      </c>
      <c r="F4404" s="326" t="s">
        <v>657</v>
      </c>
      <c r="G4404" s="326">
        <v>37.0</v>
      </c>
      <c r="H4404" s="326">
        <v>484.5759575</v>
      </c>
      <c r="I4404" s="60">
        <f t="shared" si="1"/>
        <v>2023</v>
      </c>
      <c r="J4404" s="60">
        <f t="shared" si="2"/>
        <v>3</v>
      </c>
    </row>
    <row r="4405">
      <c r="A4405" s="325">
        <v>4403.0</v>
      </c>
      <c r="B4405" s="326" t="s">
        <v>960</v>
      </c>
      <c r="C4405" s="326" t="s">
        <v>547</v>
      </c>
      <c r="D4405" s="326" t="s">
        <v>658</v>
      </c>
      <c r="E4405" s="326" t="s">
        <v>659</v>
      </c>
      <c r="F4405" s="326" t="s">
        <v>660</v>
      </c>
      <c r="G4405" s="326">
        <v>61.0</v>
      </c>
      <c r="H4405" s="326">
        <v>703.5249066</v>
      </c>
      <c r="I4405" s="60">
        <f t="shared" si="1"/>
        <v>2023</v>
      </c>
      <c r="J4405" s="60">
        <f t="shared" si="2"/>
        <v>3</v>
      </c>
    </row>
    <row r="4406">
      <c r="A4406" s="325">
        <v>4404.0</v>
      </c>
      <c r="B4406" s="326" t="s">
        <v>960</v>
      </c>
      <c r="C4406" s="326" t="s">
        <v>547</v>
      </c>
      <c r="D4406" s="326" t="s">
        <v>658</v>
      </c>
      <c r="E4406" s="326" t="s">
        <v>661</v>
      </c>
      <c r="F4406" s="326" t="s">
        <v>662</v>
      </c>
      <c r="G4406" s="326">
        <v>4259.0</v>
      </c>
      <c r="H4406" s="326">
        <v>6458.77752</v>
      </c>
      <c r="I4406" s="60">
        <f t="shared" si="1"/>
        <v>2023</v>
      </c>
      <c r="J4406" s="60">
        <f t="shared" si="2"/>
        <v>3</v>
      </c>
    </row>
    <row r="4407">
      <c r="A4407" s="325">
        <v>4405.0</v>
      </c>
      <c r="B4407" s="326" t="s">
        <v>960</v>
      </c>
      <c r="C4407" s="326" t="s">
        <v>547</v>
      </c>
      <c r="D4407" s="326" t="s">
        <v>658</v>
      </c>
      <c r="E4407" s="326" t="s">
        <v>663</v>
      </c>
      <c r="F4407" s="326" t="s">
        <v>664</v>
      </c>
      <c r="G4407" s="326">
        <v>3338.0</v>
      </c>
      <c r="H4407" s="326">
        <v>30037.47757</v>
      </c>
      <c r="I4407" s="60">
        <f t="shared" si="1"/>
        <v>2023</v>
      </c>
      <c r="J4407" s="60">
        <f t="shared" si="2"/>
        <v>3</v>
      </c>
    </row>
    <row r="4408">
      <c r="A4408" s="325">
        <v>4406.0</v>
      </c>
      <c r="B4408" s="326" t="s">
        <v>960</v>
      </c>
      <c r="C4408" s="326" t="s">
        <v>547</v>
      </c>
      <c r="D4408" s="326" t="s">
        <v>665</v>
      </c>
      <c r="E4408" s="326" t="s">
        <v>666</v>
      </c>
      <c r="F4408" s="326" t="s">
        <v>667</v>
      </c>
      <c r="G4408" s="326">
        <v>4005.0</v>
      </c>
      <c r="H4408" s="326">
        <v>2670045.37</v>
      </c>
      <c r="I4408" s="60">
        <f t="shared" si="1"/>
        <v>2023</v>
      </c>
      <c r="J4408" s="60">
        <f t="shared" si="2"/>
        <v>3</v>
      </c>
    </row>
    <row r="4409">
      <c r="A4409" s="325">
        <v>4407.0</v>
      </c>
      <c r="B4409" s="326" t="s">
        <v>960</v>
      </c>
      <c r="C4409" s="326" t="s">
        <v>678</v>
      </c>
      <c r="D4409" s="326" t="s">
        <v>678</v>
      </c>
      <c r="E4409" s="326" t="s">
        <v>680</v>
      </c>
      <c r="F4409" s="326">
        <v>80.0</v>
      </c>
      <c r="G4409" s="326">
        <v>100.0</v>
      </c>
      <c r="H4409" s="326">
        <v>15698.80821</v>
      </c>
      <c r="I4409" s="60">
        <f t="shared" si="1"/>
        <v>2023</v>
      </c>
      <c r="J4409" s="60">
        <f t="shared" si="2"/>
        <v>3</v>
      </c>
    </row>
    <row r="4410">
      <c r="A4410" s="325">
        <v>4408.0</v>
      </c>
      <c r="B4410" s="326" t="s">
        <v>960</v>
      </c>
      <c r="C4410" s="326" t="s">
        <v>678</v>
      </c>
      <c r="D4410" s="326" t="s">
        <v>678</v>
      </c>
      <c r="E4410" s="326" t="s">
        <v>681</v>
      </c>
      <c r="F4410" s="326">
        <v>83.0</v>
      </c>
      <c r="G4410" s="326">
        <v>9.0</v>
      </c>
      <c r="H4410" s="326">
        <v>38.27670124</v>
      </c>
      <c r="I4410" s="60">
        <f t="shared" si="1"/>
        <v>2023</v>
      </c>
      <c r="J4410" s="60">
        <f t="shared" si="2"/>
        <v>3</v>
      </c>
    </row>
    <row r="4411">
      <c r="A4411" s="325">
        <v>4409.0</v>
      </c>
      <c r="B4411" s="326" t="s">
        <v>960</v>
      </c>
      <c r="C4411" s="326" t="s">
        <v>678</v>
      </c>
      <c r="D4411" s="326" t="s">
        <v>678</v>
      </c>
      <c r="E4411" s="326" t="s">
        <v>874</v>
      </c>
      <c r="F4411" s="326">
        <v>15.0</v>
      </c>
      <c r="G4411" s="326">
        <v>1.0</v>
      </c>
      <c r="H4411" s="326">
        <v>270.9073033</v>
      </c>
      <c r="I4411" s="60">
        <f t="shared" si="1"/>
        <v>2023</v>
      </c>
      <c r="J4411" s="60">
        <f t="shared" si="2"/>
        <v>3</v>
      </c>
    </row>
    <row r="4412">
      <c r="A4412" s="325">
        <v>4410.0</v>
      </c>
      <c r="B4412" s="326" t="s">
        <v>960</v>
      </c>
      <c r="C4412" s="326" t="s">
        <v>678</v>
      </c>
      <c r="D4412" s="326" t="s">
        <v>678</v>
      </c>
      <c r="E4412" s="326" t="s">
        <v>683</v>
      </c>
      <c r="F4412" s="326">
        <v>802.0</v>
      </c>
      <c r="G4412" s="326">
        <v>704.0</v>
      </c>
      <c r="H4412" s="326">
        <v>95133.9469</v>
      </c>
      <c r="I4412" s="60">
        <f t="shared" si="1"/>
        <v>2023</v>
      </c>
      <c r="J4412" s="60">
        <f t="shared" si="2"/>
        <v>3</v>
      </c>
    </row>
    <row r="4413">
      <c r="A4413" s="325">
        <v>4411.0</v>
      </c>
      <c r="B4413" s="326" t="s">
        <v>960</v>
      </c>
      <c r="C4413" s="326" t="s">
        <v>678</v>
      </c>
      <c r="D4413" s="326" t="s">
        <v>678</v>
      </c>
      <c r="E4413" s="326" t="s">
        <v>684</v>
      </c>
      <c r="F4413" s="326">
        <v>95.0</v>
      </c>
      <c r="G4413" s="326">
        <v>17.0</v>
      </c>
      <c r="H4413" s="326">
        <v>274.9810316</v>
      </c>
      <c r="I4413" s="60">
        <f t="shared" si="1"/>
        <v>2023</v>
      </c>
      <c r="J4413" s="60">
        <f t="shared" si="2"/>
        <v>3</v>
      </c>
    </row>
    <row r="4414">
      <c r="A4414" s="325">
        <v>4412.0</v>
      </c>
      <c r="B4414" s="326" t="s">
        <v>960</v>
      </c>
      <c r="C4414" s="326" t="s">
        <v>678</v>
      </c>
      <c r="D4414" s="326" t="s">
        <v>678</v>
      </c>
      <c r="E4414" s="326" t="s">
        <v>685</v>
      </c>
      <c r="F4414" s="326">
        <v>24.0</v>
      </c>
      <c r="G4414" s="326">
        <v>1.0</v>
      </c>
      <c r="H4414" s="326">
        <v>347.0133367</v>
      </c>
      <c r="I4414" s="60">
        <f t="shared" si="1"/>
        <v>2023</v>
      </c>
      <c r="J4414" s="60">
        <f t="shared" si="2"/>
        <v>3</v>
      </c>
    </row>
    <row r="4415">
      <c r="A4415" s="325">
        <v>4413.0</v>
      </c>
      <c r="B4415" s="326" t="s">
        <v>960</v>
      </c>
      <c r="C4415" s="326" t="s">
        <v>678</v>
      </c>
      <c r="D4415" s="326" t="s">
        <v>678</v>
      </c>
      <c r="E4415" s="326" t="s">
        <v>686</v>
      </c>
      <c r="F4415" s="326">
        <v>60.0</v>
      </c>
      <c r="G4415" s="326">
        <v>6.0</v>
      </c>
      <c r="H4415" s="326">
        <v>110.5372567</v>
      </c>
      <c r="I4415" s="60">
        <f t="shared" si="1"/>
        <v>2023</v>
      </c>
      <c r="J4415" s="60">
        <f t="shared" si="2"/>
        <v>3</v>
      </c>
    </row>
    <row r="4416">
      <c r="A4416" s="325">
        <v>4414.0</v>
      </c>
      <c r="B4416" s="326" t="s">
        <v>960</v>
      </c>
      <c r="C4416" s="326" t="s">
        <v>678</v>
      </c>
      <c r="D4416" s="326" t="s">
        <v>678</v>
      </c>
      <c r="E4416" s="326" t="s">
        <v>687</v>
      </c>
      <c r="F4416" s="326">
        <v>814.0</v>
      </c>
      <c r="G4416" s="326">
        <v>37.0</v>
      </c>
      <c r="H4416" s="326">
        <v>260.5712291</v>
      </c>
      <c r="I4416" s="60">
        <f t="shared" si="1"/>
        <v>2023</v>
      </c>
      <c r="J4416" s="60">
        <f t="shared" si="2"/>
        <v>3</v>
      </c>
    </row>
    <row r="4417">
      <c r="A4417" s="325">
        <v>4415.0</v>
      </c>
      <c r="B4417" s="326" t="s">
        <v>960</v>
      </c>
      <c r="C4417" s="326" t="s">
        <v>678</v>
      </c>
      <c r="D4417" s="326" t="s">
        <v>678</v>
      </c>
      <c r="E4417" s="326" t="s">
        <v>688</v>
      </c>
      <c r="F4417" s="326">
        <v>33.0</v>
      </c>
      <c r="G4417" s="326">
        <v>268.0</v>
      </c>
      <c r="H4417" s="326">
        <v>9905.804613</v>
      </c>
      <c r="I4417" s="60">
        <f t="shared" si="1"/>
        <v>2023</v>
      </c>
      <c r="J4417" s="60">
        <f t="shared" si="2"/>
        <v>3</v>
      </c>
    </row>
    <row r="4418">
      <c r="A4418" s="325">
        <v>4416.0</v>
      </c>
      <c r="B4418" s="326" t="s">
        <v>960</v>
      </c>
      <c r="C4418" s="326" t="s">
        <v>678</v>
      </c>
      <c r="D4418" s="326" t="s">
        <v>678</v>
      </c>
      <c r="E4418" s="326" t="s">
        <v>689</v>
      </c>
      <c r="F4418" s="326">
        <v>54.0</v>
      </c>
      <c r="G4418" s="326">
        <v>333.0</v>
      </c>
      <c r="H4418" s="326">
        <v>23261.64291</v>
      </c>
      <c r="I4418" s="60">
        <f t="shared" si="1"/>
        <v>2023</v>
      </c>
      <c r="J4418" s="60">
        <f t="shared" si="2"/>
        <v>3</v>
      </c>
    </row>
    <row r="4419">
      <c r="A4419" s="325">
        <v>4417.0</v>
      </c>
      <c r="B4419" s="326" t="s">
        <v>960</v>
      </c>
      <c r="C4419" s="326" t="s">
        <v>678</v>
      </c>
      <c r="D4419" s="326" t="s">
        <v>678</v>
      </c>
      <c r="E4419" s="326" t="s">
        <v>692</v>
      </c>
      <c r="F4419" s="326" t="s">
        <v>693</v>
      </c>
      <c r="G4419" s="326">
        <v>60.0</v>
      </c>
      <c r="H4419" s="326">
        <v>8653.236324</v>
      </c>
      <c r="I4419" s="60">
        <f t="shared" si="1"/>
        <v>2023</v>
      </c>
      <c r="J4419" s="60">
        <f t="shared" si="2"/>
        <v>3</v>
      </c>
    </row>
    <row r="4420">
      <c r="A4420" s="325">
        <v>4418.0</v>
      </c>
      <c r="B4420" s="326" t="s">
        <v>960</v>
      </c>
      <c r="C4420" s="326" t="s">
        <v>678</v>
      </c>
      <c r="D4420" s="326" t="s">
        <v>678</v>
      </c>
      <c r="E4420" s="326" t="s">
        <v>694</v>
      </c>
      <c r="F4420" s="326">
        <v>86.0</v>
      </c>
      <c r="G4420" s="326">
        <v>1206.0</v>
      </c>
      <c r="H4420" s="326">
        <v>147558.2683</v>
      </c>
      <c r="I4420" s="60">
        <f t="shared" si="1"/>
        <v>2023</v>
      </c>
      <c r="J4420" s="60">
        <f t="shared" si="2"/>
        <v>3</v>
      </c>
    </row>
    <row r="4421">
      <c r="A4421" s="325">
        <v>4419.0</v>
      </c>
      <c r="B4421" s="326" t="s">
        <v>960</v>
      </c>
      <c r="C4421" s="326" t="s">
        <v>678</v>
      </c>
      <c r="D4421" s="326" t="s">
        <v>678</v>
      </c>
      <c r="E4421" s="326" t="s">
        <v>695</v>
      </c>
      <c r="F4421" s="326">
        <v>69.0</v>
      </c>
      <c r="G4421" s="326">
        <v>110.0</v>
      </c>
      <c r="H4421" s="326">
        <v>29845.81975</v>
      </c>
      <c r="I4421" s="60">
        <f t="shared" si="1"/>
        <v>2023</v>
      </c>
      <c r="J4421" s="60">
        <f t="shared" si="2"/>
        <v>3</v>
      </c>
    </row>
    <row r="4422">
      <c r="A4422" s="325">
        <v>4420.0</v>
      </c>
      <c r="B4422" s="326" t="s">
        <v>960</v>
      </c>
      <c r="C4422" s="326" t="s">
        <v>678</v>
      </c>
      <c r="D4422" s="326" t="s">
        <v>678</v>
      </c>
      <c r="E4422" s="326" t="s">
        <v>696</v>
      </c>
      <c r="F4422" s="326">
        <v>61.0</v>
      </c>
      <c r="G4422" s="326">
        <v>44.0</v>
      </c>
      <c r="H4422" s="326">
        <v>6502.585685</v>
      </c>
      <c r="I4422" s="60">
        <f t="shared" si="1"/>
        <v>2023</v>
      </c>
      <c r="J4422" s="60">
        <f t="shared" si="2"/>
        <v>3</v>
      </c>
    </row>
    <row r="4423">
      <c r="A4423" s="325">
        <v>4421.0</v>
      </c>
      <c r="B4423" s="326" t="s">
        <v>960</v>
      </c>
      <c r="C4423" s="326" t="s">
        <v>678</v>
      </c>
      <c r="D4423" s="326" t="s">
        <v>678</v>
      </c>
      <c r="E4423" s="326" t="s">
        <v>697</v>
      </c>
      <c r="F4423" s="326">
        <v>99.0</v>
      </c>
      <c r="G4423" s="326">
        <v>174.0</v>
      </c>
      <c r="H4423" s="326">
        <v>32330.57465</v>
      </c>
      <c r="I4423" s="60">
        <f t="shared" si="1"/>
        <v>2023</v>
      </c>
      <c r="J4423" s="60">
        <f t="shared" si="2"/>
        <v>3</v>
      </c>
    </row>
    <row r="4424">
      <c r="A4424" s="325">
        <v>4422.0</v>
      </c>
      <c r="B4424" s="326" t="s">
        <v>960</v>
      </c>
      <c r="C4424" s="326" t="s">
        <v>678</v>
      </c>
      <c r="D4424" s="326" t="s">
        <v>678</v>
      </c>
      <c r="E4424" s="326" t="s">
        <v>699</v>
      </c>
      <c r="F4424" s="326">
        <v>79.0</v>
      </c>
      <c r="G4424" s="326">
        <v>360.0</v>
      </c>
      <c r="H4424" s="326">
        <v>66334.68119</v>
      </c>
      <c r="I4424" s="60">
        <f t="shared" si="1"/>
        <v>2023</v>
      </c>
      <c r="J4424" s="60">
        <f t="shared" si="2"/>
        <v>3</v>
      </c>
    </row>
    <row r="4425">
      <c r="A4425" s="325">
        <v>4423.0</v>
      </c>
      <c r="B4425" s="326" t="s">
        <v>960</v>
      </c>
      <c r="C4425" s="326" t="s">
        <v>678</v>
      </c>
      <c r="D4425" s="326" t="s">
        <v>678</v>
      </c>
      <c r="E4425" s="326" t="s">
        <v>702</v>
      </c>
      <c r="F4425" s="326" t="s">
        <v>703</v>
      </c>
      <c r="G4425" s="326">
        <v>49.0</v>
      </c>
      <c r="H4425" s="326">
        <v>9057.370563</v>
      </c>
      <c r="I4425" s="60">
        <f t="shared" si="1"/>
        <v>2023</v>
      </c>
      <c r="J4425" s="60">
        <f t="shared" si="2"/>
        <v>3</v>
      </c>
    </row>
    <row r="4426">
      <c r="A4426" s="325">
        <v>4424.0</v>
      </c>
      <c r="B4426" s="326" t="s">
        <v>960</v>
      </c>
      <c r="C4426" s="326" t="s">
        <v>678</v>
      </c>
      <c r="D4426" s="326" t="s">
        <v>678</v>
      </c>
      <c r="E4426" s="326" t="s">
        <v>704</v>
      </c>
      <c r="F4426" s="326">
        <v>38.0</v>
      </c>
      <c r="G4426" s="326">
        <v>418.0</v>
      </c>
      <c r="H4426" s="326">
        <v>116295.8299</v>
      </c>
      <c r="I4426" s="60">
        <f t="shared" si="1"/>
        <v>2023</v>
      </c>
      <c r="J4426" s="60">
        <f t="shared" si="2"/>
        <v>3</v>
      </c>
    </row>
    <row r="4427">
      <c r="A4427" s="325">
        <v>4425.0</v>
      </c>
      <c r="B4427" s="326" t="s">
        <v>960</v>
      </c>
      <c r="C4427" s="326" t="s">
        <v>678</v>
      </c>
      <c r="D4427" s="326" t="s">
        <v>678</v>
      </c>
      <c r="E4427" s="326" t="s">
        <v>705</v>
      </c>
      <c r="F4427" s="326">
        <v>27.0</v>
      </c>
      <c r="G4427" s="326">
        <v>6.0</v>
      </c>
      <c r="H4427" s="326">
        <v>16.71251235</v>
      </c>
      <c r="I4427" s="60">
        <f t="shared" si="1"/>
        <v>2023</v>
      </c>
      <c r="J4427" s="60">
        <f t="shared" si="2"/>
        <v>3</v>
      </c>
    </row>
    <row r="4428">
      <c r="A4428" s="325">
        <v>4426.0</v>
      </c>
      <c r="B4428" s="326" t="s">
        <v>960</v>
      </c>
      <c r="C4428" s="326" t="s">
        <v>678</v>
      </c>
      <c r="D4428" s="326" t="s">
        <v>678</v>
      </c>
      <c r="E4428" s="326" t="s">
        <v>706</v>
      </c>
      <c r="F4428" s="326">
        <v>59.0</v>
      </c>
      <c r="G4428" s="326">
        <v>413.0</v>
      </c>
      <c r="H4428" s="326">
        <v>24372.72932</v>
      </c>
      <c r="I4428" s="60">
        <f t="shared" si="1"/>
        <v>2023</v>
      </c>
      <c r="J4428" s="60">
        <f t="shared" si="2"/>
        <v>3</v>
      </c>
    </row>
    <row r="4429">
      <c r="A4429" s="325">
        <v>4427.0</v>
      </c>
      <c r="B4429" s="326" t="s">
        <v>960</v>
      </c>
      <c r="C4429" s="326" t="s">
        <v>678</v>
      </c>
      <c r="D4429" s="326" t="s">
        <v>678</v>
      </c>
      <c r="E4429" s="326" t="s">
        <v>856</v>
      </c>
      <c r="F4429" s="326">
        <v>96.0</v>
      </c>
      <c r="G4429" s="326">
        <v>3.0</v>
      </c>
      <c r="H4429" s="326">
        <v>821.5866675</v>
      </c>
      <c r="I4429" s="60">
        <f t="shared" si="1"/>
        <v>2023</v>
      </c>
      <c r="J4429" s="60">
        <f t="shared" si="2"/>
        <v>3</v>
      </c>
    </row>
    <row r="4430">
      <c r="A4430" s="325">
        <v>4428.0</v>
      </c>
      <c r="B4430" s="326" t="s">
        <v>960</v>
      </c>
      <c r="C4430" s="326" t="s">
        <v>550</v>
      </c>
      <c r="D4430" s="326" t="s">
        <v>550</v>
      </c>
      <c r="E4430" s="326" t="s">
        <v>912</v>
      </c>
      <c r="F4430" s="326">
        <v>81.0</v>
      </c>
      <c r="G4430" s="326">
        <v>18.0</v>
      </c>
      <c r="H4430" s="326">
        <v>30793.02525</v>
      </c>
      <c r="I4430" s="60">
        <f t="shared" si="1"/>
        <v>2023</v>
      </c>
      <c r="J4430" s="60">
        <f t="shared" si="2"/>
        <v>3</v>
      </c>
    </row>
    <row r="4431">
      <c r="A4431" s="325">
        <v>4429.0</v>
      </c>
      <c r="B4431" s="326" t="s">
        <v>960</v>
      </c>
      <c r="C4431" s="326" t="s">
        <v>550</v>
      </c>
      <c r="D4431" s="326" t="s">
        <v>550</v>
      </c>
      <c r="E4431" s="326" t="s">
        <v>708</v>
      </c>
      <c r="F4431" s="326" t="s">
        <v>709</v>
      </c>
      <c r="G4431" s="326">
        <v>2566.0</v>
      </c>
      <c r="H4431" s="326">
        <v>182456.2921</v>
      </c>
      <c r="I4431" s="60">
        <f t="shared" si="1"/>
        <v>2023</v>
      </c>
      <c r="J4431" s="60">
        <f t="shared" si="2"/>
        <v>3</v>
      </c>
    </row>
    <row r="4432">
      <c r="A4432" s="325">
        <v>4430.0</v>
      </c>
      <c r="B4432" s="326" t="s">
        <v>960</v>
      </c>
      <c r="C4432" s="326" t="s">
        <v>550</v>
      </c>
      <c r="D4432" s="326" t="s">
        <v>550</v>
      </c>
      <c r="E4432" s="326" t="s">
        <v>710</v>
      </c>
      <c r="F4432" s="326" t="s">
        <v>711</v>
      </c>
      <c r="G4432" s="326">
        <v>308.0</v>
      </c>
      <c r="H4432" s="326">
        <v>170797.6362</v>
      </c>
      <c r="I4432" s="60">
        <f t="shared" si="1"/>
        <v>2023</v>
      </c>
      <c r="J4432" s="60">
        <f t="shared" si="2"/>
        <v>3</v>
      </c>
    </row>
    <row r="4433">
      <c r="A4433" s="325">
        <v>4431.0</v>
      </c>
      <c r="B4433" s="326" t="s">
        <v>960</v>
      </c>
      <c r="C4433" s="326" t="s">
        <v>550</v>
      </c>
      <c r="D4433" s="326" t="s">
        <v>550</v>
      </c>
      <c r="E4433" s="326" t="s">
        <v>712</v>
      </c>
      <c r="F4433" s="326" t="s">
        <v>713</v>
      </c>
      <c r="G4433" s="326">
        <v>122.0</v>
      </c>
      <c r="H4433" s="326">
        <v>85766.1488</v>
      </c>
      <c r="I4433" s="60">
        <f t="shared" si="1"/>
        <v>2023</v>
      </c>
      <c r="J4433" s="60">
        <f t="shared" si="2"/>
        <v>3</v>
      </c>
    </row>
    <row r="4434">
      <c r="A4434" s="325">
        <v>4432.0</v>
      </c>
      <c r="B4434" s="326" t="s">
        <v>960</v>
      </c>
      <c r="C4434" s="326" t="s">
        <v>550</v>
      </c>
      <c r="D4434" s="326" t="s">
        <v>550</v>
      </c>
      <c r="E4434" s="326" t="s">
        <v>714</v>
      </c>
      <c r="F4434" s="326" t="s">
        <v>715</v>
      </c>
      <c r="G4434" s="326">
        <v>1940.0</v>
      </c>
      <c r="H4434" s="326">
        <v>119127.3123</v>
      </c>
      <c r="I4434" s="60">
        <f t="shared" si="1"/>
        <v>2023</v>
      </c>
      <c r="J4434" s="60">
        <f t="shared" si="2"/>
        <v>3</v>
      </c>
    </row>
    <row r="4435">
      <c r="A4435" s="325">
        <v>4433.0</v>
      </c>
      <c r="B4435" s="326" t="s">
        <v>960</v>
      </c>
      <c r="C4435" s="326" t="s">
        <v>551</v>
      </c>
      <c r="D4435" s="326" t="s">
        <v>551</v>
      </c>
      <c r="E4435" s="326" t="s">
        <v>716</v>
      </c>
      <c r="F4435" s="326">
        <v>66.0</v>
      </c>
      <c r="G4435" s="326">
        <v>4827.0</v>
      </c>
      <c r="H4435" s="326">
        <v>334467.1737</v>
      </c>
      <c r="I4435" s="60">
        <f t="shared" si="1"/>
        <v>2023</v>
      </c>
      <c r="J4435" s="60">
        <f t="shared" si="2"/>
        <v>3</v>
      </c>
    </row>
    <row r="4436">
      <c r="A4436" s="325">
        <v>4434.0</v>
      </c>
      <c r="B4436" s="326" t="s">
        <v>960</v>
      </c>
      <c r="C4436" s="326" t="s">
        <v>551</v>
      </c>
      <c r="D4436" s="326" t="s">
        <v>551</v>
      </c>
      <c r="E4436" s="326" t="s">
        <v>717</v>
      </c>
      <c r="F4436" s="326" t="s">
        <v>718</v>
      </c>
      <c r="G4436" s="326">
        <v>3441.0</v>
      </c>
      <c r="H4436" s="326">
        <v>26069.5645</v>
      </c>
      <c r="I4436" s="60">
        <f t="shared" si="1"/>
        <v>2023</v>
      </c>
      <c r="J4436" s="60">
        <f t="shared" si="2"/>
        <v>3</v>
      </c>
    </row>
    <row r="4437">
      <c r="A4437" s="325">
        <v>4435.0</v>
      </c>
      <c r="B4437" s="326" t="s">
        <v>960</v>
      </c>
      <c r="C4437" s="326" t="s">
        <v>551</v>
      </c>
      <c r="D4437" s="326" t="s">
        <v>551</v>
      </c>
      <c r="E4437" s="326" t="s">
        <v>719</v>
      </c>
      <c r="F4437" s="326" t="s">
        <v>720</v>
      </c>
      <c r="G4437" s="326">
        <v>1665.0</v>
      </c>
      <c r="H4437" s="326">
        <v>22853.16881</v>
      </c>
      <c r="I4437" s="60">
        <f t="shared" si="1"/>
        <v>2023</v>
      </c>
      <c r="J4437" s="60">
        <f t="shared" si="2"/>
        <v>3</v>
      </c>
    </row>
    <row r="4438">
      <c r="A4438" s="325">
        <v>4436.0</v>
      </c>
      <c r="B4438" s="326" t="s">
        <v>960</v>
      </c>
      <c r="C4438" s="326" t="s">
        <v>551</v>
      </c>
      <c r="D4438" s="326" t="s">
        <v>551</v>
      </c>
      <c r="E4438" s="326" t="s">
        <v>721</v>
      </c>
      <c r="F4438" s="326" t="s">
        <v>722</v>
      </c>
      <c r="G4438" s="326">
        <v>72.0</v>
      </c>
      <c r="H4438" s="326">
        <v>26885.75149</v>
      </c>
      <c r="I4438" s="60">
        <f t="shared" si="1"/>
        <v>2023</v>
      </c>
      <c r="J4438" s="60">
        <f t="shared" si="2"/>
        <v>3</v>
      </c>
    </row>
    <row r="4439">
      <c r="A4439" s="325">
        <v>4437.0</v>
      </c>
      <c r="B4439" s="326" t="s">
        <v>960</v>
      </c>
      <c r="C4439" s="326" t="s">
        <v>723</v>
      </c>
      <c r="D4439" s="326" t="s">
        <v>723</v>
      </c>
      <c r="E4439" s="326" t="s">
        <v>724</v>
      </c>
      <c r="F4439" s="326" t="s">
        <v>725</v>
      </c>
      <c r="G4439" s="326">
        <v>461.0</v>
      </c>
      <c r="H4439" s="326">
        <v>458027.2742</v>
      </c>
      <c r="I4439" s="60">
        <f t="shared" si="1"/>
        <v>2023</v>
      </c>
      <c r="J4439" s="60">
        <f t="shared" si="2"/>
        <v>3</v>
      </c>
    </row>
    <row r="4440">
      <c r="A4440" s="325">
        <v>4438.0</v>
      </c>
      <c r="B4440" s="326" t="s">
        <v>960</v>
      </c>
      <c r="C4440" s="326" t="s">
        <v>723</v>
      </c>
      <c r="D4440" s="326" t="s">
        <v>723</v>
      </c>
      <c r="E4440" s="326" t="s">
        <v>726</v>
      </c>
      <c r="F4440" s="326" t="s">
        <v>727</v>
      </c>
      <c r="G4440" s="326">
        <v>1311.0</v>
      </c>
      <c r="H4440" s="326">
        <v>1302546.109</v>
      </c>
      <c r="I4440" s="60">
        <f t="shared" si="1"/>
        <v>2023</v>
      </c>
      <c r="J4440" s="60">
        <f t="shared" si="2"/>
        <v>3</v>
      </c>
    </row>
    <row r="4441">
      <c r="A4441" s="325">
        <v>4439.0</v>
      </c>
      <c r="B4441" s="326" t="s">
        <v>960</v>
      </c>
      <c r="C4441" s="326" t="s">
        <v>524</v>
      </c>
      <c r="D4441" s="326" t="s">
        <v>728</v>
      </c>
      <c r="E4441" s="326" t="s">
        <v>729</v>
      </c>
      <c r="F4441" s="326">
        <v>71.0</v>
      </c>
      <c r="G4441" s="326">
        <v>73.0</v>
      </c>
      <c r="H4441" s="326">
        <v>70034.03111</v>
      </c>
      <c r="I4441" s="60">
        <f t="shared" si="1"/>
        <v>2023</v>
      </c>
      <c r="J4441" s="60">
        <f t="shared" si="2"/>
        <v>3</v>
      </c>
    </row>
    <row r="4442">
      <c r="A4442" s="325">
        <v>4440.0</v>
      </c>
      <c r="B4442" s="326" t="s">
        <v>960</v>
      </c>
      <c r="C4442" s="326" t="s">
        <v>524</v>
      </c>
      <c r="D4442" s="326" t="s">
        <v>728</v>
      </c>
      <c r="E4442" s="326" t="s">
        <v>730</v>
      </c>
      <c r="F4442" s="326">
        <v>73.0</v>
      </c>
      <c r="G4442" s="326">
        <v>11.0</v>
      </c>
      <c r="H4442" s="326">
        <v>2708.689425</v>
      </c>
      <c r="I4442" s="60">
        <f t="shared" si="1"/>
        <v>2023</v>
      </c>
      <c r="J4442" s="60">
        <f t="shared" si="2"/>
        <v>3</v>
      </c>
    </row>
    <row r="4443">
      <c r="A4443" s="325">
        <v>4441.0</v>
      </c>
      <c r="B4443" s="326" t="s">
        <v>960</v>
      </c>
      <c r="C4443" s="326" t="s">
        <v>524</v>
      </c>
      <c r="D4443" s="326" t="s">
        <v>728</v>
      </c>
      <c r="E4443" s="326" t="s">
        <v>731</v>
      </c>
      <c r="F4443" s="326" t="s">
        <v>732</v>
      </c>
      <c r="G4443" s="326">
        <v>12.0</v>
      </c>
      <c r="H4443" s="326">
        <v>10899.62187</v>
      </c>
      <c r="I4443" s="60">
        <f t="shared" si="1"/>
        <v>2023</v>
      </c>
      <c r="J4443" s="60">
        <f t="shared" si="2"/>
        <v>3</v>
      </c>
    </row>
    <row r="4444">
      <c r="A4444" s="325">
        <v>4442.0</v>
      </c>
      <c r="B4444" s="326" t="s">
        <v>960</v>
      </c>
      <c r="C4444" s="326" t="s">
        <v>524</v>
      </c>
      <c r="D4444" s="326" t="s">
        <v>728</v>
      </c>
      <c r="E4444" s="326" t="s">
        <v>733</v>
      </c>
      <c r="F4444" s="326" t="s">
        <v>734</v>
      </c>
      <c r="G4444" s="326">
        <v>442.0</v>
      </c>
      <c r="H4444" s="326">
        <v>20568.34775</v>
      </c>
      <c r="I4444" s="60">
        <f t="shared" si="1"/>
        <v>2023</v>
      </c>
      <c r="J4444" s="60">
        <f t="shared" si="2"/>
        <v>3</v>
      </c>
    </row>
    <row r="4445">
      <c r="A4445" s="325">
        <v>4443.0</v>
      </c>
      <c r="B4445" s="326" t="s">
        <v>960</v>
      </c>
      <c r="C4445" s="326" t="s">
        <v>524</v>
      </c>
      <c r="D4445" s="326" t="s">
        <v>728</v>
      </c>
      <c r="E4445" s="326" t="s">
        <v>735</v>
      </c>
      <c r="F4445" s="326">
        <v>23.0</v>
      </c>
      <c r="G4445" s="326">
        <v>24.0</v>
      </c>
      <c r="H4445" s="326">
        <v>31396.33166</v>
      </c>
      <c r="I4445" s="60">
        <f t="shared" si="1"/>
        <v>2023</v>
      </c>
      <c r="J4445" s="60">
        <f t="shared" si="2"/>
        <v>3</v>
      </c>
    </row>
    <row r="4446">
      <c r="A4446" s="325">
        <v>4444.0</v>
      </c>
      <c r="B4446" s="326" t="s">
        <v>960</v>
      </c>
      <c r="C4446" s="326" t="s">
        <v>524</v>
      </c>
      <c r="D4446" s="326" t="s">
        <v>728</v>
      </c>
      <c r="E4446" s="326" t="s">
        <v>736</v>
      </c>
      <c r="F4446" s="326" t="s">
        <v>737</v>
      </c>
      <c r="G4446" s="326">
        <v>16.0</v>
      </c>
      <c r="H4446" s="326">
        <v>21775.7095</v>
      </c>
      <c r="I4446" s="60">
        <f t="shared" si="1"/>
        <v>2023</v>
      </c>
      <c r="J4446" s="60">
        <f t="shared" si="2"/>
        <v>3</v>
      </c>
    </row>
    <row r="4447">
      <c r="A4447" s="325">
        <v>4445.0</v>
      </c>
      <c r="B4447" s="326" t="s">
        <v>960</v>
      </c>
      <c r="C4447" s="326" t="s">
        <v>524</v>
      </c>
      <c r="D4447" s="326" t="s">
        <v>728</v>
      </c>
      <c r="E4447" s="326" t="s">
        <v>738</v>
      </c>
      <c r="F4447" s="326">
        <v>70.0</v>
      </c>
      <c r="G4447" s="326">
        <v>3.0</v>
      </c>
      <c r="H4447" s="326">
        <v>3910.331973</v>
      </c>
      <c r="I4447" s="60">
        <f t="shared" si="1"/>
        <v>2023</v>
      </c>
      <c r="J4447" s="60">
        <f t="shared" si="2"/>
        <v>3</v>
      </c>
    </row>
    <row r="4448">
      <c r="A4448" s="325">
        <v>4446.0</v>
      </c>
      <c r="B4448" s="326" t="s">
        <v>960</v>
      </c>
      <c r="C4448" s="326" t="s">
        <v>524</v>
      </c>
      <c r="D4448" s="326" t="s">
        <v>728</v>
      </c>
      <c r="E4448" s="326" t="s">
        <v>739</v>
      </c>
      <c r="F4448" s="326">
        <v>21.0</v>
      </c>
      <c r="G4448" s="326">
        <v>390.0</v>
      </c>
      <c r="H4448" s="326">
        <v>412836.7846</v>
      </c>
      <c r="I4448" s="60">
        <f t="shared" si="1"/>
        <v>2023</v>
      </c>
      <c r="J4448" s="60">
        <f t="shared" si="2"/>
        <v>3</v>
      </c>
    </row>
    <row r="4449">
      <c r="A4449" s="325">
        <v>4447.0</v>
      </c>
      <c r="B4449" s="326" t="s">
        <v>960</v>
      </c>
      <c r="C4449" s="326" t="s">
        <v>524</v>
      </c>
      <c r="D4449" s="326" t="s">
        <v>728</v>
      </c>
      <c r="E4449" s="326" t="s">
        <v>740</v>
      </c>
      <c r="F4449" s="326" t="s">
        <v>741</v>
      </c>
      <c r="G4449" s="326">
        <v>347.0</v>
      </c>
      <c r="H4449" s="326">
        <v>267011.8698</v>
      </c>
      <c r="I4449" s="60">
        <f t="shared" si="1"/>
        <v>2023</v>
      </c>
      <c r="J4449" s="60">
        <f t="shared" si="2"/>
        <v>3</v>
      </c>
    </row>
    <row r="4450">
      <c r="A4450" s="325">
        <v>4448.0</v>
      </c>
      <c r="B4450" s="326" t="s">
        <v>960</v>
      </c>
      <c r="C4450" s="326" t="s">
        <v>524</v>
      </c>
      <c r="D4450" s="326" t="s">
        <v>728</v>
      </c>
      <c r="E4450" s="326" t="s">
        <v>742</v>
      </c>
      <c r="F4450" s="326" t="s">
        <v>743</v>
      </c>
      <c r="G4450" s="326">
        <v>1039.0</v>
      </c>
      <c r="H4450" s="326">
        <v>517240.0768</v>
      </c>
      <c r="I4450" s="60">
        <f t="shared" si="1"/>
        <v>2023</v>
      </c>
      <c r="J4450" s="60">
        <f t="shared" si="2"/>
        <v>3</v>
      </c>
    </row>
    <row r="4451">
      <c r="A4451" s="325">
        <v>4449.0</v>
      </c>
      <c r="B4451" s="326" t="s">
        <v>960</v>
      </c>
      <c r="C4451" s="326" t="s">
        <v>524</v>
      </c>
      <c r="D4451" s="326" t="s">
        <v>728</v>
      </c>
      <c r="E4451" s="326" t="s">
        <v>744</v>
      </c>
      <c r="F4451" s="326" t="s">
        <v>745</v>
      </c>
      <c r="G4451" s="326">
        <v>300.0</v>
      </c>
      <c r="H4451" s="326">
        <v>388439.8518</v>
      </c>
      <c r="I4451" s="60">
        <f t="shared" si="1"/>
        <v>2023</v>
      </c>
      <c r="J4451" s="60">
        <f t="shared" si="2"/>
        <v>3</v>
      </c>
    </row>
    <row r="4452">
      <c r="A4452" s="325">
        <v>4450.0</v>
      </c>
      <c r="B4452" s="326" t="s">
        <v>960</v>
      </c>
      <c r="C4452" s="326" t="s">
        <v>524</v>
      </c>
      <c r="D4452" s="326" t="s">
        <v>728</v>
      </c>
      <c r="E4452" s="326" t="s">
        <v>746</v>
      </c>
      <c r="F4452" s="326" t="s">
        <v>747</v>
      </c>
      <c r="G4452" s="326">
        <v>88.0</v>
      </c>
      <c r="H4452" s="326">
        <v>79961.48655</v>
      </c>
      <c r="I4452" s="60">
        <f t="shared" si="1"/>
        <v>2023</v>
      </c>
      <c r="J4452" s="60">
        <f t="shared" si="2"/>
        <v>3</v>
      </c>
    </row>
    <row r="4453">
      <c r="A4453" s="325">
        <v>4451.0</v>
      </c>
      <c r="B4453" s="326" t="s">
        <v>960</v>
      </c>
      <c r="C4453" s="326" t="s">
        <v>524</v>
      </c>
      <c r="D4453" s="326" t="s">
        <v>728</v>
      </c>
      <c r="E4453" s="326" t="s">
        <v>748</v>
      </c>
      <c r="F4453" s="326" t="s">
        <v>749</v>
      </c>
      <c r="G4453" s="326">
        <v>60.0</v>
      </c>
      <c r="H4453" s="326">
        <v>58676.72542</v>
      </c>
      <c r="I4453" s="60">
        <f t="shared" si="1"/>
        <v>2023</v>
      </c>
      <c r="J4453" s="60">
        <f t="shared" si="2"/>
        <v>3</v>
      </c>
    </row>
    <row r="4454">
      <c r="A4454" s="325">
        <v>4452.0</v>
      </c>
      <c r="B4454" s="326" t="s">
        <v>960</v>
      </c>
      <c r="C4454" s="326" t="s">
        <v>524</v>
      </c>
      <c r="D4454" s="326" t="s">
        <v>728</v>
      </c>
      <c r="E4454" s="326" t="s">
        <v>750</v>
      </c>
      <c r="F4454" s="326" t="s">
        <v>751</v>
      </c>
      <c r="G4454" s="326">
        <v>453.0</v>
      </c>
      <c r="H4454" s="326">
        <v>143223.1802</v>
      </c>
      <c r="I4454" s="60">
        <f t="shared" si="1"/>
        <v>2023</v>
      </c>
      <c r="J4454" s="60">
        <f t="shared" si="2"/>
        <v>3</v>
      </c>
    </row>
    <row r="4455">
      <c r="A4455" s="325">
        <v>4453.0</v>
      </c>
      <c r="B4455" s="326" t="s">
        <v>960</v>
      </c>
      <c r="C4455" s="326" t="s">
        <v>524</v>
      </c>
      <c r="D4455" s="326" t="s">
        <v>728</v>
      </c>
      <c r="E4455" s="326" t="s">
        <v>850</v>
      </c>
      <c r="F4455" s="326" t="s">
        <v>851</v>
      </c>
      <c r="G4455" s="326">
        <v>2.0</v>
      </c>
      <c r="H4455" s="326">
        <v>327.1333334</v>
      </c>
      <c r="I4455" s="60">
        <f t="shared" si="1"/>
        <v>2023</v>
      </c>
      <c r="J4455" s="60">
        <f t="shared" si="2"/>
        <v>3</v>
      </c>
    </row>
    <row r="4456">
      <c r="A4456" s="325">
        <v>4454.0</v>
      </c>
      <c r="B4456" s="326" t="s">
        <v>960</v>
      </c>
      <c r="C4456" s="326" t="s">
        <v>524</v>
      </c>
      <c r="D4456" s="326" t="s">
        <v>872</v>
      </c>
      <c r="E4456" s="326" t="s">
        <v>909</v>
      </c>
      <c r="F4456" s="326" t="s">
        <v>910</v>
      </c>
      <c r="G4456" s="326">
        <v>5.0</v>
      </c>
      <c r="H4456" s="326">
        <v>16643.14558</v>
      </c>
      <c r="I4456" s="60">
        <f t="shared" si="1"/>
        <v>2023</v>
      </c>
      <c r="J4456" s="60">
        <f t="shared" si="2"/>
        <v>3</v>
      </c>
    </row>
    <row r="4457">
      <c r="A4457" s="325">
        <v>4455.0</v>
      </c>
      <c r="B4457" s="326" t="s">
        <v>960</v>
      </c>
      <c r="C4457" s="326" t="s">
        <v>524</v>
      </c>
      <c r="D4457" s="326" t="s">
        <v>872</v>
      </c>
      <c r="E4457" s="326" t="s">
        <v>754</v>
      </c>
      <c r="F4457" s="326" t="s">
        <v>755</v>
      </c>
      <c r="G4457" s="326">
        <v>658.0</v>
      </c>
      <c r="H4457" s="326">
        <v>2081547.249</v>
      </c>
      <c r="I4457" s="60">
        <f t="shared" si="1"/>
        <v>2023</v>
      </c>
      <c r="J4457" s="60">
        <f t="shared" si="2"/>
        <v>3</v>
      </c>
    </row>
    <row r="4458">
      <c r="A4458" s="325">
        <v>4456.0</v>
      </c>
      <c r="B4458" s="326" t="s">
        <v>960</v>
      </c>
      <c r="C4458" s="326" t="s">
        <v>524</v>
      </c>
      <c r="D4458" s="326" t="s">
        <v>872</v>
      </c>
      <c r="E4458" s="326" t="s">
        <v>756</v>
      </c>
      <c r="F4458" s="326" t="s">
        <v>757</v>
      </c>
      <c r="G4458" s="326">
        <v>204.0</v>
      </c>
      <c r="H4458" s="326">
        <v>620850.3872</v>
      </c>
      <c r="I4458" s="60">
        <f t="shared" si="1"/>
        <v>2023</v>
      </c>
      <c r="J4458" s="60">
        <f t="shared" si="2"/>
        <v>3</v>
      </c>
    </row>
    <row r="4459">
      <c r="A4459" s="325">
        <v>4457.0</v>
      </c>
      <c r="B4459" s="326" t="s">
        <v>960</v>
      </c>
      <c r="C4459" s="326" t="s">
        <v>524</v>
      </c>
      <c r="D4459" s="326" t="s">
        <v>872</v>
      </c>
      <c r="E4459" s="326" t="s">
        <v>758</v>
      </c>
      <c r="F4459" s="326" t="s">
        <v>759</v>
      </c>
      <c r="G4459" s="326">
        <v>188.0</v>
      </c>
      <c r="H4459" s="326">
        <v>719257.7991</v>
      </c>
      <c r="I4459" s="60">
        <f t="shared" si="1"/>
        <v>2023</v>
      </c>
      <c r="J4459" s="60">
        <f t="shared" si="2"/>
        <v>3</v>
      </c>
    </row>
    <row r="4460">
      <c r="A4460" s="325">
        <v>4458.0</v>
      </c>
      <c r="B4460" s="326" t="s">
        <v>960</v>
      </c>
      <c r="C4460" s="326" t="s">
        <v>524</v>
      </c>
      <c r="D4460" s="326" t="s">
        <v>872</v>
      </c>
      <c r="E4460" s="326" t="s">
        <v>760</v>
      </c>
      <c r="F4460" s="326" t="s">
        <v>761</v>
      </c>
      <c r="G4460" s="326">
        <v>19.0</v>
      </c>
      <c r="H4460" s="326">
        <v>64499.90101</v>
      </c>
      <c r="I4460" s="60">
        <f t="shared" si="1"/>
        <v>2023</v>
      </c>
      <c r="J4460" s="60">
        <f t="shared" si="2"/>
        <v>3</v>
      </c>
    </row>
    <row r="4461">
      <c r="A4461" s="325">
        <v>4459.0</v>
      </c>
      <c r="B4461" s="326" t="s">
        <v>960</v>
      </c>
      <c r="C4461" s="326" t="s">
        <v>524</v>
      </c>
      <c r="D4461" s="326" t="s">
        <v>872</v>
      </c>
      <c r="E4461" s="326" t="s">
        <v>762</v>
      </c>
      <c r="F4461" s="326" t="s">
        <v>763</v>
      </c>
      <c r="G4461" s="326">
        <v>62.0</v>
      </c>
      <c r="H4461" s="326">
        <v>134263.4099</v>
      </c>
      <c r="I4461" s="60">
        <f t="shared" si="1"/>
        <v>2023</v>
      </c>
      <c r="J4461" s="60">
        <f t="shared" si="2"/>
        <v>3</v>
      </c>
    </row>
    <row r="4462">
      <c r="A4462" s="325">
        <v>4460.0</v>
      </c>
      <c r="B4462" s="326" t="s">
        <v>960</v>
      </c>
      <c r="C4462" s="326" t="s">
        <v>524</v>
      </c>
      <c r="D4462" s="326" t="s">
        <v>872</v>
      </c>
      <c r="E4462" s="326" t="s">
        <v>764</v>
      </c>
      <c r="F4462" s="326" t="s">
        <v>765</v>
      </c>
      <c r="G4462" s="326">
        <v>17.0</v>
      </c>
      <c r="H4462" s="326">
        <v>65663.71338</v>
      </c>
      <c r="I4462" s="60">
        <f t="shared" si="1"/>
        <v>2023</v>
      </c>
      <c r="J4462" s="60">
        <f t="shared" si="2"/>
        <v>3</v>
      </c>
    </row>
    <row r="4463">
      <c r="A4463" s="325">
        <v>4461.0</v>
      </c>
      <c r="B4463" s="326" t="s">
        <v>960</v>
      </c>
      <c r="C4463" s="326" t="s">
        <v>530</v>
      </c>
      <c r="D4463" s="326" t="s">
        <v>766</v>
      </c>
      <c r="E4463" s="326" t="s">
        <v>767</v>
      </c>
      <c r="F4463" s="326">
        <v>44.0</v>
      </c>
      <c r="G4463" s="326">
        <v>384.0</v>
      </c>
      <c r="H4463" s="326">
        <v>7123.302808</v>
      </c>
      <c r="I4463" s="60">
        <f t="shared" si="1"/>
        <v>2023</v>
      </c>
      <c r="J4463" s="60">
        <f t="shared" si="2"/>
        <v>3</v>
      </c>
    </row>
    <row r="4464">
      <c r="A4464" s="325">
        <v>4462.0</v>
      </c>
      <c r="B4464" s="326" t="s">
        <v>960</v>
      </c>
      <c r="C4464" s="326" t="s">
        <v>530</v>
      </c>
      <c r="D4464" s="326" t="s">
        <v>768</v>
      </c>
      <c r="E4464" s="326" t="s">
        <v>913</v>
      </c>
      <c r="F4464" s="326">
        <v>29.0</v>
      </c>
      <c r="G4464" s="326">
        <v>1.0</v>
      </c>
      <c r="H4464" s="326">
        <v>2459.043109</v>
      </c>
      <c r="I4464" s="60">
        <f t="shared" si="1"/>
        <v>2023</v>
      </c>
      <c r="J4464" s="60">
        <f t="shared" si="2"/>
        <v>3</v>
      </c>
    </row>
    <row r="4465">
      <c r="A4465" s="325">
        <v>4463.0</v>
      </c>
      <c r="B4465" s="326" t="s">
        <v>960</v>
      </c>
      <c r="C4465" s="326" t="s">
        <v>530</v>
      </c>
      <c r="D4465" s="326" t="s">
        <v>768</v>
      </c>
      <c r="E4465" s="326" t="s">
        <v>914</v>
      </c>
      <c r="F4465" s="326" t="s">
        <v>771</v>
      </c>
      <c r="G4465" s="326">
        <v>1.0</v>
      </c>
      <c r="H4465" s="326">
        <v>564.0162591</v>
      </c>
      <c r="I4465" s="60">
        <f t="shared" si="1"/>
        <v>2023</v>
      </c>
      <c r="J4465" s="60">
        <f t="shared" si="2"/>
        <v>3</v>
      </c>
    </row>
    <row r="4466">
      <c r="A4466" s="325">
        <v>4464.0</v>
      </c>
      <c r="B4466" s="326" t="s">
        <v>960</v>
      </c>
      <c r="C4466" s="326" t="s">
        <v>530</v>
      </c>
      <c r="D4466" s="326" t="s">
        <v>768</v>
      </c>
      <c r="E4466" s="326" t="s">
        <v>915</v>
      </c>
      <c r="F4466" s="326" t="s">
        <v>775</v>
      </c>
      <c r="G4466" s="326">
        <v>6.0</v>
      </c>
      <c r="H4466" s="326">
        <v>3384.097555</v>
      </c>
      <c r="I4466" s="60">
        <f t="shared" si="1"/>
        <v>2023</v>
      </c>
      <c r="J4466" s="60">
        <f t="shared" si="2"/>
        <v>3</v>
      </c>
    </row>
    <row r="4467">
      <c r="A4467" s="325">
        <v>4465.0</v>
      </c>
      <c r="B4467" s="326" t="s">
        <v>960</v>
      </c>
      <c r="C4467" s="326" t="s">
        <v>530</v>
      </c>
      <c r="D4467" s="326" t="s">
        <v>778</v>
      </c>
      <c r="E4467" s="326" t="s">
        <v>918</v>
      </c>
      <c r="F4467" s="326" t="s">
        <v>783</v>
      </c>
      <c r="G4467" s="326">
        <v>4.0</v>
      </c>
      <c r="H4467" s="326">
        <v>601.89253</v>
      </c>
      <c r="I4467" s="60">
        <f t="shared" si="1"/>
        <v>2023</v>
      </c>
      <c r="J4467" s="60">
        <f t="shared" si="2"/>
        <v>3</v>
      </c>
    </row>
    <row r="4468">
      <c r="A4468" s="325">
        <v>4466.0</v>
      </c>
      <c r="B4468" s="326" t="s">
        <v>960</v>
      </c>
      <c r="C4468" s="326" t="s">
        <v>530</v>
      </c>
      <c r="D4468" s="326" t="s">
        <v>919</v>
      </c>
      <c r="E4468" s="326" t="s">
        <v>888</v>
      </c>
      <c r="F4468" s="326" t="s">
        <v>889</v>
      </c>
      <c r="G4468" s="326">
        <v>24.0</v>
      </c>
      <c r="H4468" s="326">
        <v>44555.4643</v>
      </c>
      <c r="I4468" s="60">
        <f t="shared" si="1"/>
        <v>2023</v>
      </c>
      <c r="J4468" s="60">
        <f t="shared" si="2"/>
        <v>3</v>
      </c>
    </row>
    <row r="4469">
      <c r="A4469" s="325">
        <v>4467.0</v>
      </c>
      <c r="B4469" s="326" t="s">
        <v>960</v>
      </c>
      <c r="C4469" s="326" t="s">
        <v>530</v>
      </c>
      <c r="D4469" s="326" t="s">
        <v>919</v>
      </c>
      <c r="E4469" s="326" t="s">
        <v>890</v>
      </c>
      <c r="F4469" s="326" t="s">
        <v>891</v>
      </c>
      <c r="G4469" s="326">
        <v>154.0</v>
      </c>
      <c r="H4469" s="326">
        <v>23172.86241</v>
      </c>
      <c r="I4469" s="60">
        <f t="shared" si="1"/>
        <v>2023</v>
      </c>
      <c r="J4469" s="60">
        <f t="shared" si="2"/>
        <v>3</v>
      </c>
    </row>
    <row r="4470">
      <c r="A4470" s="325">
        <v>4468.0</v>
      </c>
      <c r="B4470" s="326" t="s">
        <v>960</v>
      </c>
      <c r="C4470" s="326" t="s">
        <v>530</v>
      </c>
      <c r="D4470" s="326" t="s">
        <v>919</v>
      </c>
      <c r="E4470" s="326" t="s">
        <v>892</v>
      </c>
      <c r="F4470" s="326" t="s">
        <v>893</v>
      </c>
      <c r="G4470" s="326">
        <v>1870.0</v>
      </c>
      <c r="H4470" s="326">
        <v>281384.7578</v>
      </c>
      <c r="I4470" s="60">
        <f t="shared" si="1"/>
        <v>2023</v>
      </c>
      <c r="J4470" s="60">
        <f t="shared" si="2"/>
        <v>3</v>
      </c>
    </row>
    <row r="4471">
      <c r="A4471" s="325">
        <v>4469.0</v>
      </c>
      <c r="B4471" s="326" t="s">
        <v>960</v>
      </c>
      <c r="C4471" s="326" t="s">
        <v>530</v>
      </c>
      <c r="D4471" s="326" t="s">
        <v>784</v>
      </c>
      <c r="E4471" s="326" t="s">
        <v>785</v>
      </c>
      <c r="F4471" s="326">
        <v>35.0</v>
      </c>
      <c r="G4471" s="326">
        <v>52.0</v>
      </c>
      <c r="H4471" s="326">
        <v>40262.51973</v>
      </c>
      <c r="I4471" s="60">
        <f t="shared" si="1"/>
        <v>2023</v>
      </c>
      <c r="J4471" s="60">
        <f t="shared" si="2"/>
        <v>3</v>
      </c>
    </row>
    <row r="4472">
      <c r="A4472" s="325">
        <v>4470.0</v>
      </c>
      <c r="B4472" s="326" t="s">
        <v>960</v>
      </c>
      <c r="C4472" s="326" t="s">
        <v>530</v>
      </c>
      <c r="D4472" s="326" t="s">
        <v>784</v>
      </c>
      <c r="E4472" s="326" t="s">
        <v>786</v>
      </c>
      <c r="F4472" s="326">
        <v>43.0</v>
      </c>
      <c r="G4472" s="326">
        <v>82.0</v>
      </c>
      <c r="H4472" s="326">
        <v>540.1348206</v>
      </c>
      <c r="I4472" s="60">
        <f t="shared" si="1"/>
        <v>2023</v>
      </c>
      <c r="J4472" s="60">
        <f t="shared" si="2"/>
        <v>3</v>
      </c>
    </row>
    <row r="4473">
      <c r="A4473" s="325">
        <v>4471.0</v>
      </c>
      <c r="B4473" s="326" t="s">
        <v>960</v>
      </c>
      <c r="C4473" s="326" t="s">
        <v>530</v>
      </c>
      <c r="D4473" s="326" t="s">
        <v>784</v>
      </c>
      <c r="E4473" s="326" t="s">
        <v>787</v>
      </c>
      <c r="F4473" s="326" t="s">
        <v>788</v>
      </c>
      <c r="G4473" s="326">
        <v>242.0</v>
      </c>
      <c r="H4473" s="326">
        <v>1805.881529</v>
      </c>
      <c r="I4473" s="60">
        <f t="shared" si="1"/>
        <v>2023</v>
      </c>
      <c r="J4473" s="60">
        <f t="shared" si="2"/>
        <v>3</v>
      </c>
    </row>
    <row r="4474">
      <c r="A4474" s="325">
        <v>4472.0</v>
      </c>
      <c r="B4474" s="326" t="s">
        <v>960</v>
      </c>
      <c r="C4474" s="326" t="s">
        <v>530</v>
      </c>
      <c r="D4474" s="326" t="s">
        <v>784</v>
      </c>
      <c r="E4474" s="326" t="s">
        <v>789</v>
      </c>
      <c r="F4474" s="326">
        <v>49.0</v>
      </c>
      <c r="G4474" s="326">
        <v>1146.0</v>
      </c>
      <c r="H4474" s="326">
        <v>48791.14114</v>
      </c>
      <c r="I4474" s="60">
        <f t="shared" si="1"/>
        <v>2023</v>
      </c>
      <c r="J4474" s="60">
        <f t="shared" si="2"/>
        <v>3</v>
      </c>
    </row>
    <row r="4475">
      <c r="A4475" s="325">
        <v>4473.0</v>
      </c>
      <c r="B4475" s="326" t="s">
        <v>960</v>
      </c>
      <c r="C4475" s="326" t="s">
        <v>530</v>
      </c>
      <c r="D4475" s="326" t="s">
        <v>784</v>
      </c>
      <c r="E4475" s="326" t="s">
        <v>790</v>
      </c>
      <c r="F4475" s="326">
        <v>41.0</v>
      </c>
      <c r="G4475" s="326">
        <v>162.0</v>
      </c>
      <c r="H4475" s="326">
        <v>7601.096289</v>
      </c>
      <c r="I4475" s="60">
        <f t="shared" si="1"/>
        <v>2023</v>
      </c>
      <c r="J4475" s="60">
        <f t="shared" si="2"/>
        <v>3</v>
      </c>
    </row>
    <row r="4476">
      <c r="A4476" s="325">
        <v>4474.0</v>
      </c>
      <c r="B4476" s="326" t="s">
        <v>960</v>
      </c>
      <c r="C4476" s="326" t="s">
        <v>530</v>
      </c>
      <c r="D4476" s="326" t="s">
        <v>784</v>
      </c>
      <c r="E4476" s="326" t="s">
        <v>791</v>
      </c>
      <c r="F4476" s="326">
        <v>47.0</v>
      </c>
      <c r="G4476" s="326">
        <v>18.0</v>
      </c>
      <c r="H4476" s="326">
        <v>1721.421308</v>
      </c>
      <c r="I4476" s="60">
        <f t="shared" si="1"/>
        <v>2023</v>
      </c>
      <c r="J4476" s="60">
        <f t="shared" si="2"/>
        <v>3</v>
      </c>
    </row>
    <row r="4477">
      <c r="A4477" s="325">
        <v>4475.0</v>
      </c>
      <c r="B4477" s="326" t="s">
        <v>960</v>
      </c>
      <c r="C4477" s="326" t="s">
        <v>530</v>
      </c>
      <c r="D4477" s="326" t="s">
        <v>784</v>
      </c>
      <c r="E4477" s="326" t="s">
        <v>792</v>
      </c>
      <c r="F4477" s="326">
        <v>40.0</v>
      </c>
      <c r="G4477" s="326">
        <v>148.0</v>
      </c>
      <c r="H4477" s="326">
        <v>7701.396301</v>
      </c>
      <c r="I4477" s="60">
        <f t="shared" si="1"/>
        <v>2023</v>
      </c>
      <c r="J4477" s="60">
        <f t="shared" si="2"/>
        <v>3</v>
      </c>
    </row>
    <row r="4478">
      <c r="A4478" s="325">
        <v>4476.0</v>
      </c>
      <c r="B4478" s="326" t="s">
        <v>960</v>
      </c>
      <c r="C4478" s="326" t="s">
        <v>530</v>
      </c>
      <c r="D4478" s="326" t="s">
        <v>784</v>
      </c>
      <c r="E4478" s="326" t="s">
        <v>793</v>
      </c>
      <c r="F4478" s="326">
        <v>42.0</v>
      </c>
      <c r="G4478" s="326">
        <v>9.0</v>
      </c>
      <c r="H4478" s="326">
        <v>707.540221</v>
      </c>
      <c r="I4478" s="60">
        <f t="shared" si="1"/>
        <v>2023</v>
      </c>
      <c r="J4478" s="60">
        <f t="shared" si="2"/>
        <v>3</v>
      </c>
    </row>
    <row r="4479">
      <c r="A4479" s="325">
        <v>4477.0</v>
      </c>
      <c r="B4479" s="326" t="s">
        <v>960</v>
      </c>
      <c r="C4479" s="326" t="s">
        <v>530</v>
      </c>
      <c r="D4479" s="326" t="s">
        <v>920</v>
      </c>
      <c r="E4479" s="326" t="s">
        <v>878</v>
      </c>
      <c r="F4479" s="326" t="s">
        <v>879</v>
      </c>
      <c r="G4479" s="326">
        <v>35.0</v>
      </c>
      <c r="H4479" s="326">
        <v>86066.50882</v>
      </c>
      <c r="I4479" s="60">
        <f t="shared" si="1"/>
        <v>2023</v>
      </c>
      <c r="J4479" s="60">
        <f t="shared" si="2"/>
        <v>3</v>
      </c>
    </row>
    <row r="4480">
      <c r="A4480" s="325">
        <v>4478.0</v>
      </c>
      <c r="B4480" s="326" t="s">
        <v>960</v>
      </c>
      <c r="C4480" s="326" t="s">
        <v>530</v>
      </c>
      <c r="D4480" s="326" t="s">
        <v>920</v>
      </c>
      <c r="E4480" s="326" t="s">
        <v>944</v>
      </c>
      <c r="F4480" s="326" t="s">
        <v>945</v>
      </c>
      <c r="G4480" s="326">
        <v>79.0</v>
      </c>
      <c r="H4480" s="326">
        <v>194264.4056</v>
      </c>
      <c r="I4480" s="60">
        <f t="shared" si="1"/>
        <v>2023</v>
      </c>
      <c r="J4480" s="60">
        <f t="shared" si="2"/>
        <v>3</v>
      </c>
    </row>
    <row r="4481">
      <c r="A4481" s="325">
        <v>4479.0</v>
      </c>
      <c r="B4481" s="326" t="s">
        <v>960</v>
      </c>
      <c r="C4481" s="326" t="s">
        <v>530</v>
      </c>
      <c r="D4481" s="326" t="s">
        <v>920</v>
      </c>
      <c r="E4481" s="326" t="s">
        <v>961</v>
      </c>
      <c r="F4481" s="326" t="s">
        <v>962</v>
      </c>
      <c r="G4481" s="326">
        <v>4.0</v>
      </c>
      <c r="H4481" s="326">
        <v>9836.172436</v>
      </c>
      <c r="I4481" s="60">
        <f t="shared" si="1"/>
        <v>2023</v>
      </c>
      <c r="J4481" s="60">
        <f t="shared" si="2"/>
        <v>3</v>
      </c>
    </row>
    <row r="4482">
      <c r="A4482" s="325">
        <v>4480.0</v>
      </c>
      <c r="B4482" s="326" t="s">
        <v>960</v>
      </c>
      <c r="C4482" s="326" t="s">
        <v>530</v>
      </c>
      <c r="D4482" s="326" t="s">
        <v>920</v>
      </c>
      <c r="E4482" s="326" t="s">
        <v>880</v>
      </c>
      <c r="F4482" s="326" t="s">
        <v>881</v>
      </c>
      <c r="G4482" s="326">
        <v>70.0</v>
      </c>
      <c r="H4482" s="326">
        <v>39481.13814</v>
      </c>
      <c r="I4482" s="60">
        <f t="shared" si="1"/>
        <v>2023</v>
      </c>
      <c r="J4482" s="60">
        <f t="shared" si="2"/>
        <v>3</v>
      </c>
    </row>
    <row r="4483">
      <c r="A4483" s="325">
        <v>4481.0</v>
      </c>
      <c r="B4483" s="326" t="s">
        <v>960</v>
      </c>
      <c r="C4483" s="326" t="s">
        <v>530</v>
      </c>
      <c r="D4483" s="326" t="s">
        <v>920</v>
      </c>
      <c r="E4483" s="326" t="s">
        <v>946</v>
      </c>
      <c r="F4483" s="326" t="s">
        <v>947</v>
      </c>
      <c r="G4483" s="326">
        <v>1.0</v>
      </c>
      <c r="H4483" s="326">
        <v>564.0162591</v>
      </c>
      <c r="I4483" s="60">
        <f t="shared" si="1"/>
        <v>2023</v>
      </c>
      <c r="J4483" s="60">
        <f t="shared" si="2"/>
        <v>3</v>
      </c>
    </row>
    <row r="4484">
      <c r="A4484" s="325">
        <v>4482.0</v>
      </c>
      <c r="B4484" s="326" t="s">
        <v>960</v>
      </c>
      <c r="C4484" s="326" t="s">
        <v>530</v>
      </c>
      <c r="D4484" s="326" t="s">
        <v>920</v>
      </c>
      <c r="E4484" s="326" t="s">
        <v>948</v>
      </c>
      <c r="F4484" s="326" t="s">
        <v>949</v>
      </c>
      <c r="G4484" s="326">
        <v>268.0</v>
      </c>
      <c r="H4484" s="326">
        <v>151156.3574</v>
      </c>
      <c r="I4484" s="60">
        <f t="shared" si="1"/>
        <v>2023</v>
      </c>
      <c r="J4484" s="60">
        <f t="shared" si="2"/>
        <v>3</v>
      </c>
    </row>
    <row r="4485">
      <c r="A4485" s="325">
        <v>4483.0</v>
      </c>
      <c r="B4485" s="326" t="s">
        <v>960</v>
      </c>
      <c r="C4485" s="326" t="s">
        <v>530</v>
      </c>
      <c r="D4485" s="326" t="s">
        <v>920</v>
      </c>
      <c r="E4485" s="326" t="s">
        <v>950</v>
      </c>
      <c r="F4485" s="326" t="s">
        <v>951</v>
      </c>
      <c r="G4485" s="326">
        <v>18.0</v>
      </c>
      <c r="H4485" s="326">
        <v>10152.29266</v>
      </c>
      <c r="I4485" s="60">
        <f t="shared" si="1"/>
        <v>2023</v>
      </c>
      <c r="J4485" s="60">
        <f t="shared" si="2"/>
        <v>3</v>
      </c>
    </row>
    <row r="4486">
      <c r="A4486" s="325">
        <v>4484.0</v>
      </c>
      <c r="B4486" s="326" t="s">
        <v>960</v>
      </c>
      <c r="C4486" s="326" t="s">
        <v>530</v>
      </c>
      <c r="D4486" s="326" t="s">
        <v>920</v>
      </c>
      <c r="E4486" s="326" t="s">
        <v>884</v>
      </c>
      <c r="F4486" s="326" t="s">
        <v>885</v>
      </c>
      <c r="G4486" s="326">
        <v>620.0</v>
      </c>
      <c r="H4486" s="326">
        <v>349690.0806</v>
      </c>
      <c r="I4486" s="60">
        <f t="shared" si="1"/>
        <v>2023</v>
      </c>
      <c r="J4486" s="60">
        <f t="shared" si="2"/>
        <v>3</v>
      </c>
    </row>
    <row r="4487">
      <c r="A4487" s="325">
        <v>4485.0</v>
      </c>
      <c r="B4487" s="326" t="s">
        <v>960</v>
      </c>
      <c r="C4487" s="326" t="s">
        <v>530</v>
      </c>
      <c r="D4487" s="326" t="s">
        <v>920</v>
      </c>
      <c r="E4487" s="326" t="s">
        <v>886</v>
      </c>
      <c r="F4487" s="326" t="s">
        <v>887</v>
      </c>
      <c r="G4487" s="326">
        <v>7.0</v>
      </c>
      <c r="H4487" s="326">
        <v>3948.113814</v>
      </c>
      <c r="I4487" s="60">
        <f t="shared" si="1"/>
        <v>2023</v>
      </c>
      <c r="J4487" s="60">
        <f t="shared" si="2"/>
        <v>3</v>
      </c>
    </row>
    <row r="4488">
      <c r="A4488" s="325">
        <v>4486.0</v>
      </c>
      <c r="B4488" s="326" t="s">
        <v>960</v>
      </c>
      <c r="C4488" s="326" t="s">
        <v>530</v>
      </c>
      <c r="D4488" s="326" t="s">
        <v>920</v>
      </c>
      <c r="E4488" s="326" t="s">
        <v>952</v>
      </c>
      <c r="F4488" s="326" t="s">
        <v>953</v>
      </c>
      <c r="G4488" s="326">
        <v>24.0</v>
      </c>
      <c r="H4488" s="326">
        <v>13536.39022</v>
      </c>
      <c r="I4488" s="60">
        <f t="shared" si="1"/>
        <v>2023</v>
      </c>
      <c r="J4488" s="60">
        <f t="shared" si="2"/>
        <v>3</v>
      </c>
    </row>
    <row r="4489">
      <c r="A4489" s="325">
        <v>4487.0</v>
      </c>
      <c r="B4489" s="326" t="s">
        <v>960</v>
      </c>
      <c r="C4489" s="326" t="s">
        <v>530</v>
      </c>
      <c r="D4489" s="326" t="s">
        <v>920</v>
      </c>
      <c r="E4489" s="326" t="s">
        <v>956</v>
      </c>
      <c r="F4489" s="326" t="s">
        <v>957</v>
      </c>
      <c r="G4489" s="326">
        <v>1134.0</v>
      </c>
      <c r="H4489" s="326">
        <v>639594.4378</v>
      </c>
      <c r="I4489" s="60">
        <f t="shared" si="1"/>
        <v>2023</v>
      </c>
      <c r="J4489" s="60">
        <f t="shared" si="2"/>
        <v>3</v>
      </c>
    </row>
    <row r="4490">
      <c r="A4490" s="325">
        <v>4488.0</v>
      </c>
      <c r="B4490" s="326" t="s">
        <v>960</v>
      </c>
      <c r="C4490" s="326" t="s">
        <v>530</v>
      </c>
      <c r="D4490" s="326" t="s">
        <v>920</v>
      </c>
      <c r="E4490" s="326" t="s">
        <v>958</v>
      </c>
      <c r="F4490" s="326" t="s">
        <v>959</v>
      </c>
      <c r="G4490" s="326">
        <v>157.0</v>
      </c>
      <c r="H4490" s="326">
        <v>88550.55268</v>
      </c>
      <c r="I4490" s="60">
        <f t="shared" si="1"/>
        <v>2023</v>
      </c>
      <c r="J4490" s="60">
        <f t="shared" si="2"/>
        <v>3</v>
      </c>
    </row>
    <row r="4491">
      <c r="A4491" s="325">
        <v>4489.0</v>
      </c>
      <c r="B4491" s="326" t="s">
        <v>960</v>
      </c>
      <c r="C4491" s="326" t="s">
        <v>530</v>
      </c>
      <c r="D4491" s="326" t="s">
        <v>794</v>
      </c>
      <c r="E4491" s="326" t="s">
        <v>794</v>
      </c>
      <c r="F4491" s="326">
        <v>46.0</v>
      </c>
      <c r="G4491" s="326">
        <v>17942.0</v>
      </c>
      <c r="H4491" s="326">
        <v>234789.7121</v>
      </c>
      <c r="I4491" s="60">
        <f t="shared" si="1"/>
        <v>2023</v>
      </c>
      <c r="J4491" s="60">
        <f t="shared" si="2"/>
        <v>3</v>
      </c>
    </row>
    <row r="4492">
      <c r="A4492" s="325">
        <v>4490.0</v>
      </c>
      <c r="B4492" s="326" t="s">
        <v>960</v>
      </c>
      <c r="C4492" s="326" t="s">
        <v>530</v>
      </c>
      <c r="D4492" s="326" t="s">
        <v>797</v>
      </c>
      <c r="E4492" s="326" t="s">
        <v>797</v>
      </c>
      <c r="F4492" s="326">
        <v>39.0</v>
      </c>
      <c r="G4492" s="326">
        <v>324.0</v>
      </c>
      <c r="H4492" s="326">
        <v>28191.59729</v>
      </c>
      <c r="I4492" s="60">
        <f t="shared" si="1"/>
        <v>2023</v>
      </c>
      <c r="J4492" s="60">
        <f t="shared" si="2"/>
        <v>3</v>
      </c>
    </row>
    <row r="4493">
      <c r="A4493" s="325">
        <v>4491.0</v>
      </c>
      <c r="B4493" s="326" t="s">
        <v>960</v>
      </c>
      <c r="C4493" s="326" t="s">
        <v>530</v>
      </c>
      <c r="D4493" s="326" t="s">
        <v>921</v>
      </c>
      <c r="E4493" s="326" t="s">
        <v>799</v>
      </c>
      <c r="F4493" s="326">
        <v>37.2</v>
      </c>
      <c r="G4493" s="326">
        <v>237.0</v>
      </c>
      <c r="H4493" s="326">
        <v>13053.65522</v>
      </c>
      <c r="I4493" s="60">
        <f t="shared" si="1"/>
        <v>2023</v>
      </c>
      <c r="J4493" s="60">
        <f t="shared" si="2"/>
        <v>3</v>
      </c>
    </row>
    <row r="4494">
      <c r="A4494" s="325">
        <v>4492.0</v>
      </c>
      <c r="B4494" s="326" t="s">
        <v>960</v>
      </c>
      <c r="C4494" s="326" t="s">
        <v>530</v>
      </c>
      <c r="D4494" s="326" t="s">
        <v>921</v>
      </c>
      <c r="E4494" s="326" t="s">
        <v>802</v>
      </c>
      <c r="F4494" s="326">
        <v>126.0</v>
      </c>
      <c r="G4494" s="326">
        <v>422.0</v>
      </c>
      <c r="H4494" s="326">
        <v>3876.456233</v>
      </c>
      <c r="I4494" s="60">
        <f t="shared" si="1"/>
        <v>2023</v>
      </c>
      <c r="J4494" s="60">
        <f t="shared" si="2"/>
        <v>3</v>
      </c>
    </row>
    <row r="4495">
      <c r="A4495" s="325">
        <v>4493.0</v>
      </c>
      <c r="B4495" s="326" t="s">
        <v>960</v>
      </c>
      <c r="C4495" s="326" t="s">
        <v>530</v>
      </c>
      <c r="D4495" s="326" t="s">
        <v>921</v>
      </c>
      <c r="E4495" s="326" t="s">
        <v>796</v>
      </c>
      <c r="F4495" s="326">
        <v>45.0</v>
      </c>
      <c r="G4495" s="326">
        <v>797.0</v>
      </c>
      <c r="H4495" s="326">
        <v>27578.72801</v>
      </c>
      <c r="I4495" s="60">
        <f t="shared" si="1"/>
        <v>2023</v>
      </c>
      <c r="J4495" s="60">
        <f t="shared" si="2"/>
        <v>3</v>
      </c>
    </row>
    <row r="4496">
      <c r="A4496" s="325">
        <v>4494.0</v>
      </c>
      <c r="B4496" s="326" t="s">
        <v>960</v>
      </c>
      <c r="C4496" s="326" t="s">
        <v>530</v>
      </c>
      <c r="D4496" s="326" t="s">
        <v>921</v>
      </c>
      <c r="E4496" s="326" t="s">
        <v>800</v>
      </c>
      <c r="F4496" s="326">
        <v>48.0</v>
      </c>
      <c r="G4496" s="326">
        <v>948.0</v>
      </c>
      <c r="H4496" s="326">
        <v>135211.6697</v>
      </c>
      <c r="I4496" s="60">
        <f t="shared" si="1"/>
        <v>2023</v>
      </c>
      <c r="J4496" s="60">
        <f t="shared" si="2"/>
        <v>3</v>
      </c>
    </row>
    <row r="4497">
      <c r="A4497" s="325">
        <v>4495.0</v>
      </c>
      <c r="B4497" s="326" t="s">
        <v>960</v>
      </c>
      <c r="C4497" s="326" t="s">
        <v>518</v>
      </c>
      <c r="D4497" s="326" t="s">
        <v>864</v>
      </c>
      <c r="E4497" s="326" t="s">
        <v>857</v>
      </c>
      <c r="F4497" s="326">
        <v>37.1</v>
      </c>
      <c r="G4497" s="326">
        <v>2.0</v>
      </c>
      <c r="H4497" s="326">
        <v>1707.554688</v>
      </c>
      <c r="I4497" s="60">
        <f t="shared" si="1"/>
        <v>2023</v>
      </c>
      <c r="J4497" s="60">
        <f t="shared" si="2"/>
        <v>3</v>
      </c>
    </row>
    <row r="4498">
      <c r="A4498" s="325">
        <v>4496.0</v>
      </c>
      <c r="B4498" s="326" t="s">
        <v>960</v>
      </c>
      <c r="C4498" s="326" t="s">
        <v>518</v>
      </c>
      <c r="D4498" s="326" t="s">
        <v>864</v>
      </c>
      <c r="E4498" s="326" t="s">
        <v>813</v>
      </c>
      <c r="F4498" s="326">
        <v>4.6</v>
      </c>
      <c r="G4498" s="326">
        <v>10.0</v>
      </c>
      <c r="H4498" s="326">
        <v>15900.59783</v>
      </c>
      <c r="I4498" s="60">
        <f t="shared" si="1"/>
        <v>2023</v>
      </c>
      <c r="J4498" s="60">
        <f t="shared" si="2"/>
        <v>3</v>
      </c>
    </row>
    <row r="4499">
      <c r="A4499" s="325">
        <v>4497.0</v>
      </c>
      <c r="B4499" s="326" t="s">
        <v>960</v>
      </c>
      <c r="C4499" s="326" t="s">
        <v>518</v>
      </c>
      <c r="D4499" s="326" t="s">
        <v>864</v>
      </c>
      <c r="E4499" s="326" t="s">
        <v>922</v>
      </c>
      <c r="F4499" s="326">
        <v>4.9</v>
      </c>
      <c r="G4499" s="326">
        <v>9.0</v>
      </c>
      <c r="H4499" s="326">
        <v>4027.026785</v>
      </c>
      <c r="I4499" s="60">
        <f t="shared" si="1"/>
        <v>2023</v>
      </c>
      <c r="J4499" s="60">
        <f t="shared" si="2"/>
        <v>3</v>
      </c>
    </row>
    <row r="4500">
      <c r="A4500" s="325">
        <v>4498.0</v>
      </c>
      <c r="B4500" s="326" t="s">
        <v>960</v>
      </c>
      <c r="C4500" s="326" t="s">
        <v>518</v>
      </c>
      <c r="D4500" s="326" t="s">
        <v>864</v>
      </c>
      <c r="E4500" s="326" t="s">
        <v>923</v>
      </c>
      <c r="F4500" s="326">
        <v>4.8</v>
      </c>
      <c r="G4500" s="326">
        <v>65.0</v>
      </c>
      <c r="H4500" s="326">
        <v>7459.787894</v>
      </c>
      <c r="I4500" s="60">
        <f t="shared" si="1"/>
        <v>2023</v>
      </c>
      <c r="J4500" s="60">
        <f t="shared" si="2"/>
        <v>3</v>
      </c>
    </row>
    <row r="4501">
      <c r="A4501" s="325">
        <v>4499.0</v>
      </c>
      <c r="B4501" s="326" t="s">
        <v>960</v>
      </c>
      <c r="C4501" s="326" t="s">
        <v>518</v>
      </c>
      <c r="D4501" s="326" t="s">
        <v>864</v>
      </c>
      <c r="E4501" s="326" t="s">
        <v>924</v>
      </c>
      <c r="F4501" s="326">
        <v>4.4</v>
      </c>
      <c r="G4501" s="326">
        <v>132.0</v>
      </c>
      <c r="H4501" s="326">
        <v>125529.6495</v>
      </c>
      <c r="I4501" s="60">
        <f t="shared" si="1"/>
        <v>2023</v>
      </c>
      <c r="J4501" s="60">
        <f t="shared" si="2"/>
        <v>3</v>
      </c>
    </row>
    <row r="4502">
      <c r="A4502" s="325">
        <v>4500.0</v>
      </c>
      <c r="B4502" s="326" t="s">
        <v>960</v>
      </c>
      <c r="C4502" s="326" t="s">
        <v>518</v>
      </c>
      <c r="D4502" s="326" t="s">
        <v>803</v>
      </c>
      <c r="E4502" s="326" t="s">
        <v>803</v>
      </c>
      <c r="F4502" s="326" t="s">
        <v>804</v>
      </c>
      <c r="G4502" s="326">
        <v>141.0</v>
      </c>
      <c r="H4502" s="326">
        <v>1104281.482</v>
      </c>
      <c r="I4502" s="60">
        <f t="shared" si="1"/>
        <v>2023</v>
      </c>
      <c r="J4502" s="60">
        <f t="shared" si="2"/>
        <v>3</v>
      </c>
    </row>
    <row r="4503">
      <c r="A4503" s="325">
        <v>4501.0</v>
      </c>
      <c r="B4503" s="326" t="s">
        <v>960</v>
      </c>
      <c r="C4503" s="326" t="s">
        <v>518</v>
      </c>
      <c r="D4503" s="326" t="s">
        <v>865</v>
      </c>
      <c r="E4503" s="326" t="s">
        <v>925</v>
      </c>
      <c r="F4503" s="326" t="s">
        <v>926</v>
      </c>
      <c r="G4503" s="326">
        <v>622.0</v>
      </c>
      <c r="H4503" s="326">
        <v>243513.2417</v>
      </c>
      <c r="I4503" s="60">
        <f t="shared" si="1"/>
        <v>2023</v>
      </c>
      <c r="J4503" s="60">
        <f t="shared" si="2"/>
        <v>3</v>
      </c>
    </row>
    <row r="4504">
      <c r="A4504" s="325">
        <v>4502.0</v>
      </c>
      <c r="B4504" s="326" t="s">
        <v>960</v>
      </c>
      <c r="C4504" s="326" t="s">
        <v>518</v>
      </c>
      <c r="D4504" s="326" t="s">
        <v>865</v>
      </c>
      <c r="E4504" s="326" t="s">
        <v>837</v>
      </c>
      <c r="F4504" s="326" t="s">
        <v>838</v>
      </c>
      <c r="G4504" s="326">
        <v>2824.0</v>
      </c>
      <c r="H4504" s="326">
        <v>111930.3061</v>
      </c>
      <c r="I4504" s="60">
        <f t="shared" si="1"/>
        <v>2023</v>
      </c>
      <c r="J4504" s="60">
        <f t="shared" si="2"/>
        <v>3</v>
      </c>
    </row>
    <row r="4505">
      <c r="A4505" s="325">
        <v>4503.0</v>
      </c>
      <c r="B4505" s="326" t="s">
        <v>960</v>
      </c>
      <c r="C4505" s="326" t="s">
        <v>518</v>
      </c>
      <c r="D4505" s="326" t="s">
        <v>865</v>
      </c>
      <c r="E4505" s="326" t="s">
        <v>894</v>
      </c>
      <c r="F4505" s="326" t="s">
        <v>895</v>
      </c>
      <c r="G4505" s="326">
        <v>1152.0</v>
      </c>
      <c r="H4505" s="326">
        <v>21882.89235</v>
      </c>
      <c r="I4505" s="60">
        <f t="shared" si="1"/>
        <v>2023</v>
      </c>
      <c r="J4505" s="60">
        <f t="shared" si="2"/>
        <v>3</v>
      </c>
    </row>
    <row r="4506">
      <c r="A4506" s="325">
        <v>4504.0</v>
      </c>
      <c r="B4506" s="326" t="s">
        <v>960</v>
      </c>
      <c r="C4506" s="326" t="s">
        <v>518</v>
      </c>
      <c r="D4506" s="326" t="s">
        <v>865</v>
      </c>
      <c r="E4506" s="326" t="s">
        <v>842</v>
      </c>
      <c r="F4506" s="326" t="s">
        <v>843</v>
      </c>
      <c r="G4506" s="326">
        <v>71.0</v>
      </c>
      <c r="H4506" s="326">
        <v>2499.279751</v>
      </c>
      <c r="I4506" s="60">
        <f t="shared" si="1"/>
        <v>2023</v>
      </c>
      <c r="J4506" s="60">
        <f t="shared" si="2"/>
        <v>3</v>
      </c>
    </row>
    <row r="4507">
      <c r="A4507" s="325">
        <v>4505.0</v>
      </c>
      <c r="B4507" s="326" t="s">
        <v>960</v>
      </c>
      <c r="C4507" s="326" t="s">
        <v>518</v>
      </c>
      <c r="D4507" s="326" t="s">
        <v>865</v>
      </c>
      <c r="E4507" s="326" t="s">
        <v>844</v>
      </c>
      <c r="F4507" s="326" t="s">
        <v>845</v>
      </c>
      <c r="G4507" s="326">
        <v>2398.0</v>
      </c>
      <c r="H4507" s="326">
        <v>236844.5909</v>
      </c>
      <c r="I4507" s="60">
        <f t="shared" si="1"/>
        <v>2023</v>
      </c>
      <c r="J4507" s="60">
        <f t="shared" si="2"/>
        <v>3</v>
      </c>
    </row>
    <row r="4508">
      <c r="A4508" s="325">
        <v>4506.0</v>
      </c>
      <c r="B4508" s="326" t="s">
        <v>960</v>
      </c>
      <c r="C4508" s="326" t="s">
        <v>518</v>
      </c>
      <c r="D4508" s="326" t="s">
        <v>805</v>
      </c>
      <c r="E4508" s="326" t="s">
        <v>808</v>
      </c>
      <c r="F4508" s="326" t="s">
        <v>809</v>
      </c>
      <c r="G4508" s="326">
        <v>8977.0</v>
      </c>
      <c r="H4508" s="326">
        <v>1822943.439</v>
      </c>
      <c r="I4508" s="60">
        <f t="shared" si="1"/>
        <v>2023</v>
      </c>
      <c r="J4508" s="60">
        <f t="shared" si="2"/>
        <v>3</v>
      </c>
    </row>
    <row r="4509">
      <c r="A4509" s="325">
        <v>4507.0</v>
      </c>
      <c r="B4509" s="326" t="s">
        <v>960</v>
      </c>
      <c r="C4509" s="326" t="s">
        <v>518</v>
      </c>
      <c r="D4509" s="326" t="s">
        <v>805</v>
      </c>
      <c r="E4509" s="326" t="s">
        <v>896</v>
      </c>
      <c r="F4509" s="326" t="s">
        <v>897</v>
      </c>
      <c r="G4509" s="326">
        <v>1817.0</v>
      </c>
      <c r="H4509" s="326">
        <v>805316.0007</v>
      </c>
      <c r="I4509" s="60">
        <f t="shared" si="1"/>
        <v>2023</v>
      </c>
      <c r="J4509" s="60">
        <f t="shared" si="2"/>
        <v>3</v>
      </c>
    </row>
    <row r="4510">
      <c r="A4510" s="325">
        <v>4508.0</v>
      </c>
      <c r="B4510" s="326" t="s">
        <v>960</v>
      </c>
      <c r="C4510" s="326" t="s">
        <v>518</v>
      </c>
      <c r="D4510" s="326" t="s">
        <v>805</v>
      </c>
      <c r="E4510" s="326" t="s">
        <v>810</v>
      </c>
      <c r="F4510" s="326" t="s">
        <v>811</v>
      </c>
      <c r="G4510" s="326">
        <v>1782.0</v>
      </c>
      <c r="H4510" s="326">
        <v>3720555.313</v>
      </c>
      <c r="I4510" s="60">
        <f t="shared" si="1"/>
        <v>2023</v>
      </c>
      <c r="J4510" s="60">
        <f t="shared" si="2"/>
        <v>3</v>
      </c>
    </row>
    <row r="4511">
      <c r="A4511" s="325">
        <v>4509.0</v>
      </c>
      <c r="B4511" s="326" t="s">
        <v>960</v>
      </c>
      <c r="C4511" s="326" t="s">
        <v>518</v>
      </c>
      <c r="D4511" s="326" t="s">
        <v>805</v>
      </c>
      <c r="E4511" s="326" t="s">
        <v>927</v>
      </c>
      <c r="F4511" s="326" t="s">
        <v>928</v>
      </c>
      <c r="G4511" s="326">
        <v>307.0</v>
      </c>
      <c r="H4511" s="326">
        <v>117794.6103</v>
      </c>
      <c r="I4511" s="60">
        <f t="shared" si="1"/>
        <v>2023</v>
      </c>
      <c r="J4511" s="60">
        <f t="shared" si="2"/>
        <v>3</v>
      </c>
    </row>
    <row r="4512">
      <c r="A4512" s="325">
        <v>4510.0</v>
      </c>
      <c r="B4512" s="326" t="s">
        <v>960</v>
      </c>
      <c r="C4512" s="326" t="s">
        <v>518</v>
      </c>
      <c r="D4512" s="326" t="s">
        <v>805</v>
      </c>
      <c r="E4512" s="326" t="s">
        <v>812</v>
      </c>
      <c r="F4512" s="326">
        <v>2.0</v>
      </c>
      <c r="G4512" s="326">
        <v>154.0</v>
      </c>
      <c r="H4512" s="326">
        <v>724938.4108</v>
      </c>
      <c r="I4512" s="60">
        <f t="shared" si="1"/>
        <v>2023</v>
      </c>
      <c r="J4512" s="60">
        <f t="shared" si="2"/>
        <v>3</v>
      </c>
    </row>
    <row r="4513">
      <c r="A4513" s="325">
        <v>4511.0</v>
      </c>
      <c r="B4513" s="326" t="s">
        <v>960</v>
      </c>
      <c r="C4513" s="326" t="s">
        <v>518</v>
      </c>
      <c r="D4513" s="326" t="s">
        <v>805</v>
      </c>
      <c r="E4513" s="326" t="s">
        <v>816</v>
      </c>
      <c r="F4513" s="326">
        <v>4.7</v>
      </c>
      <c r="G4513" s="326">
        <v>1.0</v>
      </c>
      <c r="H4513" s="326">
        <v>1196.330782</v>
      </c>
      <c r="I4513" s="60">
        <f t="shared" si="1"/>
        <v>2023</v>
      </c>
      <c r="J4513" s="60">
        <f t="shared" si="2"/>
        <v>3</v>
      </c>
    </row>
    <row r="4514">
      <c r="A4514" s="325">
        <v>4512.0</v>
      </c>
      <c r="B4514" s="326" t="s">
        <v>960</v>
      </c>
      <c r="C4514" s="326" t="s">
        <v>518</v>
      </c>
      <c r="D4514" s="326" t="s">
        <v>805</v>
      </c>
      <c r="E4514" s="326" t="s">
        <v>817</v>
      </c>
      <c r="F4514" s="326" t="s">
        <v>818</v>
      </c>
      <c r="G4514" s="326">
        <v>111.0</v>
      </c>
      <c r="H4514" s="326">
        <v>213483.8044</v>
      </c>
      <c r="I4514" s="60">
        <f t="shared" si="1"/>
        <v>2023</v>
      </c>
      <c r="J4514" s="60">
        <f t="shared" si="2"/>
        <v>3</v>
      </c>
    </row>
    <row r="4515">
      <c r="A4515" s="325">
        <v>4513.0</v>
      </c>
      <c r="B4515" s="326" t="s">
        <v>960</v>
      </c>
      <c r="C4515" s="326" t="s">
        <v>518</v>
      </c>
      <c r="D4515" s="326" t="s">
        <v>805</v>
      </c>
      <c r="E4515" s="326" t="s">
        <v>822</v>
      </c>
      <c r="F4515" s="326" t="s">
        <v>823</v>
      </c>
      <c r="G4515" s="326">
        <v>108.0</v>
      </c>
      <c r="H4515" s="326">
        <v>32080.96236</v>
      </c>
      <c r="I4515" s="60">
        <f t="shared" si="1"/>
        <v>2023</v>
      </c>
      <c r="J4515" s="60">
        <f t="shared" si="2"/>
        <v>3</v>
      </c>
    </row>
    <row r="4516">
      <c r="A4516" s="325">
        <v>4514.0</v>
      </c>
      <c r="B4516" s="326" t="s">
        <v>960</v>
      </c>
      <c r="C4516" s="326" t="s">
        <v>518</v>
      </c>
      <c r="D4516" s="326" t="s">
        <v>828</v>
      </c>
      <c r="E4516" s="326" t="s">
        <v>829</v>
      </c>
      <c r="F4516" s="326" t="s">
        <v>830</v>
      </c>
      <c r="G4516" s="326">
        <v>7046.0</v>
      </c>
      <c r="H4516" s="326">
        <v>91561.13617</v>
      </c>
      <c r="I4516" s="60">
        <f t="shared" si="1"/>
        <v>2023</v>
      </c>
      <c r="J4516" s="60">
        <f t="shared" si="2"/>
        <v>3</v>
      </c>
    </row>
    <row r="4517">
      <c r="A4517" s="325">
        <v>4515.0</v>
      </c>
      <c r="B4517" s="326" t="s">
        <v>960</v>
      </c>
      <c r="C4517" s="326" t="s">
        <v>518</v>
      </c>
      <c r="D4517" s="326" t="s">
        <v>828</v>
      </c>
      <c r="E4517" s="326" t="s">
        <v>831</v>
      </c>
      <c r="F4517" s="326">
        <v>104.0</v>
      </c>
      <c r="G4517" s="326">
        <v>4923.0</v>
      </c>
      <c r="H4517" s="326">
        <v>33149.9264</v>
      </c>
      <c r="I4517" s="60">
        <f t="shared" si="1"/>
        <v>2023</v>
      </c>
      <c r="J4517" s="60">
        <f t="shared" si="2"/>
        <v>3</v>
      </c>
    </row>
    <row r="4518">
      <c r="A4518" s="325">
        <v>4516.0</v>
      </c>
      <c r="B4518" s="326" t="s">
        <v>960</v>
      </c>
      <c r="C4518" s="326" t="s">
        <v>518</v>
      </c>
      <c r="D4518" s="326" t="s">
        <v>828</v>
      </c>
      <c r="E4518" s="326" t="s">
        <v>832</v>
      </c>
      <c r="F4518" s="326">
        <v>13.0</v>
      </c>
      <c r="G4518" s="326">
        <v>44.0</v>
      </c>
      <c r="H4518" s="326">
        <v>11581.72132</v>
      </c>
      <c r="I4518" s="60">
        <f t="shared" si="1"/>
        <v>2023</v>
      </c>
      <c r="J4518" s="60">
        <f t="shared" si="2"/>
        <v>3</v>
      </c>
    </row>
    <row r="4519">
      <c r="A4519" s="325">
        <v>4517.0</v>
      </c>
      <c r="B4519" s="326" t="s">
        <v>960</v>
      </c>
      <c r="C4519" s="326" t="s">
        <v>518</v>
      </c>
      <c r="D4519" s="326" t="s">
        <v>828</v>
      </c>
      <c r="E4519" s="326" t="s">
        <v>833</v>
      </c>
      <c r="F4519" s="326" t="s">
        <v>834</v>
      </c>
      <c r="G4519" s="326">
        <v>10.0</v>
      </c>
      <c r="H4519" s="326">
        <v>20944.26165</v>
      </c>
      <c r="I4519" s="60">
        <f t="shared" si="1"/>
        <v>2023</v>
      </c>
      <c r="J4519" s="60">
        <f t="shared" si="2"/>
        <v>3</v>
      </c>
    </row>
    <row r="4520">
      <c r="A4520" s="325">
        <v>4518.0</v>
      </c>
      <c r="B4520" s="326" t="s">
        <v>960</v>
      </c>
      <c r="C4520" s="326" t="s">
        <v>518</v>
      </c>
      <c r="D4520" s="326" t="s">
        <v>828</v>
      </c>
      <c r="E4520" s="326" t="s">
        <v>835</v>
      </c>
      <c r="F4520" s="326" t="s">
        <v>836</v>
      </c>
      <c r="G4520" s="326">
        <v>221.0</v>
      </c>
      <c r="H4520" s="326">
        <v>34952.82931</v>
      </c>
      <c r="I4520" s="60">
        <f t="shared" si="1"/>
        <v>2023</v>
      </c>
      <c r="J4520" s="60">
        <f t="shared" si="2"/>
        <v>3</v>
      </c>
    </row>
    <row r="4521">
      <c r="A4521" s="325">
        <v>4519.0</v>
      </c>
      <c r="B4521" s="326" t="s">
        <v>960</v>
      </c>
      <c r="C4521" s="326" t="s">
        <v>518</v>
      </c>
      <c r="D4521" s="326" t="s">
        <v>828</v>
      </c>
      <c r="E4521" s="326" t="s">
        <v>929</v>
      </c>
      <c r="F4521" s="326">
        <v>36.0</v>
      </c>
      <c r="G4521" s="326">
        <v>197.0</v>
      </c>
      <c r="H4521" s="326">
        <v>296520.3609</v>
      </c>
      <c r="I4521" s="60">
        <f t="shared" si="1"/>
        <v>2023</v>
      </c>
      <c r="J4521" s="60">
        <f t="shared" si="2"/>
        <v>3</v>
      </c>
    </row>
    <row r="4522">
      <c r="A4522" s="325">
        <v>4520.0</v>
      </c>
      <c r="B4522" s="326" t="s">
        <v>960</v>
      </c>
      <c r="C4522" s="326" t="s">
        <v>518</v>
      </c>
      <c r="D4522" s="326" t="s">
        <v>828</v>
      </c>
      <c r="E4522" s="326" t="s">
        <v>866</v>
      </c>
      <c r="F4522" s="326">
        <v>106.0</v>
      </c>
      <c r="G4522" s="326">
        <v>42.0</v>
      </c>
      <c r="H4522" s="326">
        <v>65089.11633</v>
      </c>
      <c r="I4522" s="60">
        <f t="shared" si="1"/>
        <v>2023</v>
      </c>
      <c r="J4522" s="60">
        <f t="shared" si="2"/>
        <v>3</v>
      </c>
    </row>
    <row r="4523">
      <c r="A4523" s="325">
        <v>4521.0</v>
      </c>
      <c r="B4523" s="326" t="s">
        <v>960</v>
      </c>
      <c r="C4523" s="326" t="s">
        <v>518</v>
      </c>
      <c r="D4523" s="326" t="s">
        <v>828</v>
      </c>
      <c r="E4523" s="326" t="s">
        <v>853</v>
      </c>
      <c r="F4523" s="326">
        <v>14.0</v>
      </c>
      <c r="G4523" s="326">
        <v>2.0</v>
      </c>
      <c r="H4523" s="326">
        <v>1967.25</v>
      </c>
      <c r="I4523" s="60">
        <f t="shared" si="1"/>
        <v>2023</v>
      </c>
      <c r="J4523" s="60">
        <f t="shared" si="2"/>
        <v>3</v>
      </c>
    </row>
    <row r="4524">
      <c r="A4524" s="325">
        <v>4522.0</v>
      </c>
      <c r="B4524" s="326" t="s">
        <v>960</v>
      </c>
      <c r="C4524" s="326" t="s">
        <v>518</v>
      </c>
      <c r="D4524" s="326" t="s">
        <v>828</v>
      </c>
      <c r="E4524" s="326" t="s">
        <v>840</v>
      </c>
      <c r="F4524" s="326" t="s">
        <v>841</v>
      </c>
      <c r="G4524" s="326">
        <v>256.0</v>
      </c>
      <c r="H4524" s="326">
        <v>7457.026829</v>
      </c>
      <c r="I4524" s="60">
        <f t="shared" si="1"/>
        <v>2023</v>
      </c>
      <c r="J4524" s="60">
        <f t="shared" si="2"/>
        <v>3</v>
      </c>
    </row>
    <row r="4525">
      <c r="A4525" s="325">
        <v>4523.0</v>
      </c>
      <c r="B4525" s="326" t="s">
        <v>960</v>
      </c>
      <c r="C4525" s="326" t="s">
        <v>518</v>
      </c>
      <c r="D4525" s="326" t="s">
        <v>828</v>
      </c>
      <c r="E4525" s="326" t="s">
        <v>846</v>
      </c>
      <c r="F4525" s="326" t="s">
        <v>847</v>
      </c>
      <c r="G4525" s="326">
        <v>899.0</v>
      </c>
      <c r="H4525" s="326">
        <v>279345.5257</v>
      </c>
      <c r="I4525" s="60">
        <f t="shared" si="1"/>
        <v>2023</v>
      </c>
      <c r="J4525" s="60">
        <f t="shared" si="2"/>
        <v>3</v>
      </c>
    </row>
    <row r="4526">
      <c r="A4526" s="325">
        <v>4524.0</v>
      </c>
      <c r="B4526" s="326" t="s">
        <v>963</v>
      </c>
      <c r="C4526" s="326" t="s">
        <v>545</v>
      </c>
      <c r="D4526" s="326" t="s">
        <v>642</v>
      </c>
      <c r="E4526" s="326" t="s">
        <v>643</v>
      </c>
      <c r="F4526" s="326" t="s">
        <v>644</v>
      </c>
      <c r="G4526" s="326">
        <v>210.0</v>
      </c>
      <c r="H4526" s="326">
        <v>189490.6573</v>
      </c>
      <c r="I4526" s="60">
        <f t="shared" si="1"/>
        <v>2023</v>
      </c>
      <c r="J4526" s="60">
        <f t="shared" si="2"/>
        <v>4</v>
      </c>
    </row>
    <row r="4527">
      <c r="A4527" s="325">
        <v>4525.0</v>
      </c>
      <c r="B4527" s="326" t="s">
        <v>963</v>
      </c>
      <c r="C4527" s="326" t="s">
        <v>545</v>
      </c>
      <c r="D4527" s="326" t="s">
        <v>642</v>
      </c>
      <c r="E4527" s="326" t="s">
        <v>645</v>
      </c>
      <c r="F4527" s="326" t="s">
        <v>646</v>
      </c>
      <c r="G4527" s="326">
        <v>125.0</v>
      </c>
      <c r="H4527" s="326">
        <v>24973.8423</v>
      </c>
      <c r="I4527" s="60">
        <f t="shared" si="1"/>
        <v>2023</v>
      </c>
      <c r="J4527" s="60">
        <f t="shared" si="2"/>
        <v>4</v>
      </c>
    </row>
    <row r="4528">
      <c r="A4528" s="325">
        <v>4526.0</v>
      </c>
      <c r="B4528" s="326" t="s">
        <v>963</v>
      </c>
      <c r="C4528" s="326" t="s">
        <v>545</v>
      </c>
      <c r="D4528" s="326" t="s">
        <v>647</v>
      </c>
      <c r="E4528" s="326" t="s">
        <v>648</v>
      </c>
      <c r="F4528" s="326" t="s">
        <v>649</v>
      </c>
      <c r="G4528" s="326">
        <v>1188.0</v>
      </c>
      <c r="H4528" s="326">
        <v>10885.80196</v>
      </c>
      <c r="I4528" s="60">
        <f t="shared" si="1"/>
        <v>2023</v>
      </c>
      <c r="J4528" s="60">
        <f t="shared" si="2"/>
        <v>4</v>
      </c>
    </row>
    <row r="4529">
      <c r="A4529" s="325">
        <v>4527.0</v>
      </c>
      <c r="B4529" s="326" t="s">
        <v>963</v>
      </c>
      <c r="C4529" s="326" t="s">
        <v>545</v>
      </c>
      <c r="D4529" s="326" t="s">
        <v>647</v>
      </c>
      <c r="E4529" s="326" t="s">
        <v>650</v>
      </c>
      <c r="F4529" s="326" t="s">
        <v>651</v>
      </c>
      <c r="G4529" s="326">
        <v>1455.0</v>
      </c>
      <c r="H4529" s="326">
        <v>13332.35846</v>
      </c>
      <c r="I4529" s="60">
        <f t="shared" si="1"/>
        <v>2023</v>
      </c>
      <c r="J4529" s="60">
        <f t="shared" si="2"/>
        <v>4</v>
      </c>
    </row>
    <row r="4530">
      <c r="A4530" s="325">
        <v>4528.0</v>
      </c>
      <c r="B4530" s="326" t="s">
        <v>963</v>
      </c>
      <c r="C4530" s="326" t="s">
        <v>545</v>
      </c>
      <c r="D4530" s="326" t="s">
        <v>647</v>
      </c>
      <c r="E4530" s="326" t="s">
        <v>652</v>
      </c>
      <c r="F4530" s="326" t="s">
        <v>653</v>
      </c>
      <c r="G4530" s="326">
        <v>1988.0</v>
      </c>
      <c r="H4530" s="326">
        <v>18216.30832</v>
      </c>
      <c r="I4530" s="60">
        <f t="shared" si="1"/>
        <v>2023</v>
      </c>
      <c r="J4530" s="60">
        <f t="shared" si="2"/>
        <v>4</v>
      </c>
    </row>
    <row r="4531">
      <c r="A4531" s="325">
        <v>4529.0</v>
      </c>
      <c r="B4531" s="326" t="s">
        <v>963</v>
      </c>
      <c r="C4531" s="326" t="s">
        <v>545</v>
      </c>
      <c r="D4531" s="326" t="s">
        <v>647</v>
      </c>
      <c r="E4531" s="326" t="s">
        <v>654</v>
      </c>
      <c r="F4531" s="326" t="s">
        <v>655</v>
      </c>
      <c r="G4531" s="326">
        <v>1679.0</v>
      </c>
      <c r="H4531" s="326">
        <v>15384.90024</v>
      </c>
      <c r="I4531" s="60">
        <f t="shared" si="1"/>
        <v>2023</v>
      </c>
      <c r="J4531" s="60">
        <f t="shared" si="2"/>
        <v>4</v>
      </c>
    </row>
    <row r="4532">
      <c r="A4532" s="325">
        <v>4530.0</v>
      </c>
      <c r="B4532" s="326" t="s">
        <v>963</v>
      </c>
      <c r="C4532" s="326" t="s">
        <v>545</v>
      </c>
      <c r="D4532" s="326" t="s">
        <v>647</v>
      </c>
      <c r="E4532" s="326" t="s">
        <v>656</v>
      </c>
      <c r="F4532" s="326" t="s">
        <v>657</v>
      </c>
      <c r="G4532" s="326">
        <v>39.0</v>
      </c>
      <c r="H4532" s="326">
        <v>510.7692525</v>
      </c>
      <c r="I4532" s="60">
        <f t="shared" si="1"/>
        <v>2023</v>
      </c>
      <c r="J4532" s="60">
        <f t="shared" si="2"/>
        <v>4</v>
      </c>
    </row>
    <row r="4533">
      <c r="A4533" s="325">
        <v>4531.0</v>
      </c>
      <c r="B4533" s="326" t="s">
        <v>963</v>
      </c>
      <c r="C4533" s="326" t="s">
        <v>547</v>
      </c>
      <c r="D4533" s="326" t="s">
        <v>658</v>
      </c>
      <c r="E4533" s="326" t="s">
        <v>659</v>
      </c>
      <c r="F4533" s="326" t="s">
        <v>660</v>
      </c>
      <c r="G4533" s="326">
        <v>67.0</v>
      </c>
      <c r="H4533" s="326">
        <v>772.7240777</v>
      </c>
      <c r="I4533" s="60">
        <f t="shared" si="1"/>
        <v>2023</v>
      </c>
      <c r="J4533" s="60">
        <f t="shared" si="2"/>
        <v>4</v>
      </c>
    </row>
    <row r="4534">
      <c r="A4534" s="325">
        <v>4532.0</v>
      </c>
      <c r="B4534" s="326" t="s">
        <v>963</v>
      </c>
      <c r="C4534" s="326" t="s">
        <v>547</v>
      </c>
      <c r="D4534" s="326" t="s">
        <v>658</v>
      </c>
      <c r="E4534" s="326" t="s">
        <v>661</v>
      </c>
      <c r="F4534" s="326" t="s">
        <v>662</v>
      </c>
      <c r="G4534" s="326">
        <v>4424.0</v>
      </c>
      <c r="H4534" s="326">
        <v>6709.000176</v>
      </c>
      <c r="I4534" s="60">
        <f t="shared" si="1"/>
        <v>2023</v>
      </c>
      <c r="J4534" s="60">
        <f t="shared" si="2"/>
        <v>4</v>
      </c>
    </row>
    <row r="4535">
      <c r="A4535" s="325">
        <v>4533.0</v>
      </c>
      <c r="B4535" s="326" t="s">
        <v>963</v>
      </c>
      <c r="C4535" s="326" t="s">
        <v>547</v>
      </c>
      <c r="D4535" s="326" t="s">
        <v>658</v>
      </c>
      <c r="E4535" s="326" t="s">
        <v>663</v>
      </c>
      <c r="F4535" s="326" t="s">
        <v>664</v>
      </c>
      <c r="G4535" s="326">
        <v>3401.0</v>
      </c>
      <c r="H4535" s="326">
        <v>30604.39222</v>
      </c>
      <c r="I4535" s="60">
        <f t="shared" si="1"/>
        <v>2023</v>
      </c>
      <c r="J4535" s="60">
        <f t="shared" si="2"/>
        <v>4</v>
      </c>
    </row>
    <row r="4536">
      <c r="A4536" s="325">
        <v>4534.0</v>
      </c>
      <c r="B4536" s="326" t="s">
        <v>963</v>
      </c>
      <c r="C4536" s="326" t="s">
        <v>547</v>
      </c>
      <c r="D4536" s="326" t="s">
        <v>665</v>
      </c>
      <c r="E4536" s="326" t="s">
        <v>666</v>
      </c>
      <c r="F4536" s="326" t="s">
        <v>667</v>
      </c>
      <c r="G4536" s="326">
        <v>4018.0</v>
      </c>
      <c r="H4536" s="326">
        <v>2678712.184</v>
      </c>
      <c r="I4536" s="60">
        <f t="shared" si="1"/>
        <v>2023</v>
      </c>
      <c r="J4536" s="60">
        <f t="shared" si="2"/>
        <v>4</v>
      </c>
    </row>
    <row r="4537">
      <c r="A4537" s="325">
        <v>4535.0</v>
      </c>
      <c r="B4537" s="326" t="s">
        <v>963</v>
      </c>
      <c r="C4537" s="326" t="s">
        <v>678</v>
      </c>
      <c r="D4537" s="326" t="s">
        <v>678</v>
      </c>
      <c r="E4537" s="326" t="s">
        <v>680</v>
      </c>
      <c r="F4537" s="326">
        <v>80.0</v>
      </c>
      <c r="G4537" s="326">
        <v>112.0</v>
      </c>
      <c r="H4537" s="326">
        <v>17582.6652</v>
      </c>
      <c r="I4537" s="60">
        <f t="shared" si="1"/>
        <v>2023</v>
      </c>
      <c r="J4537" s="60">
        <f t="shared" si="2"/>
        <v>4</v>
      </c>
    </row>
    <row r="4538">
      <c r="A4538" s="325">
        <v>4536.0</v>
      </c>
      <c r="B4538" s="326" t="s">
        <v>963</v>
      </c>
      <c r="C4538" s="326" t="s">
        <v>678</v>
      </c>
      <c r="D4538" s="326" t="s">
        <v>678</v>
      </c>
      <c r="E4538" s="326" t="s">
        <v>681</v>
      </c>
      <c r="F4538" s="326">
        <v>83.0</v>
      </c>
      <c r="G4538" s="326">
        <v>8.0</v>
      </c>
      <c r="H4538" s="326">
        <v>34.02373443</v>
      </c>
      <c r="I4538" s="60">
        <f t="shared" si="1"/>
        <v>2023</v>
      </c>
      <c r="J4538" s="60">
        <f t="shared" si="2"/>
        <v>4</v>
      </c>
    </row>
    <row r="4539">
      <c r="A4539" s="325">
        <v>4537.0</v>
      </c>
      <c r="B4539" s="326" t="s">
        <v>963</v>
      </c>
      <c r="C4539" s="326" t="s">
        <v>678</v>
      </c>
      <c r="D4539" s="326" t="s">
        <v>678</v>
      </c>
      <c r="E4539" s="326" t="s">
        <v>683</v>
      </c>
      <c r="F4539" s="326">
        <v>802.0</v>
      </c>
      <c r="G4539" s="326">
        <v>672.0</v>
      </c>
      <c r="H4539" s="326">
        <v>90809.67659</v>
      </c>
      <c r="I4539" s="60">
        <f t="shared" si="1"/>
        <v>2023</v>
      </c>
      <c r="J4539" s="60">
        <f t="shared" si="2"/>
        <v>4</v>
      </c>
    </row>
    <row r="4540">
      <c r="A4540" s="325">
        <v>4538.0</v>
      </c>
      <c r="B4540" s="326" t="s">
        <v>963</v>
      </c>
      <c r="C4540" s="326" t="s">
        <v>678</v>
      </c>
      <c r="D4540" s="326" t="s">
        <v>678</v>
      </c>
      <c r="E4540" s="326" t="s">
        <v>684</v>
      </c>
      <c r="F4540" s="326">
        <v>95.0</v>
      </c>
      <c r="G4540" s="326">
        <v>12.0</v>
      </c>
      <c r="H4540" s="326">
        <v>194.1042576</v>
      </c>
      <c r="I4540" s="60">
        <f t="shared" si="1"/>
        <v>2023</v>
      </c>
      <c r="J4540" s="60">
        <f t="shared" si="2"/>
        <v>4</v>
      </c>
    </row>
    <row r="4541">
      <c r="A4541" s="325">
        <v>4539.0</v>
      </c>
      <c r="B4541" s="326" t="s">
        <v>963</v>
      </c>
      <c r="C4541" s="326" t="s">
        <v>678</v>
      </c>
      <c r="D4541" s="326" t="s">
        <v>678</v>
      </c>
      <c r="E4541" s="326" t="s">
        <v>685</v>
      </c>
      <c r="F4541" s="326">
        <v>24.0</v>
      </c>
      <c r="G4541" s="326">
        <v>9.0</v>
      </c>
      <c r="H4541" s="326">
        <v>3123.12003</v>
      </c>
      <c r="I4541" s="60">
        <f t="shared" si="1"/>
        <v>2023</v>
      </c>
      <c r="J4541" s="60">
        <f t="shared" si="2"/>
        <v>4</v>
      </c>
    </row>
    <row r="4542">
      <c r="A4542" s="325">
        <v>4540.0</v>
      </c>
      <c r="B4542" s="326" t="s">
        <v>963</v>
      </c>
      <c r="C4542" s="326" t="s">
        <v>678</v>
      </c>
      <c r="D4542" s="326" t="s">
        <v>678</v>
      </c>
      <c r="E4542" s="326" t="s">
        <v>686</v>
      </c>
      <c r="F4542" s="326">
        <v>60.0</v>
      </c>
      <c r="G4542" s="326">
        <v>2.0</v>
      </c>
      <c r="H4542" s="326">
        <v>36.84575224</v>
      </c>
      <c r="I4542" s="60">
        <f t="shared" si="1"/>
        <v>2023</v>
      </c>
      <c r="J4542" s="60">
        <f t="shared" si="2"/>
        <v>4</v>
      </c>
    </row>
    <row r="4543">
      <c r="A4543" s="325">
        <v>4541.0</v>
      </c>
      <c r="B4543" s="326" t="s">
        <v>963</v>
      </c>
      <c r="C4543" s="326" t="s">
        <v>678</v>
      </c>
      <c r="D4543" s="326" t="s">
        <v>678</v>
      </c>
      <c r="E4543" s="326" t="s">
        <v>687</v>
      </c>
      <c r="F4543" s="326">
        <v>814.0</v>
      </c>
      <c r="G4543" s="326">
        <v>58.0</v>
      </c>
      <c r="H4543" s="326">
        <v>408.4630078</v>
      </c>
      <c r="I4543" s="60">
        <f t="shared" si="1"/>
        <v>2023</v>
      </c>
      <c r="J4543" s="60">
        <f t="shared" si="2"/>
        <v>4</v>
      </c>
    </row>
    <row r="4544">
      <c r="A4544" s="325">
        <v>4542.0</v>
      </c>
      <c r="B4544" s="326" t="s">
        <v>963</v>
      </c>
      <c r="C4544" s="326" t="s">
        <v>678</v>
      </c>
      <c r="D4544" s="326" t="s">
        <v>678</v>
      </c>
      <c r="E4544" s="326" t="s">
        <v>688</v>
      </c>
      <c r="F4544" s="326">
        <v>33.0</v>
      </c>
      <c r="G4544" s="326">
        <v>277.0</v>
      </c>
      <c r="H4544" s="326">
        <v>10238.46223</v>
      </c>
      <c r="I4544" s="60">
        <f t="shared" si="1"/>
        <v>2023</v>
      </c>
      <c r="J4544" s="60">
        <f t="shared" si="2"/>
        <v>4</v>
      </c>
    </row>
    <row r="4545">
      <c r="A4545" s="325">
        <v>4543.0</v>
      </c>
      <c r="B4545" s="326" t="s">
        <v>963</v>
      </c>
      <c r="C4545" s="326" t="s">
        <v>678</v>
      </c>
      <c r="D4545" s="326" t="s">
        <v>678</v>
      </c>
      <c r="E4545" s="326" t="s">
        <v>689</v>
      </c>
      <c r="F4545" s="326">
        <v>54.0</v>
      </c>
      <c r="G4545" s="326">
        <v>407.0</v>
      </c>
      <c r="H4545" s="326">
        <v>28430.89688</v>
      </c>
      <c r="I4545" s="60">
        <f t="shared" si="1"/>
        <v>2023</v>
      </c>
      <c r="J4545" s="60">
        <f t="shared" si="2"/>
        <v>4</v>
      </c>
    </row>
    <row r="4546">
      <c r="A4546" s="325">
        <v>4544.0</v>
      </c>
      <c r="B4546" s="326" t="s">
        <v>963</v>
      </c>
      <c r="C4546" s="326" t="s">
        <v>678</v>
      </c>
      <c r="D4546" s="326" t="s">
        <v>678</v>
      </c>
      <c r="E4546" s="326" t="s">
        <v>692</v>
      </c>
      <c r="F4546" s="326" t="s">
        <v>693</v>
      </c>
      <c r="G4546" s="326">
        <v>45.0</v>
      </c>
      <c r="H4546" s="326">
        <v>6489.927243</v>
      </c>
      <c r="I4546" s="60">
        <f t="shared" si="1"/>
        <v>2023</v>
      </c>
      <c r="J4546" s="60">
        <f t="shared" si="2"/>
        <v>4</v>
      </c>
    </row>
    <row r="4547">
      <c r="A4547" s="325">
        <v>4545.0</v>
      </c>
      <c r="B4547" s="326" t="s">
        <v>963</v>
      </c>
      <c r="C4547" s="326" t="s">
        <v>678</v>
      </c>
      <c r="D4547" s="326" t="s">
        <v>678</v>
      </c>
      <c r="E4547" s="326" t="s">
        <v>694</v>
      </c>
      <c r="F4547" s="326">
        <v>86.0</v>
      </c>
      <c r="G4547" s="326">
        <v>1368.0</v>
      </c>
      <c r="H4547" s="326">
        <v>167379.5282</v>
      </c>
      <c r="I4547" s="60">
        <f t="shared" si="1"/>
        <v>2023</v>
      </c>
      <c r="J4547" s="60">
        <f t="shared" si="2"/>
        <v>4</v>
      </c>
    </row>
    <row r="4548">
      <c r="A4548" s="325">
        <v>4546.0</v>
      </c>
      <c r="B4548" s="326" t="s">
        <v>963</v>
      </c>
      <c r="C4548" s="326" t="s">
        <v>678</v>
      </c>
      <c r="D4548" s="326" t="s">
        <v>678</v>
      </c>
      <c r="E4548" s="326" t="s">
        <v>695</v>
      </c>
      <c r="F4548" s="326">
        <v>69.0</v>
      </c>
      <c r="G4548" s="326">
        <v>129.0</v>
      </c>
      <c r="H4548" s="326">
        <v>35001.0068</v>
      </c>
      <c r="I4548" s="60">
        <f t="shared" si="1"/>
        <v>2023</v>
      </c>
      <c r="J4548" s="60">
        <f t="shared" si="2"/>
        <v>4</v>
      </c>
    </row>
    <row r="4549">
      <c r="A4549" s="325">
        <v>4547.0</v>
      </c>
      <c r="B4549" s="326" t="s">
        <v>963</v>
      </c>
      <c r="C4549" s="326" t="s">
        <v>678</v>
      </c>
      <c r="D4549" s="326" t="s">
        <v>678</v>
      </c>
      <c r="E4549" s="326" t="s">
        <v>696</v>
      </c>
      <c r="F4549" s="326">
        <v>61.0</v>
      </c>
      <c r="G4549" s="326">
        <v>40.0</v>
      </c>
      <c r="H4549" s="326">
        <v>5911.441532</v>
      </c>
      <c r="I4549" s="60">
        <f t="shared" si="1"/>
        <v>2023</v>
      </c>
      <c r="J4549" s="60">
        <f t="shared" si="2"/>
        <v>4</v>
      </c>
    </row>
    <row r="4550">
      <c r="A4550" s="325">
        <v>4548.0</v>
      </c>
      <c r="B4550" s="326" t="s">
        <v>963</v>
      </c>
      <c r="C4550" s="326" t="s">
        <v>678</v>
      </c>
      <c r="D4550" s="326" t="s">
        <v>678</v>
      </c>
      <c r="E4550" s="326" t="s">
        <v>697</v>
      </c>
      <c r="F4550" s="326">
        <v>99.0</v>
      </c>
      <c r="G4550" s="326">
        <v>176.0</v>
      </c>
      <c r="H4550" s="326">
        <v>32702.19045</v>
      </c>
      <c r="I4550" s="60">
        <f t="shared" si="1"/>
        <v>2023</v>
      </c>
      <c r="J4550" s="60">
        <f t="shared" si="2"/>
        <v>4</v>
      </c>
    </row>
    <row r="4551">
      <c r="A4551" s="325">
        <v>4549.0</v>
      </c>
      <c r="B4551" s="326" t="s">
        <v>963</v>
      </c>
      <c r="C4551" s="326" t="s">
        <v>678</v>
      </c>
      <c r="D4551" s="326" t="s">
        <v>678</v>
      </c>
      <c r="E4551" s="326" t="s">
        <v>698</v>
      </c>
      <c r="F4551" s="326">
        <v>67.0</v>
      </c>
      <c r="G4551" s="326">
        <v>1.0</v>
      </c>
      <c r="H4551" s="326">
        <v>116.3134844</v>
      </c>
      <c r="I4551" s="60">
        <f t="shared" si="1"/>
        <v>2023</v>
      </c>
      <c r="J4551" s="60">
        <f t="shared" si="2"/>
        <v>4</v>
      </c>
    </row>
    <row r="4552">
      <c r="A4552" s="325">
        <v>4550.0</v>
      </c>
      <c r="B4552" s="326" t="s">
        <v>963</v>
      </c>
      <c r="C4552" s="326" t="s">
        <v>678</v>
      </c>
      <c r="D4552" s="326" t="s">
        <v>678</v>
      </c>
      <c r="E4552" s="326" t="s">
        <v>699</v>
      </c>
      <c r="F4552" s="326">
        <v>79.0</v>
      </c>
      <c r="G4552" s="326">
        <v>368.0</v>
      </c>
      <c r="H4552" s="326">
        <v>67808.78521</v>
      </c>
      <c r="I4552" s="60">
        <f t="shared" si="1"/>
        <v>2023</v>
      </c>
      <c r="J4552" s="60">
        <f t="shared" si="2"/>
        <v>4</v>
      </c>
    </row>
    <row r="4553">
      <c r="A4553" s="325">
        <v>4551.0</v>
      </c>
      <c r="B4553" s="326" t="s">
        <v>963</v>
      </c>
      <c r="C4553" s="326" t="s">
        <v>678</v>
      </c>
      <c r="D4553" s="326" t="s">
        <v>678</v>
      </c>
      <c r="E4553" s="326" t="s">
        <v>702</v>
      </c>
      <c r="F4553" s="326" t="s">
        <v>703</v>
      </c>
      <c r="G4553" s="326">
        <v>62.0</v>
      </c>
      <c r="H4553" s="326">
        <v>11460.34643</v>
      </c>
      <c r="I4553" s="60">
        <f t="shared" si="1"/>
        <v>2023</v>
      </c>
      <c r="J4553" s="60">
        <f t="shared" si="2"/>
        <v>4</v>
      </c>
    </row>
    <row r="4554">
      <c r="A4554" s="325">
        <v>4552.0</v>
      </c>
      <c r="B4554" s="326" t="s">
        <v>963</v>
      </c>
      <c r="C4554" s="326" t="s">
        <v>678</v>
      </c>
      <c r="D4554" s="326" t="s">
        <v>678</v>
      </c>
      <c r="E4554" s="326" t="s">
        <v>704</v>
      </c>
      <c r="F4554" s="326">
        <v>38.0</v>
      </c>
      <c r="G4554" s="326">
        <v>422.0</v>
      </c>
      <c r="H4554" s="326">
        <v>117408.7086</v>
      </c>
      <c r="I4554" s="60">
        <f t="shared" si="1"/>
        <v>2023</v>
      </c>
      <c r="J4554" s="60">
        <f t="shared" si="2"/>
        <v>4</v>
      </c>
    </row>
    <row r="4555">
      <c r="A4555" s="325">
        <v>4553.0</v>
      </c>
      <c r="B4555" s="326" t="s">
        <v>963</v>
      </c>
      <c r="C4555" s="326" t="s">
        <v>678</v>
      </c>
      <c r="D4555" s="326" t="s">
        <v>678</v>
      </c>
      <c r="E4555" s="326" t="s">
        <v>705</v>
      </c>
      <c r="F4555" s="326">
        <v>27.0</v>
      </c>
      <c r="G4555" s="326">
        <v>8.0</v>
      </c>
      <c r="H4555" s="326">
        <v>22.2833498</v>
      </c>
      <c r="I4555" s="60">
        <f t="shared" si="1"/>
        <v>2023</v>
      </c>
      <c r="J4555" s="60">
        <f t="shared" si="2"/>
        <v>4</v>
      </c>
    </row>
    <row r="4556">
      <c r="A4556" s="325">
        <v>4554.0</v>
      </c>
      <c r="B4556" s="326" t="s">
        <v>963</v>
      </c>
      <c r="C4556" s="326" t="s">
        <v>678</v>
      </c>
      <c r="D4556" s="326" t="s">
        <v>678</v>
      </c>
      <c r="E4556" s="326" t="s">
        <v>706</v>
      </c>
      <c r="F4556" s="326">
        <v>59.0</v>
      </c>
      <c r="G4556" s="326">
        <v>426.0</v>
      </c>
      <c r="H4556" s="326">
        <v>25139.90966</v>
      </c>
      <c r="I4556" s="60">
        <f t="shared" si="1"/>
        <v>2023</v>
      </c>
      <c r="J4556" s="60">
        <f t="shared" si="2"/>
        <v>4</v>
      </c>
    </row>
    <row r="4557">
      <c r="A4557" s="325">
        <v>4555.0</v>
      </c>
      <c r="B4557" s="326" t="s">
        <v>963</v>
      </c>
      <c r="C4557" s="326" t="s">
        <v>678</v>
      </c>
      <c r="D4557" s="326" t="s">
        <v>678</v>
      </c>
      <c r="E4557" s="326" t="s">
        <v>856</v>
      </c>
      <c r="F4557" s="326">
        <v>96.0</v>
      </c>
      <c r="G4557" s="326">
        <v>2.0</v>
      </c>
      <c r="H4557" s="326">
        <v>547.724445</v>
      </c>
      <c r="I4557" s="60">
        <f t="shared" si="1"/>
        <v>2023</v>
      </c>
      <c r="J4557" s="60">
        <f t="shared" si="2"/>
        <v>4</v>
      </c>
    </row>
    <row r="4558">
      <c r="A4558" s="325">
        <v>4556.0</v>
      </c>
      <c r="B4558" s="326" t="s">
        <v>963</v>
      </c>
      <c r="C4558" s="326" t="s">
        <v>550</v>
      </c>
      <c r="D4558" s="326" t="s">
        <v>550</v>
      </c>
      <c r="E4558" s="326" t="s">
        <v>912</v>
      </c>
      <c r="F4558" s="326">
        <v>81.0</v>
      </c>
      <c r="G4558" s="326">
        <v>15.0</v>
      </c>
      <c r="H4558" s="326">
        <v>25660.85438</v>
      </c>
      <c r="I4558" s="60">
        <f t="shared" si="1"/>
        <v>2023</v>
      </c>
      <c r="J4558" s="60">
        <f t="shared" si="2"/>
        <v>4</v>
      </c>
    </row>
    <row r="4559">
      <c r="A4559" s="325">
        <v>4557.0</v>
      </c>
      <c r="B4559" s="326" t="s">
        <v>963</v>
      </c>
      <c r="C4559" s="326" t="s">
        <v>550</v>
      </c>
      <c r="D4559" s="326" t="s">
        <v>550</v>
      </c>
      <c r="E4559" s="326" t="s">
        <v>708</v>
      </c>
      <c r="F4559" s="326" t="s">
        <v>709</v>
      </c>
      <c r="G4559" s="326">
        <v>2503.0</v>
      </c>
      <c r="H4559" s="326">
        <v>177976.6559</v>
      </c>
      <c r="I4559" s="60">
        <f t="shared" si="1"/>
        <v>2023</v>
      </c>
      <c r="J4559" s="60">
        <f t="shared" si="2"/>
        <v>4</v>
      </c>
    </row>
    <row r="4560">
      <c r="A4560" s="325">
        <v>4558.0</v>
      </c>
      <c r="B4560" s="326" t="s">
        <v>963</v>
      </c>
      <c r="C4560" s="326" t="s">
        <v>550</v>
      </c>
      <c r="D4560" s="326" t="s">
        <v>550</v>
      </c>
      <c r="E4560" s="326" t="s">
        <v>710</v>
      </c>
      <c r="F4560" s="326" t="s">
        <v>711</v>
      </c>
      <c r="G4560" s="326">
        <v>296.0</v>
      </c>
      <c r="H4560" s="326">
        <v>164143.1828</v>
      </c>
      <c r="I4560" s="60">
        <f t="shared" si="1"/>
        <v>2023</v>
      </c>
      <c r="J4560" s="60">
        <f t="shared" si="2"/>
        <v>4</v>
      </c>
    </row>
    <row r="4561">
      <c r="A4561" s="325">
        <v>4559.0</v>
      </c>
      <c r="B4561" s="326" t="s">
        <v>963</v>
      </c>
      <c r="C4561" s="326" t="s">
        <v>550</v>
      </c>
      <c r="D4561" s="326" t="s">
        <v>550</v>
      </c>
      <c r="E4561" s="326" t="s">
        <v>712</v>
      </c>
      <c r="F4561" s="326" t="s">
        <v>713</v>
      </c>
      <c r="G4561" s="326">
        <v>142.0</v>
      </c>
      <c r="H4561" s="326">
        <v>99826.1732</v>
      </c>
      <c r="I4561" s="60">
        <f t="shared" si="1"/>
        <v>2023</v>
      </c>
      <c r="J4561" s="60">
        <f t="shared" si="2"/>
        <v>4</v>
      </c>
    </row>
    <row r="4562">
      <c r="A4562" s="325">
        <v>4560.0</v>
      </c>
      <c r="B4562" s="326" t="s">
        <v>963</v>
      </c>
      <c r="C4562" s="326" t="s">
        <v>550</v>
      </c>
      <c r="D4562" s="326" t="s">
        <v>550</v>
      </c>
      <c r="E4562" s="326" t="s">
        <v>714</v>
      </c>
      <c r="F4562" s="326" t="s">
        <v>715</v>
      </c>
      <c r="G4562" s="326">
        <v>1798.0</v>
      </c>
      <c r="H4562" s="326">
        <v>110407.6843</v>
      </c>
      <c r="I4562" s="60">
        <f t="shared" si="1"/>
        <v>2023</v>
      </c>
      <c r="J4562" s="60">
        <f t="shared" si="2"/>
        <v>4</v>
      </c>
    </row>
    <row r="4563">
      <c r="A4563" s="325">
        <v>4561.0</v>
      </c>
      <c r="B4563" s="326" t="s">
        <v>963</v>
      </c>
      <c r="C4563" s="326" t="s">
        <v>551</v>
      </c>
      <c r="D4563" s="326" t="s">
        <v>551</v>
      </c>
      <c r="E4563" s="326" t="s">
        <v>716</v>
      </c>
      <c r="F4563" s="326">
        <v>66.0</v>
      </c>
      <c r="G4563" s="326">
        <v>4865.0</v>
      </c>
      <c r="H4563" s="326">
        <v>337100.2279</v>
      </c>
      <c r="I4563" s="60">
        <f t="shared" si="1"/>
        <v>2023</v>
      </c>
      <c r="J4563" s="60">
        <f t="shared" si="2"/>
        <v>4</v>
      </c>
    </row>
    <row r="4564">
      <c r="A4564" s="325">
        <v>4562.0</v>
      </c>
      <c r="B4564" s="326" t="s">
        <v>963</v>
      </c>
      <c r="C4564" s="326" t="s">
        <v>551</v>
      </c>
      <c r="D4564" s="326" t="s">
        <v>551</v>
      </c>
      <c r="E4564" s="326" t="s">
        <v>717</v>
      </c>
      <c r="F4564" s="326" t="s">
        <v>718</v>
      </c>
      <c r="G4564" s="326">
        <v>3251.0</v>
      </c>
      <c r="H4564" s="326">
        <v>24630.09421</v>
      </c>
      <c r="I4564" s="60">
        <f t="shared" si="1"/>
        <v>2023</v>
      </c>
      <c r="J4564" s="60">
        <f t="shared" si="2"/>
        <v>4</v>
      </c>
    </row>
    <row r="4565">
      <c r="A4565" s="325">
        <v>4563.0</v>
      </c>
      <c r="B4565" s="326" t="s">
        <v>963</v>
      </c>
      <c r="C4565" s="326" t="s">
        <v>551</v>
      </c>
      <c r="D4565" s="326" t="s">
        <v>551</v>
      </c>
      <c r="E4565" s="326" t="s">
        <v>719</v>
      </c>
      <c r="F4565" s="326" t="s">
        <v>720</v>
      </c>
      <c r="G4565" s="326">
        <v>1814.0</v>
      </c>
      <c r="H4565" s="326">
        <v>24898.28721</v>
      </c>
      <c r="I4565" s="60">
        <f t="shared" si="1"/>
        <v>2023</v>
      </c>
      <c r="J4565" s="60">
        <f t="shared" si="2"/>
        <v>4</v>
      </c>
    </row>
    <row r="4566">
      <c r="A4566" s="325">
        <v>4564.0</v>
      </c>
      <c r="B4566" s="326" t="s">
        <v>963</v>
      </c>
      <c r="C4566" s="326" t="s">
        <v>551</v>
      </c>
      <c r="D4566" s="326" t="s">
        <v>551</v>
      </c>
      <c r="E4566" s="326" t="s">
        <v>721</v>
      </c>
      <c r="F4566" s="326" t="s">
        <v>722</v>
      </c>
      <c r="G4566" s="326">
        <v>46.0</v>
      </c>
      <c r="H4566" s="326">
        <v>17177.00789</v>
      </c>
      <c r="I4566" s="60">
        <f t="shared" si="1"/>
        <v>2023</v>
      </c>
      <c r="J4566" s="60">
        <f t="shared" si="2"/>
        <v>4</v>
      </c>
    </row>
    <row r="4567">
      <c r="A4567" s="325">
        <v>4565.0</v>
      </c>
      <c r="B4567" s="326" t="s">
        <v>963</v>
      </c>
      <c r="C4567" s="326" t="s">
        <v>723</v>
      </c>
      <c r="D4567" s="326" t="s">
        <v>723</v>
      </c>
      <c r="E4567" s="326" t="s">
        <v>724</v>
      </c>
      <c r="F4567" s="326" t="s">
        <v>725</v>
      </c>
      <c r="G4567" s="326">
        <v>460.0</v>
      </c>
      <c r="H4567" s="326">
        <v>457033.7226</v>
      </c>
      <c r="I4567" s="60">
        <f t="shared" si="1"/>
        <v>2023</v>
      </c>
      <c r="J4567" s="60">
        <f t="shared" si="2"/>
        <v>4</v>
      </c>
    </row>
    <row r="4568">
      <c r="A4568" s="325">
        <v>4566.0</v>
      </c>
      <c r="B4568" s="326" t="s">
        <v>963</v>
      </c>
      <c r="C4568" s="326" t="s">
        <v>723</v>
      </c>
      <c r="D4568" s="326" t="s">
        <v>723</v>
      </c>
      <c r="E4568" s="326" t="s">
        <v>726</v>
      </c>
      <c r="F4568" s="326" t="s">
        <v>727</v>
      </c>
      <c r="G4568" s="326">
        <v>1325.0</v>
      </c>
      <c r="H4568" s="326">
        <v>1316455.831</v>
      </c>
      <c r="I4568" s="60">
        <f t="shared" si="1"/>
        <v>2023</v>
      </c>
      <c r="J4568" s="60">
        <f t="shared" si="2"/>
        <v>4</v>
      </c>
    </row>
    <row r="4569">
      <c r="A4569" s="325">
        <v>4567.0</v>
      </c>
      <c r="B4569" s="326" t="s">
        <v>963</v>
      </c>
      <c r="C4569" s="326" t="s">
        <v>524</v>
      </c>
      <c r="D4569" s="326" t="s">
        <v>728</v>
      </c>
      <c r="E4569" s="326" t="s">
        <v>729</v>
      </c>
      <c r="F4569" s="326">
        <v>71.0</v>
      </c>
      <c r="G4569" s="326">
        <v>81.0</v>
      </c>
      <c r="H4569" s="326">
        <v>77708.99343</v>
      </c>
      <c r="I4569" s="60">
        <f t="shared" si="1"/>
        <v>2023</v>
      </c>
      <c r="J4569" s="60">
        <f t="shared" si="2"/>
        <v>4</v>
      </c>
    </row>
    <row r="4570">
      <c r="A4570" s="325">
        <v>4568.0</v>
      </c>
      <c r="B4570" s="326" t="s">
        <v>963</v>
      </c>
      <c r="C4570" s="326" t="s">
        <v>524</v>
      </c>
      <c r="D4570" s="326" t="s">
        <v>728</v>
      </c>
      <c r="E4570" s="326" t="s">
        <v>730</v>
      </c>
      <c r="F4570" s="326">
        <v>73.0</v>
      </c>
      <c r="G4570" s="326">
        <v>10.0</v>
      </c>
      <c r="H4570" s="326">
        <v>2462.444932</v>
      </c>
      <c r="I4570" s="60">
        <f t="shared" si="1"/>
        <v>2023</v>
      </c>
      <c r="J4570" s="60">
        <f t="shared" si="2"/>
        <v>4</v>
      </c>
    </row>
    <row r="4571">
      <c r="A4571" s="325">
        <v>4569.0</v>
      </c>
      <c r="B4571" s="326" t="s">
        <v>963</v>
      </c>
      <c r="C4571" s="326" t="s">
        <v>524</v>
      </c>
      <c r="D4571" s="326" t="s">
        <v>728</v>
      </c>
      <c r="E4571" s="326" t="s">
        <v>731</v>
      </c>
      <c r="F4571" s="326" t="s">
        <v>732</v>
      </c>
      <c r="G4571" s="326">
        <v>32.0</v>
      </c>
      <c r="H4571" s="326">
        <v>29065.65833</v>
      </c>
      <c r="I4571" s="60">
        <f t="shared" si="1"/>
        <v>2023</v>
      </c>
      <c r="J4571" s="60">
        <f t="shared" si="2"/>
        <v>4</v>
      </c>
    </row>
    <row r="4572">
      <c r="A4572" s="325">
        <v>4570.0</v>
      </c>
      <c r="B4572" s="326" t="s">
        <v>963</v>
      </c>
      <c r="C4572" s="326" t="s">
        <v>524</v>
      </c>
      <c r="D4572" s="326" t="s">
        <v>728</v>
      </c>
      <c r="E4572" s="326" t="s">
        <v>733</v>
      </c>
      <c r="F4572" s="326" t="s">
        <v>734</v>
      </c>
      <c r="G4572" s="326">
        <v>444.0</v>
      </c>
      <c r="H4572" s="326">
        <v>20661.41719</v>
      </c>
      <c r="I4572" s="60">
        <f t="shared" si="1"/>
        <v>2023</v>
      </c>
      <c r="J4572" s="60">
        <f t="shared" si="2"/>
        <v>4</v>
      </c>
    </row>
    <row r="4573">
      <c r="A4573" s="325">
        <v>4571.0</v>
      </c>
      <c r="B4573" s="326" t="s">
        <v>963</v>
      </c>
      <c r="C4573" s="326" t="s">
        <v>524</v>
      </c>
      <c r="D4573" s="326" t="s">
        <v>728</v>
      </c>
      <c r="E4573" s="326" t="s">
        <v>735</v>
      </c>
      <c r="F4573" s="326">
        <v>23.0</v>
      </c>
      <c r="G4573" s="326">
        <v>34.0</v>
      </c>
      <c r="H4573" s="326">
        <v>44478.13652</v>
      </c>
      <c r="I4573" s="60">
        <f t="shared" si="1"/>
        <v>2023</v>
      </c>
      <c r="J4573" s="60">
        <f t="shared" si="2"/>
        <v>4</v>
      </c>
    </row>
    <row r="4574">
      <c r="A4574" s="325">
        <v>4572.0</v>
      </c>
      <c r="B4574" s="326" t="s">
        <v>963</v>
      </c>
      <c r="C4574" s="326" t="s">
        <v>524</v>
      </c>
      <c r="D4574" s="326" t="s">
        <v>728</v>
      </c>
      <c r="E4574" s="326" t="s">
        <v>736</v>
      </c>
      <c r="F4574" s="326" t="s">
        <v>737</v>
      </c>
      <c r="G4574" s="326">
        <v>9.0</v>
      </c>
      <c r="H4574" s="326">
        <v>12248.8366</v>
      </c>
      <c r="I4574" s="60">
        <f t="shared" si="1"/>
        <v>2023</v>
      </c>
      <c r="J4574" s="60">
        <f t="shared" si="2"/>
        <v>4</v>
      </c>
    </row>
    <row r="4575">
      <c r="A4575" s="325">
        <v>4573.0</v>
      </c>
      <c r="B4575" s="326" t="s">
        <v>963</v>
      </c>
      <c r="C4575" s="326" t="s">
        <v>524</v>
      </c>
      <c r="D4575" s="326" t="s">
        <v>728</v>
      </c>
      <c r="E4575" s="326" t="s">
        <v>738</v>
      </c>
      <c r="F4575" s="326">
        <v>70.0</v>
      </c>
      <c r="G4575" s="326">
        <v>8.0</v>
      </c>
      <c r="H4575" s="326">
        <v>10427.55193</v>
      </c>
      <c r="I4575" s="60">
        <f t="shared" si="1"/>
        <v>2023</v>
      </c>
      <c r="J4575" s="60">
        <f t="shared" si="2"/>
        <v>4</v>
      </c>
    </row>
    <row r="4576">
      <c r="A4576" s="325">
        <v>4574.0</v>
      </c>
      <c r="B4576" s="326" t="s">
        <v>963</v>
      </c>
      <c r="C4576" s="326" t="s">
        <v>524</v>
      </c>
      <c r="D4576" s="326" t="s">
        <v>728</v>
      </c>
      <c r="E4576" s="326" t="s">
        <v>739</v>
      </c>
      <c r="F4576" s="326">
        <v>21.0</v>
      </c>
      <c r="G4576" s="326">
        <v>344.0</v>
      </c>
      <c r="H4576" s="326">
        <v>364143.2152</v>
      </c>
      <c r="I4576" s="60">
        <f t="shared" si="1"/>
        <v>2023</v>
      </c>
      <c r="J4576" s="60">
        <f t="shared" si="2"/>
        <v>4</v>
      </c>
    </row>
    <row r="4577">
      <c r="A4577" s="325">
        <v>4575.0</v>
      </c>
      <c r="B4577" s="326" t="s">
        <v>963</v>
      </c>
      <c r="C4577" s="326" t="s">
        <v>524</v>
      </c>
      <c r="D4577" s="326" t="s">
        <v>728</v>
      </c>
      <c r="E4577" s="326" t="s">
        <v>740</v>
      </c>
      <c r="F4577" s="326" t="s">
        <v>741</v>
      </c>
      <c r="G4577" s="326">
        <v>378.0</v>
      </c>
      <c r="H4577" s="326">
        <v>290865.9562</v>
      </c>
      <c r="I4577" s="60">
        <f t="shared" si="1"/>
        <v>2023</v>
      </c>
      <c r="J4577" s="60">
        <f t="shared" si="2"/>
        <v>4</v>
      </c>
    </row>
    <row r="4578">
      <c r="A4578" s="325">
        <v>4576.0</v>
      </c>
      <c r="B4578" s="326" t="s">
        <v>963</v>
      </c>
      <c r="C4578" s="326" t="s">
        <v>524</v>
      </c>
      <c r="D4578" s="326" t="s">
        <v>728</v>
      </c>
      <c r="E4578" s="326" t="s">
        <v>742</v>
      </c>
      <c r="F4578" s="326" t="s">
        <v>743</v>
      </c>
      <c r="G4578" s="326">
        <v>1016.0</v>
      </c>
      <c r="H4578" s="326">
        <v>505790.104</v>
      </c>
      <c r="I4578" s="60">
        <f t="shared" si="1"/>
        <v>2023</v>
      </c>
      <c r="J4578" s="60">
        <f t="shared" si="2"/>
        <v>4</v>
      </c>
    </row>
    <row r="4579">
      <c r="A4579" s="325">
        <v>4577.0</v>
      </c>
      <c r="B4579" s="326" t="s">
        <v>963</v>
      </c>
      <c r="C4579" s="326" t="s">
        <v>524</v>
      </c>
      <c r="D4579" s="326" t="s">
        <v>728</v>
      </c>
      <c r="E4579" s="326" t="s">
        <v>744</v>
      </c>
      <c r="F4579" s="326" t="s">
        <v>745</v>
      </c>
      <c r="G4579" s="326">
        <v>304.0</v>
      </c>
      <c r="H4579" s="326">
        <v>393619.0498</v>
      </c>
      <c r="I4579" s="60">
        <f t="shared" si="1"/>
        <v>2023</v>
      </c>
      <c r="J4579" s="60">
        <f t="shared" si="2"/>
        <v>4</v>
      </c>
    </row>
    <row r="4580">
      <c r="A4580" s="325">
        <v>4578.0</v>
      </c>
      <c r="B4580" s="326" t="s">
        <v>963</v>
      </c>
      <c r="C4580" s="326" t="s">
        <v>524</v>
      </c>
      <c r="D4580" s="326" t="s">
        <v>728</v>
      </c>
      <c r="E4580" s="326" t="s">
        <v>746</v>
      </c>
      <c r="F4580" s="326" t="s">
        <v>747</v>
      </c>
      <c r="G4580" s="326">
        <v>94.0</v>
      </c>
      <c r="H4580" s="326">
        <v>85413.40608</v>
      </c>
      <c r="I4580" s="60">
        <f t="shared" si="1"/>
        <v>2023</v>
      </c>
      <c r="J4580" s="60">
        <f t="shared" si="2"/>
        <v>4</v>
      </c>
    </row>
    <row r="4581">
      <c r="A4581" s="325">
        <v>4579.0</v>
      </c>
      <c r="B4581" s="326" t="s">
        <v>963</v>
      </c>
      <c r="C4581" s="326" t="s">
        <v>524</v>
      </c>
      <c r="D4581" s="326" t="s">
        <v>728</v>
      </c>
      <c r="E4581" s="326" t="s">
        <v>748</v>
      </c>
      <c r="F4581" s="326" t="s">
        <v>749</v>
      </c>
      <c r="G4581" s="326">
        <v>84.0</v>
      </c>
      <c r="H4581" s="326">
        <v>82147.41558</v>
      </c>
      <c r="I4581" s="60">
        <f t="shared" si="1"/>
        <v>2023</v>
      </c>
      <c r="J4581" s="60">
        <f t="shared" si="2"/>
        <v>4</v>
      </c>
    </row>
    <row r="4582">
      <c r="A4582" s="325">
        <v>4580.0</v>
      </c>
      <c r="B4582" s="326" t="s">
        <v>963</v>
      </c>
      <c r="C4582" s="326" t="s">
        <v>524</v>
      </c>
      <c r="D4582" s="326" t="s">
        <v>728</v>
      </c>
      <c r="E4582" s="326" t="s">
        <v>750</v>
      </c>
      <c r="F4582" s="326" t="s">
        <v>751</v>
      </c>
      <c r="G4582" s="326">
        <v>524.0</v>
      </c>
      <c r="H4582" s="326">
        <v>165670.9634</v>
      </c>
      <c r="I4582" s="60">
        <f t="shared" si="1"/>
        <v>2023</v>
      </c>
      <c r="J4582" s="60">
        <f t="shared" si="2"/>
        <v>4</v>
      </c>
    </row>
    <row r="4583">
      <c r="A4583" s="325">
        <v>4581.0</v>
      </c>
      <c r="B4583" s="326" t="s">
        <v>963</v>
      </c>
      <c r="C4583" s="326" t="s">
        <v>524</v>
      </c>
      <c r="D4583" s="326" t="s">
        <v>728</v>
      </c>
      <c r="E4583" s="326" t="s">
        <v>850</v>
      </c>
      <c r="F4583" s="326" t="s">
        <v>851</v>
      </c>
      <c r="G4583" s="326">
        <v>1.0</v>
      </c>
      <c r="H4583" s="326">
        <v>163.5666667</v>
      </c>
      <c r="I4583" s="60">
        <f t="shared" si="1"/>
        <v>2023</v>
      </c>
      <c r="J4583" s="60">
        <f t="shared" si="2"/>
        <v>4</v>
      </c>
    </row>
    <row r="4584">
      <c r="A4584" s="325">
        <v>4582.0</v>
      </c>
      <c r="B4584" s="326" t="s">
        <v>963</v>
      </c>
      <c r="C4584" s="326" t="s">
        <v>524</v>
      </c>
      <c r="D4584" s="326" t="s">
        <v>872</v>
      </c>
      <c r="E4584" s="326" t="s">
        <v>909</v>
      </c>
      <c r="F4584" s="326" t="s">
        <v>910</v>
      </c>
      <c r="G4584" s="326">
        <v>12.0</v>
      </c>
      <c r="H4584" s="326">
        <v>39943.54938</v>
      </c>
      <c r="I4584" s="60">
        <f t="shared" si="1"/>
        <v>2023</v>
      </c>
      <c r="J4584" s="60">
        <f t="shared" si="2"/>
        <v>4</v>
      </c>
    </row>
    <row r="4585">
      <c r="A4585" s="325">
        <v>4583.0</v>
      </c>
      <c r="B4585" s="326" t="s">
        <v>963</v>
      </c>
      <c r="C4585" s="326" t="s">
        <v>524</v>
      </c>
      <c r="D4585" s="326" t="s">
        <v>872</v>
      </c>
      <c r="E4585" s="326" t="s">
        <v>754</v>
      </c>
      <c r="F4585" s="326" t="s">
        <v>755</v>
      </c>
      <c r="G4585" s="326">
        <v>748.0</v>
      </c>
      <c r="H4585" s="326">
        <v>2366257.359</v>
      </c>
      <c r="I4585" s="60">
        <f t="shared" si="1"/>
        <v>2023</v>
      </c>
      <c r="J4585" s="60">
        <f t="shared" si="2"/>
        <v>4</v>
      </c>
    </row>
    <row r="4586">
      <c r="A4586" s="325">
        <v>4584.0</v>
      </c>
      <c r="B4586" s="326" t="s">
        <v>963</v>
      </c>
      <c r="C4586" s="326" t="s">
        <v>524</v>
      </c>
      <c r="D4586" s="326" t="s">
        <v>872</v>
      </c>
      <c r="E4586" s="326" t="s">
        <v>756</v>
      </c>
      <c r="F4586" s="326" t="s">
        <v>757</v>
      </c>
      <c r="G4586" s="326">
        <v>188.0</v>
      </c>
      <c r="H4586" s="326">
        <v>572156.2392</v>
      </c>
      <c r="I4586" s="60">
        <f t="shared" si="1"/>
        <v>2023</v>
      </c>
      <c r="J4586" s="60">
        <f t="shared" si="2"/>
        <v>4</v>
      </c>
    </row>
    <row r="4587">
      <c r="A4587" s="325">
        <v>4585.0</v>
      </c>
      <c r="B4587" s="326" t="s">
        <v>963</v>
      </c>
      <c r="C4587" s="326" t="s">
        <v>524</v>
      </c>
      <c r="D4587" s="326" t="s">
        <v>872</v>
      </c>
      <c r="E4587" s="326" t="s">
        <v>758</v>
      </c>
      <c r="F4587" s="326" t="s">
        <v>759</v>
      </c>
      <c r="G4587" s="326">
        <v>230.0</v>
      </c>
      <c r="H4587" s="326">
        <v>879943.0521</v>
      </c>
      <c r="I4587" s="60">
        <f t="shared" si="1"/>
        <v>2023</v>
      </c>
      <c r="J4587" s="60">
        <f t="shared" si="2"/>
        <v>4</v>
      </c>
    </row>
    <row r="4588">
      <c r="A4588" s="325">
        <v>4586.0</v>
      </c>
      <c r="B4588" s="326" t="s">
        <v>963</v>
      </c>
      <c r="C4588" s="326" t="s">
        <v>524</v>
      </c>
      <c r="D4588" s="326" t="s">
        <v>872</v>
      </c>
      <c r="E4588" s="326" t="s">
        <v>760</v>
      </c>
      <c r="F4588" s="326" t="s">
        <v>761</v>
      </c>
      <c r="G4588" s="326">
        <v>16.0</v>
      </c>
      <c r="H4588" s="326">
        <v>54315.70611</v>
      </c>
      <c r="I4588" s="60">
        <f t="shared" si="1"/>
        <v>2023</v>
      </c>
      <c r="J4588" s="60">
        <f t="shared" si="2"/>
        <v>4</v>
      </c>
    </row>
    <row r="4589">
      <c r="A4589" s="325">
        <v>4587.0</v>
      </c>
      <c r="B4589" s="326" t="s">
        <v>963</v>
      </c>
      <c r="C4589" s="326" t="s">
        <v>524</v>
      </c>
      <c r="D4589" s="326" t="s">
        <v>872</v>
      </c>
      <c r="E4589" s="326" t="s">
        <v>762</v>
      </c>
      <c r="F4589" s="326" t="s">
        <v>763</v>
      </c>
      <c r="G4589" s="326">
        <v>52.0</v>
      </c>
      <c r="H4589" s="326">
        <v>112608.0212</v>
      </c>
      <c r="I4589" s="60">
        <f t="shared" si="1"/>
        <v>2023</v>
      </c>
      <c r="J4589" s="60">
        <f t="shared" si="2"/>
        <v>4</v>
      </c>
    </row>
    <row r="4590">
      <c r="A4590" s="325">
        <v>4588.0</v>
      </c>
      <c r="B4590" s="326" t="s">
        <v>963</v>
      </c>
      <c r="C4590" s="326" t="s">
        <v>524</v>
      </c>
      <c r="D4590" s="326" t="s">
        <v>872</v>
      </c>
      <c r="E4590" s="326" t="s">
        <v>764</v>
      </c>
      <c r="F4590" s="326" t="s">
        <v>765</v>
      </c>
      <c r="G4590" s="326">
        <v>15.0</v>
      </c>
      <c r="H4590" s="326">
        <v>57938.57063</v>
      </c>
      <c r="I4590" s="60">
        <f t="shared" si="1"/>
        <v>2023</v>
      </c>
      <c r="J4590" s="60">
        <f t="shared" si="2"/>
        <v>4</v>
      </c>
    </row>
    <row r="4591">
      <c r="A4591" s="325">
        <v>4589.0</v>
      </c>
      <c r="B4591" s="326" t="s">
        <v>963</v>
      </c>
      <c r="C4591" s="326" t="s">
        <v>530</v>
      </c>
      <c r="D4591" s="326" t="s">
        <v>766</v>
      </c>
      <c r="E4591" s="326" t="s">
        <v>767</v>
      </c>
      <c r="F4591" s="326">
        <v>44.0</v>
      </c>
      <c r="G4591" s="326">
        <v>391.0</v>
      </c>
      <c r="H4591" s="326">
        <v>7253.154682</v>
      </c>
      <c r="I4591" s="60">
        <f t="shared" si="1"/>
        <v>2023</v>
      </c>
      <c r="J4591" s="60">
        <f t="shared" si="2"/>
        <v>4</v>
      </c>
    </row>
    <row r="4592">
      <c r="A4592" s="325">
        <v>4590.0</v>
      </c>
      <c r="B4592" s="326" t="s">
        <v>963</v>
      </c>
      <c r="C4592" s="326" t="s">
        <v>530</v>
      </c>
      <c r="D4592" s="326" t="s">
        <v>778</v>
      </c>
      <c r="E4592" s="326" t="s">
        <v>918</v>
      </c>
      <c r="F4592" s="326" t="s">
        <v>783</v>
      </c>
      <c r="G4592" s="326">
        <v>4.0</v>
      </c>
      <c r="H4592" s="326">
        <v>601.89253</v>
      </c>
      <c r="I4592" s="60">
        <f t="shared" si="1"/>
        <v>2023</v>
      </c>
      <c r="J4592" s="60">
        <f t="shared" si="2"/>
        <v>4</v>
      </c>
    </row>
    <row r="4593">
      <c r="A4593" s="325">
        <v>4591.0</v>
      </c>
      <c r="B4593" s="326" t="s">
        <v>963</v>
      </c>
      <c r="C4593" s="326" t="s">
        <v>530</v>
      </c>
      <c r="D4593" s="326" t="s">
        <v>919</v>
      </c>
      <c r="E4593" s="326" t="s">
        <v>888</v>
      </c>
      <c r="F4593" s="326" t="s">
        <v>889</v>
      </c>
      <c r="G4593" s="326">
        <v>25.0</v>
      </c>
      <c r="H4593" s="326">
        <v>46411.94198</v>
      </c>
      <c r="I4593" s="60">
        <f t="shared" si="1"/>
        <v>2023</v>
      </c>
      <c r="J4593" s="60">
        <f t="shared" si="2"/>
        <v>4</v>
      </c>
    </row>
    <row r="4594">
      <c r="A4594" s="325">
        <v>4592.0</v>
      </c>
      <c r="B4594" s="326" t="s">
        <v>963</v>
      </c>
      <c r="C4594" s="326" t="s">
        <v>530</v>
      </c>
      <c r="D4594" s="326" t="s">
        <v>919</v>
      </c>
      <c r="E4594" s="326" t="s">
        <v>890</v>
      </c>
      <c r="F4594" s="326" t="s">
        <v>891</v>
      </c>
      <c r="G4594" s="326">
        <v>155.0</v>
      </c>
      <c r="H4594" s="326">
        <v>23323.33554</v>
      </c>
      <c r="I4594" s="60">
        <f t="shared" si="1"/>
        <v>2023</v>
      </c>
      <c r="J4594" s="60">
        <f t="shared" si="2"/>
        <v>4</v>
      </c>
    </row>
    <row r="4595">
      <c r="A4595" s="325">
        <v>4593.0</v>
      </c>
      <c r="B4595" s="326" t="s">
        <v>963</v>
      </c>
      <c r="C4595" s="326" t="s">
        <v>530</v>
      </c>
      <c r="D4595" s="326" t="s">
        <v>919</v>
      </c>
      <c r="E4595" s="326" t="s">
        <v>892</v>
      </c>
      <c r="F4595" s="326" t="s">
        <v>893</v>
      </c>
      <c r="G4595" s="326">
        <v>1859.0</v>
      </c>
      <c r="H4595" s="326">
        <v>279729.5533</v>
      </c>
      <c r="I4595" s="60">
        <f t="shared" si="1"/>
        <v>2023</v>
      </c>
      <c r="J4595" s="60">
        <f t="shared" si="2"/>
        <v>4</v>
      </c>
    </row>
    <row r="4596">
      <c r="A4596" s="325">
        <v>4594.0</v>
      </c>
      <c r="B4596" s="326" t="s">
        <v>963</v>
      </c>
      <c r="C4596" s="326" t="s">
        <v>530</v>
      </c>
      <c r="D4596" s="326" t="s">
        <v>784</v>
      </c>
      <c r="E4596" s="326" t="s">
        <v>785</v>
      </c>
      <c r="F4596" s="326">
        <v>35.0</v>
      </c>
      <c r="G4596" s="326">
        <v>78.0</v>
      </c>
      <c r="H4596" s="326">
        <v>60393.77959</v>
      </c>
      <c r="I4596" s="60">
        <f t="shared" si="1"/>
        <v>2023</v>
      </c>
      <c r="J4596" s="60">
        <f t="shared" si="2"/>
        <v>4</v>
      </c>
    </row>
    <row r="4597">
      <c r="A4597" s="325">
        <v>4595.0</v>
      </c>
      <c r="B4597" s="326" t="s">
        <v>963</v>
      </c>
      <c r="C4597" s="326" t="s">
        <v>530</v>
      </c>
      <c r="D4597" s="326" t="s">
        <v>784</v>
      </c>
      <c r="E4597" s="326" t="s">
        <v>786</v>
      </c>
      <c r="F4597" s="326">
        <v>43.0</v>
      </c>
      <c r="G4597" s="326">
        <v>76.0</v>
      </c>
      <c r="H4597" s="326">
        <v>500.6127605</v>
      </c>
      <c r="I4597" s="60">
        <f t="shared" si="1"/>
        <v>2023</v>
      </c>
      <c r="J4597" s="60">
        <f t="shared" si="2"/>
        <v>4</v>
      </c>
    </row>
    <row r="4598">
      <c r="A4598" s="325">
        <v>4596.0</v>
      </c>
      <c r="B4598" s="326" t="s">
        <v>963</v>
      </c>
      <c r="C4598" s="326" t="s">
        <v>530</v>
      </c>
      <c r="D4598" s="326" t="s">
        <v>784</v>
      </c>
      <c r="E4598" s="326" t="s">
        <v>787</v>
      </c>
      <c r="F4598" s="326" t="s">
        <v>788</v>
      </c>
      <c r="G4598" s="326">
        <v>215.0</v>
      </c>
      <c r="H4598" s="326">
        <v>1604.398879</v>
      </c>
      <c r="I4598" s="60">
        <f t="shared" si="1"/>
        <v>2023</v>
      </c>
      <c r="J4598" s="60">
        <f t="shared" si="2"/>
        <v>4</v>
      </c>
    </row>
    <row r="4599">
      <c r="A4599" s="325">
        <v>4597.0</v>
      </c>
      <c r="B4599" s="326" t="s">
        <v>963</v>
      </c>
      <c r="C4599" s="326" t="s">
        <v>530</v>
      </c>
      <c r="D4599" s="326" t="s">
        <v>784</v>
      </c>
      <c r="E4599" s="326" t="s">
        <v>789</v>
      </c>
      <c r="F4599" s="326">
        <v>49.0</v>
      </c>
      <c r="G4599" s="326">
        <v>1119.0</v>
      </c>
      <c r="H4599" s="326">
        <v>47641.61164</v>
      </c>
      <c r="I4599" s="60">
        <f t="shared" si="1"/>
        <v>2023</v>
      </c>
      <c r="J4599" s="60">
        <f t="shared" si="2"/>
        <v>4</v>
      </c>
    </row>
    <row r="4600">
      <c r="A4600" s="325">
        <v>4598.0</v>
      </c>
      <c r="B4600" s="326" t="s">
        <v>963</v>
      </c>
      <c r="C4600" s="326" t="s">
        <v>530</v>
      </c>
      <c r="D4600" s="326" t="s">
        <v>784</v>
      </c>
      <c r="E4600" s="326" t="s">
        <v>790</v>
      </c>
      <c r="F4600" s="326">
        <v>41.0</v>
      </c>
      <c r="G4600" s="326">
        <v>139.0</v>
      </c>
      <c r="H4600" s="326">
        <v>6521.928297</v>
      </c>
      <c r="I4600" s="60">
        <f t="shared" si="1"/>
        <v>2023</v>
      </c>
      <c r="J4600" s="60">
        <f t="shared" si="2"/>
        <v>4</v>
      </c>
    </row>
    <row r="4601">
      <c r="A4601" s="325">
        <v>4599.0</v>
      </c>
      <c r="B4601" s="326" t="s">
        <v>963</v>
      </c>
      <c r="C4601" s="326" t="s">
        <v>530</v>
      </c>
      <c r="D4601" s="326" t="s">
        <v>784</v>
      </c>
      <c r="E4601" s="326" t="s">
        <v>791</v>
      </c>
      <c r="F4601" s="326">
        <v>47.0</v>
      </c>
      <c r="G4601" s="326">
        <v>23.0</v>
      </c>
      <c r="H4601" s="326">
        <v>2199.593894</v>
      </c>
      <c r="I4601" s="60">
        <f t="shared" si="1"/>
        <v>2023</v>
      </c>
      <c r="J4601" s="60">
        <f t="shared" si="2"/>
        <v>4</v>
      </c>
    </row>
    <row r="4602">
      <c r="A4602" s="325">
        <v>4600.0</v>
      </c>
      <c r="B4602" s="326" t="s">
        <v>963</v>
      </c>
      <c r="C4602" s="326" t="s">
        <v>530</v>
      </c>
      <c r="D4602" s="326" t="s">
        <v>784</v>
      </c>
      <c r="E4602" s="326" t="s">
        <v>792</v>
      </c>
      <c r="F4602" s="326">
        <v>40.0</v>
      </c>
      <c r="G4602" s="326">
        <v>151.0</v>
      </c>
      <c r="H4602" s="326">
        <v>7857.505685</v>
      </c>
      <c r="I4602" s="60">
        <f t="shared" si="1"/>
        <v>2023</v>
      </c>
      <c r="J4602" s="60">
        <f t="shared" si="2"/>
        <v>4</v>
      </c>
    </row>
    <row r="4603">
      <c r="A4603" s="325">
        <v>4601.0</v>
      </c>
      <c r="B4603" s="326" t="s">
        <v>963</v>
      </c>
      <c r="C4603" s="326" t="s">
        <v>530</v>
      </c>
      <c r="D4603" s="326" t="s">
        <v>784</v>
      </c>
      <c r="E4603" s="326" t="s">
        <v>793</v>
      </c>
      <c r="F4603" s="326">
        <v>42.0</v>
      </c>
      <c r="G4603" s="326">
        <v>22.0</v>
      </c>
      <c r="H4603" s="326">
        <v>1729.542762</v>
      </c>
      <c r="I4603" s="60">
        <f t="shared" si="1"/>
        <v>2023</v>
      </c>
      <c r="J4603" s="60">
        <f t="shared" si="2"/>
        <v>4</v>
      </c>
    </row>
    <row r="4604">
      <c r="A4604" s="325">
        <v>4602.0</v>
      </c>
      <c r="B4604" s="326" t="s">
        <v>963</v>
      </c>
      <c r="C4604" s="326" t="s">
        <v>530</v>
      </c>
      <c r="D4604" s="326" t="s">
        <v>920</v>
      </c>
      <c r="E4604" s="326" t="s">
        <v>878</v>
      </c>
      <c r="F4604" s="326" t="s">
        <v>879</v>
      </c>
      <c r="G4604" s="326">
        <v>20.0</v>
      </c>
      <c r="H4604" s="326">
        <v>49180.86218</v>
      </c>
      <c r="I4604" s="60">
        <f t="shared" si="1"/>
        <v>2023</v>
      </c>
      <c r="J4604" s="60">
        <f t="shared" si="2"/>
        <v>4</v>
      </c>
    </row>
    <row r="4605">
      <c r="A4605" s="325">
        <v>4603.0</v>
      </c>
      <c r="B4605" s="326" t="s">
        <v>963</v>
      </c>
      <c r="C4605" s="326" t="s">
        <v>530</v>
      </c>
      <c r="D4605" s="326" t="s">
        <v>920</v>
      </c>
      <c r="E4605" s="326" t="s">
        <v>944</v>
      </c>
      <c r="F4605" s="326" t="s">
        <v>945</v>
      </c>
      <c r="G4605" s="326">
        <v>91.0</v>
      </c>
      <c r="H4605" s="326">
        <v>223772.9229</v>
      </c>
      <c r="I4605" s="60">
        <f t="shared" si="1"/>
        <v>2023</v>
      </c>
      <c r="J4605" s="60">
        <f t="shared" si="2"/>
        <v>4</v>
      </c>
    </row>
    <row r="4606">
      <c r="A4606" s="325">
        <v>4604.0</v>
      </c>
      <c r="B4606" s="326" t="s">
        <v>963</v>
      </c>
      <c r="C4606" s="326" t="s">
        <v>530</v>
      </c>
      <c r="D4606" s="326" t="s">
        <v>920</v>
      </c>
      <c r="E4606" s="326" t="s">
        <v>961</v>
      </c>
      <c r="F4606" s="326" t="s">
        <v>962</v>
      </c>
      <c r="G4606" s="326">
        <v>2.0</v>
      </c>
      <c r="H4606" s="326">
        <v>4918.086218</v>
      </c>
      <c r="I4606" s="60">
        <f t="shared" si="1"/>
        <v>2023</v>
      </c>
      <c r="J4606" s="60">
        <f t="shared" si="2"/>
        <v>4</v>
      </c>
    </row>
    <row r="4607">
      <c r="A4607" s="325">
        <v>4605.0</v>
      </c>
      <c r="B4607" s="326" t="s">
        <v>963</v>
      </c>
      <c r="C4607" s="326" t="s">
        <v>530</v>
      </c>
      <c r="D4607" s="326" t="s">
        <v>920</v>
      </c>
      <c r="E4607" s="326" t="s">
        <v>880</v>
      </c>
      <c r="F4607" s="326" t="s">
        <v>881</v>
      </c>
      <c r="G4607" s="326">
        <v>61.0</v>
      </c>
      <c r="H4607" s="326">
        <v>34404.99181</v>
      </c>
      <c r="I4607" s="60">
        <f t="shared" si="1"/>
        <v>2023</v>
      </c>
      <c r="J4607" s="60">
        <f t="shared" si="2"/>
        <v>4</v>
      </c>
    </row>
    <row r="4608">
      <c r="A4608" s="325">
        <v>4606.0</v>
      </c>
      <c r="B4608" s="326" t="s">
        <v>963</v>
      </c>
      <c r="C4608" s="326" t="s">
        <v>530</v>
      </c>
      <c r="D4608" s="326" t="s">
        <v>920</v>
      </c>
      <c r="E4608" s="326" t="s">
        <v>946</v>
      </c>
      <c r="F4608" s="326" t="s">
        <v>947</v>
      </c>
      <c r="G4608" s="326">
        <v>1.0</v>
      </c>
      <c r="H4608" s="326">
        <v>564.0162591</v>
      </c>
      <c r="I4608" s="60">
        <f t="shared" si="1"/>
        <v>2023</v>
      </c>
      <c r="J4608" s="60">
        <f t="shared" si="2"/>
        <v>4</v>
      </c>
    </row>
    <row r="4609">
      <c r="A4609" s="325">
        <v>4607.0</v>
      </c>
      <c r="B4609" s="326" t="s">
        <v>963</v>
      </c>
      <c r="C4609" s="326" t="s">
        <v>530</v>
      </c>
      <c r="D4609" s="326" t="s">
        <v>920</v>
      </c>
      <c r="E4609" s="326" t="s">
        <v>948</v>
      </c>
      <c r="F4609" s="326" t="s">
        <v>949</v>
      </c>
      <c r="G4609" s="326">
        <v>282.0</v>
      </c>
      <c r="H4609" s="326">
        <v>159052.5851</v>
      </c>
      <c r="I4609" s="60">
        <f t="shared" si="1"/>
        <v>2023</v>
      </c>
      <c r="J4609" s="60">
        <f t="shared" si="2"/>
        <v>4</v>
      </c>
    </row>
    <row r="4610">
      <c r="A4610" s="325">
        <v>4608.0</v>
      </c>
      <c r="B4610" s="326" t="s">
        <v>963</v>
      </c>
      <c r="C4610" s="326" t="s">
        <v>530</v>
      </c>
      <c r="D4610" s="326" t="s">
        <v>920</v>
      </c>
      <c r="E4610" s="326" t="s">
        <v>950</v>
      </c>
      <c r="F4610" s="326" t="s">
        <v>951</v>
      </c>
      <c r="G4610" s="326">
        <v>35.0</v>
      </c>
      <c r="H4610" s="326">
        <v>19740.56907</v>
      </c>
      <c r="I4610" s="60">
        <f t="shared" si="1"/>
        <v>2023</v>
      </c>
      <c r="J4610" s="60">
        <f t="shared" si="2"/>
        <v>4</v>
      </c>
    </row>
    <row r="4611">
      <c r="A4611" s="325">
        <v>4609.0</v>
      </c>
      <c r="B4611" s="326" t="s">
        <v>963</v>
      </c>
      <c r="C4611" s="326" t="s">
        <v>530</v>
      </c>
      <c r="D4611" s="326" t="s">
        <v>920</v>
      </c>
      <c r="E4611" s="326" t="s">
        <v>884</v>
      </c>
      <c r="F4611" s="326" t="s">
        <v>885</v>
      </c>
      <c r="G4611" s="326">
        <v>376.0</v>
      </c>
      <c r="H4611" s="326">
        <v>212070.1134</v>
      </c>
      <c r="I4611" s="60">
        <f t="shared" si="1"/>
        <v>2023</v>
      </c>
      <c r="J4611" s="60">
        <f t="shared" si="2"/>
        <v>4</v>
      </c>
    </row>
    <row r="4612">
      <c r="A4612" s="325">
        <v>4610.0</v>
      </c>
      <c r="B4612" s="326" t="s">
        <v>963</v>
      </c>
      <c r="C4612" s="326" t="s">
        <v>530</v>
      </c>
      <c r="D4612" s="326" t="s">
        <v>920</v>
      </c>
      <c r="E4612" s="326" t="s">
        <v>886</v>
      </c>
      <c r="F4612" s="326" t="s">
        <v>887</v>
      </c>
      <c r="G4612" s="326">
        <v>8.0</v>
      </c>
      <c r="H4612" s="326">
        <v>4512.130073</v>
      </c>
      <c r="I4612" s="60">
        <f t="shared" si="1"/>
        <v>2023</v>
      </c>
      <c r="J4612" s="60">
        <f t="shared" si="2"/>
        <v>4</v>
      </c>
    </row>
    <row r="4613">
      <c r="A4613" s="325">
        <v>4611.0</v>
      </c>
      <c r="B4613" s="326" t="s">
        <v>963</v>
      </c>
      <c r="C4613" s="326" t="s">
        <v>530</v>
      </c>
      <c r="D4613" s="326" t="s">
        <v>920</v>
      </c>
      <c r="E4613" s="326" t="s">
        <v>952</v>
      </c>
      <c r="F4613" s="326" t="s">
        <v>953</v>
      </c>
      <c r="G4613" s="326">
        <v>10.0</v>
      </c>
      <c r="H4613" s="326">
        <v>5640.162591</v>
      </c>
      <c r="I4613" s="60">
        <f t="shared" si="1"/>
        <v>2023</v>
      </c>
      <c r="J4613" s="60">
        <f t="shared" si="2"/>
        <v>4</v>
      </c>
    </row>
    <row r="4614">
      <c r="A4614" s="325">
        <v>4612.0</v>
      </c>
      <c r="B4614" s="326" t="s">
        <v>963</v>
      </c>
      <c r="C4614" s="326" t="s">
        <v>530</v>
      </c>
      <c r="D4614" s="326" t="s">
        <v>920</v>
      </c>
      <c r="E4614" s="326" t="s">
        <v>956</v>
      </c>
      <c r="F4614" s="326" t="s">
        <v>957</v>
      </c>
      <c r="G4614" s="326">
        <v>1451.0</v>
      </c>
      <c r="H4614" s="326">
        <v>818387.592</v>
      </c>
      <c r="I4614" s="60">
        <f t="shared" si="1"/>
        <v>2023</v>
      </c>
      <c r="J4614" s="60">
        <f t="shared" si="2"/>
        <v>4</v>
      </c>
    </row>
    <row r="4615">
      <c r="A4615" s="325">
        <v>4613.0</v>
      </c>
      <c r="B4615" s="326" t="s">
        <v>963</v>
      </c>
      <c r="C4615" s="326" t="s">
        <v>530</v>
      </c>
      <c r="D4615" s="326" t="s">
        <v>920</v>
      </c>
      <c r="E4615" s="326" t="s">
        <v>958</v>
      </c>
      <c r="F4615" s="326" t="s">
        <v>959</v>
      </c>
      <c r="G4615" s="326">
        <v>222.0</v>
      </c>
      <c r="H4615" s="326">
        <v>125211.6095</v>
      </c>
      <c r="I4615" s="60">
        <f t="shared" si="1"/>
        <v>2023</v>
      </c>
      <c r="J4615" s="60">
        <f t="shared" si="2"/>
        <v>4</v>
      </c>
    </row>
    <row r="4616">
      <c r="A4616" s="325">
        <v>4614.0</v>
      </c>
      <c r="B4616" s="326" t="s">
        <v>963</v>
      </c>
      <c r="C4616" s="326" t="s">
        <v>530</v>
      </c>
      <c r="D4616" s="326" t="s">
        <v>794</v>
      </c>
      <c r="E4616" s="326" t="s">
        <v>794</v>
      </c>
      <c r="F4616" s="326">
        <v>46.0</v>
      </c>
      <c r="G4616" s="326">
        <v>20461.0</v>
      </c>
      <c r="H4616" s="326">
        <v>267753.4444</v>
      </c>
      <c r="I4616" s="60">
        <f t="shared" si="1"/>
        <v>2023</v>
      </c>
      <c r="J4616" s="60">
        <f t="shared" si="2"/>
        <v>4</v>
      </c>
    </row>
    <row r="4617">
      <c r="A4617" s="325">
        <v>4615.0</v>
      </c>
      <c r="B4617" s="326" t="s">
        <v>963</v>
      </c>
      <c r="C4617" s="326" t="s">
        <v>530</v>
      </c>
      <c r="D4617" s="326" t="s">
        <v>797</v>
      </c>
      <c r="E4617" s="326" t="s">
        <v>797</v>
      </c>
      <c r="F4617" s="326">
        <v>39.0</v>
      </c>
      <c r="G4617" s="326">
        <v>321.0</v>
      </c>
      <c r="H4617" s="326">
        <v>27930.56398</v>
      </c>
      <c r="I4617" s="60">
        <f t="shared" si="1"/>
        <v>2023</v>
      </c>
      <c r="J4617" s="60">
        <f t="shared" si="2"/>
        <v>4</v>
      </c>
    </row>
    <row r="4618">
      <c r="A4618" s="325">
        <v>4616.0</v>
      </c>
      <c r="B4618" s="326" t="s">
        <v>963</v>
      </c>
      <c r="C4618" s="326" t="s">
        <v>530</v>
      </c>
      <c r="D4618" s="326" t="s">
        <v>921</v>
      </c>
      <c r="E4618" s="326" t="s">
        <v>799</v>
      </c>
      <c r="F4618" s="326">
        <v>37.2</v>
      </c>
      <c r="G4618" s="326">
        <v>284.0</v>
      </c>
      <c r="H4618" s="326">
        <v>15642.35477</v>
      </c>
      <c r="I4618" s="60">
        <f t="shared" si="1"/>
        <v>2023</v>
      </c>
      <c r="J4618" s="60">
        <f t="shared" si="2"/>
        <v>4</v>
      </c>
    </row>
    <row r="4619">
      <c r="A4619" s="325">
        <v>4617.0</v>
      </c>
      <c r="B4619" s="326" t="s">
        <v>963</v>
      </c>
      <c r="C4619" s="326" t="s">
        <v>530</v>
      </c>
      <c r="D4619" s="326" t="s">
        <v>921</v>
      </c>
      <c r="E4619" s="326" t="s">
        <v>802</v>
      </c>
      <c r="F4619" s="326">
        <v>126.0</v>
      </c>
      <c r="G4619" s="326">
        <v>485.0</v>
      </c>
      <c r="H4619" s="326">
        <v>4455.168893</v>
      </c>
      <c r="I4619" s="60">
        <f t="shared" si="1"/>
        <v>2023</v>
      </c>
      <c r="J4619" s="60">
        <f t="shared" si="2"/>
        <v>4</v>
      </c>
    </row>
    <row r="4620">
      <c r="A4620" s="325">
        <v>4618.0</v>
      </c>
      <c r="B4620" s="326" t="s">
        <v>963</v>
      </c>
      <c r="C4620" s="326" t="s">
        <v>530</v>
      </c>
      <c r="D4620" s="326" t="s">
        <v>921</v>
      </c>
      <c r="E4620" s="326" t="s">
        <v>796</v>
      </c>
      <c r="F4620" s="326">
        <v>45.0</v>
      </c>
      <c r="G4620" s="326">
        <v>786.0</v>
      </c>
      <c r="H4620" s="326">
        <v>27198.09312</v>
      </c>
      <c r="I4620" s="60">
        <f t="shared" si="1"/>
        <v>2023</v>
      </c>
      <c r="J4620" s="60">
        <f t="shared" si="2"/>
        <v>4</v>
      </c>
    </row>
    <row r="4621">
      <c r="A4621" s="325">
        <v>4619.0</v>
      </c>
      <c r="B4621" s="326" t="s">
        <v>963</v>
      </c>
      <c r="C4621" s="326" t="s">
        <v>530</v>
      </c>
      <c r="D4621" s="326" t="s">
        <v>921</v>
      </c>
      <c r="E4621" s="326" t="s">
        <v>800</v>
      </c>
      <c r="F4621" s="326">
        <v>48.0</v>
      </c>
      <c r="G4621" s="326">
        <v>905.0</v>
      </c>
      <c r="H4621" s="326">
        <v>129078.651</v>
      </c>
      <c r="I4621" s="60">
        <f t="shared" si="1"/>
        <v>2023</v>
      </c>
      <c r="J4621" s="60">
        <f t="shared" si="2"/>
        <v>4</v>
      </c>
    </row>
    <row r="4622">
      <c r="A4622" s="325">
        <v>4620.0</v>
      </c>
      <c r="B4622" s="326" t="s">
        <v>963</v>
      </c>
      <c r="C4622" s="326" t="s">
        <v>518</v>
      </c>
      <c r="D4622" s="326" t="s">
        <v>864</v>
      </c>
      <c r="E4622" s="326" t="s">
        <v>813</v>
      </c>
      <c r="F4622" s="326">
        <v>4.6</v>
      </c>
      <c r="G4622" s="326">
        <v>8.0</v>
      </c>
      <c r="H4622" s="326">
        <v>12720.47826</v>
      </c>
      <c r="I4622" s="60">
        <f t="shared" si="1"/>
        <v>2023</v>
      </c>
      <c r="J4622" s="60">
        <f t="shared" si="2"/>
        <v>4</v>
      </c>
    </row>
    <row r="4623">
      <c r="A4623" s="325">
        <v>4621.0</v>
      </c>
      <c r="B4623" s="326" t="s">
        <v>963</v>
      </c>
      <c r="C4623" s="326" t="s">
        <v>518</v>
      </c>
      <c r="D4623" s="326" t="s">
        <v>864</v>
      </c>
      <c r="E4623" s="326" t="s">
        <v>922</v>
      </c>
      <c r="F4623" s="326">
        <v>4.9</v>
      </c>
      <c r="G4623" s="326">
        <v>6.0</v>
      </c>
      <c r="H4623" s="326">
        <v>2684.684524</v>
      </c>
      <c r="I4623" s="60">
        <f t="shared" si="1"/>
        <v>2023</v>
      </c>
      <c r="J4623" s="60">
        <f t="shared" si="2"/>
        <v>4</v>
      </c>
    </row>
    <row r="4624">
      <c r="A4624" s="325">
        <v>4622.0</v>
      </c>
      <c r="B4624" s="326" t="s">
        <v>963</v>
      </c>
      <c r="C4624" s="326" t="s">
        <v>518</v>
      </c>
      <c r="D4624" s="326" t="s">
        <v>864</v>
      </c>
      <c r="E4624" s="326" t="s">
        <v>923</v>
      </c>
      <c r="F4624" s="326">
        <v>4.8</v>
      </c>
      <c r="G4624" s="326">
        <v>115.0</v>
      </c>
      <c r="H4624" s="326">
        <v>13198.08627</v>
      </c>
      <c r="I4624" s="60">
        <f t="shared" si="1"/>
        <v>2023</v>
      </c>
      <c r="J4624" s="60">
        <f t="shared" si="2"/>
        <v>4</v>
      </c>
    </row>
    <row r="4625">
      <c r="A4625" s="325">
        <v>4623.0</v>
      </c>
      <c r="B4625" s="326" t="s">
        <v>963</v>
      </c>
      <c r="C4625" s="326" t="s">
        <v>518</v>
      </c>
      <c r="D4625" s="326" t="s">
        <v>864</v>
      </c>
      <c r="E4625" s="326" t="s">
        <v>924</v>
      </c>
      <c r="F4625" s="326">
        <v>4.4</v>
      </c>
      <c r="G4625" s="326">
        <v>139.0</v>
      </c>
      <c r="H4625" s="326">
        <v>132186.5249</v>
      </c>
      <c r="I4625" s="60">
        <f t="shared" si="1"/>
        <v>2023</v>
      </c>
      <c r="J4625" s="60">
        <f t="shared" si="2"/>
        <v>4</v>
      </c>
    </row>
    <row r="4626">
      <c r="A4626" s="325">
        <v>4624.0</v>
      </c>
      <c r="B4626" s="326" t="s">
        <v>963</v>
      </c>
      <c r="C4626" s="326" t="s">
        <v>518</v>
      </c>
      <c r="D4626" s="326" t="s">
        <v>803</v>
      </c>
      <c r="E4626" s="326" t="s">
        <v>803</v>
      </c>
      <c r="F4626" s="326" t="s">
        <v>804</v>
      </c>
      <c r="G4626" s="326">
        <v>129.0</v>
      </c>
      <c r="H4626" s="326">
        <v>1010300.079</v>
      </c>
      <c r="I4626" s="60">
        <f t="shared" si="1"/>
        <v>2023</v>
      </c>
      <c r="J4626" s="60">
        <f t="shared" si="2"/>
        <v>4</v>
      </c>
    </row>
    <row r="4627">
      <c r="A4627" s="325">
        <v>4625.0</v>
      </c>
      <c r="B4627" s="326" t="s">
        <v>963</v>
      </c>
      <c r="C4627" s="326" t="s">
        <v>518</v>
      </c>
      <c r="D4627" s="326" t="s">
        <v>865</v>
      </c>
      <c r="E4627" s="326" t="s">
        <v>925</v>
      </c>
      <c r="F4627" s="326" t="s">
        <v>926</v>
      </c>
      <c r="G4627" s="326">
        <v>703.0</v>
      </c>
      <c r="H4627" s="326">
        <v>275224.7732</v>
      </c>
      <c r="I4627" s="60">
        <f t="shared" si="1"/>
        <v>2023</v>
      </c>
      <c r="J4627" s="60">
        <f t="shared" si="2"/>
        <v>4</v>
      </c>
    </row>
    <row r="4628">
      <c r="A4628" s="325">
        <v>4626.0</v>
      </c>
      <c r="B4628" s="326" t="s">
        <v>963</v>
      </c>
      <c r="C4628" s="326" t="s">
        <v>518</v>
      </c>
      <c r="D4628" s="326" t="s">
        <v>865</v>
      </c>
      <c r="E4628" s="326" t="s">
        <v>837</v>
      </c>
      <c r="F4628" s="326" t="s">
        <v>838</v>
      </c>
      <c r="G4628" s="326">
        <v>2873.0</v>
      </c>
      <c r="H4628" s="326">
        <v>113872.4396</v>
      </c>
      <c r="I4628" s="60">
        <f t="shared" si="1"/>
        <v>2023</v>
      </c>
      <c r="J4628" s="60">
        <f t="shared" si="2"/>
        <v>4</v>
      </c>
    </row>
    <row r="4629">
      <c r="A4629" s="325">
        <v>4627.0</v>
      </c>
      <c r="B4629" s="326" t="s">
        <v>963</v>
      </c>
      <c r="C4629" s="326" t="s">
        <v>518</v>
      </c>
      <c r="D4629" s="326" t="s">
        <v>865</v>
      </c>
      <c r="E4629" s="326" t="s">
        <v>894</v>
      </c>
      <c r="F4629" s="326" t="s">
        <v>895</v>
      </c>
      <c r="G4629" s="326">
        <v>994.0</v>
      </c>
      <c r="H4629" s="326">
        <v>18881.59288</v>
      </c>
      <c r="I4629" s="60">
        <f t="shared" si="1"/>
        <v>2023</v>
      </c>
      <c r="J4629" s="60">
        <f t="shared" si="2"/>
        <v>4</v>
      </c>
    </row>
    <row r="4630">
      <c r="A4630" s="325">
        <v>4628.0</v>
      </c>
      <c r="B4630" s="326" t="s">
        <v>963</v>
      </c>
      <c r="C4630" s="326" t="s">
        <v>518</v>
      </c>
      <c r="D4630" s="326" t="s">
        <v>865</v>
      </c>
      <c r="E4630" s="326" t="s">
        <v>842</v>
      </c>
      <c r="F4630" s="326" t="s">
        <v>843</v>
      </c>
      <c r="G4630" s="326">
        <v>59.0</v>
      </c>
      <c r="H4630" s="326">
        <v>2076.866272</v>
      </c>
      <c r="I4630" s="60">
        <f t="shared" si="1"/>
        <v>2023</v>
      </c>
      <c r="J4630" s="60">
        <f t="shared" si="2"/>
        <v>4</v>
      </c>
    </row>
    <row r="4631">
      <c r="A4631" s="325">
        <v>4629.0</v>
      </c>
      <c r="B4631" s="326" t="s">
        <v>963</v>
      </c>
      <c r="C4631" s="326" t="s">
        <v>518</v>
      </c>
      <c r="D4631" s="326" t="s">
        <v>865</v>
      </c>
      <c r="E4631" s="326" t="s">
        <v>844</v>
      </c>
      <c r="F4631" s="326" t="s">
        <v>845</v>
      </c>
      <c r="G4631" s="326">
        <v>2466.0</v>
      </c>
      <c r="H4631" s="326">
        <v>243560.7845</v>
      </c>
      <c r="I4631" s="60">
        <f t="shared" si="1"/>
        <v>2023</v>
      </c>
      <c r="J4631" s="60">
        <f t="shared" si="2"/>
        <v>4</v>
      </c>
    </row>
    <row r="4632">
      <c r="A4632" s="325">
        <v>4630.0</v>
      </c>
      <c r="B4632" s="326" t="s">
        <v>963</v>
      </c>
      <c r="C4632" s="326" t="s">
        <v>518</v>
      </c>
      <c r="D4632" s="326" t="s">
        <v>805</v>
      </c>
      <c r="E4632" s="326" t="s">
        <v>808</v>
      </c>
      <c r="F4632" s="326" t="s">
        <v>809</v>
      </c>
      <c r="G4632" s="326">
        <v>9089.0</v>
      </c>
      <c r="H4632" s="326">
        <v>1845687.08</v>
      </c>
      <c r="I4632" s="60">
        <f t="shared" si="1"/>
        <v>2023</v>
      </c>
      <c r="J4632" s="60">
        <f t="shared" si="2"/>
        <v>4</v>
      </c>
    </row>
    <row r="4633">
      <c r="A4633" s="325">
        <v>4631.0</v>
      </c>
      <c r="B4633" s="326" t="s">
        <v>963</v>
      </c>
      <c r="C4633" s="326" t="s">
        <v>518</v>
      </c>
      <c r="D4633" s="326" t="s">
        <v>805</v>
      </c>
      <c r="E4633" s="326" t="s">
        <v>896</v>
      </c>
      <c r="F4633" s="326" t="s">
        <v>897</v>
      </c>
      <c r="G4633" s="326">
        <v>1826.0</v>
      </c>
      <c r="H4633" s="326">
        <v>809304.9077</v>
      </c>
      <c r="I4633" s="60">
        <f t="shared" si="1"/>
        <v>2023</v>
      </c>
      <c r="J4633" s="60">
        <f t="shared" si="2"/>
        <v>4</v>
      </c>
    </row>
    <row r="4634">
      <c r="A4634" s="325">
        <v>4632.0</v>
      </c>
      <c r="B4634" s="326" t="s">
        <v>963</v>
      </c>
      <c r="C4634" s="326" t="s">
        <v>518</v>
      </c>
      <c r="D4634" s="326" t="s">
        <v>805</v>
      </c>
      <c r="E4634" s="326" t="s">
        <v>810</v>
      </c>
      <c r="F4634" s="326" t="s">
        <v>811</v>
      </c>
      <c r="G4634" s="326">
        <v>1806.0</v>
      </c>
      <c r="H4634" s="326">
        <v>3770663.802</v>
      </c>
      <c r="I4634" s="60">
        <f t="shared" si="1"/>
        <v>2023</v>
      </c>
      <c r="J4634" s="60">
        <f t="shared" si="2"/>
        <v>4</v>
      </c>
    </row>
    <row r="4635">
      <c r="A4635" s="325">
        <v>4633.0</v>
      </c>
      <c r="B4635" s="326" t="s">
        <v>963</v>
      </c>
      <c r="C4635" s="326" t="s">
        <v>518</v>
      </c>
      <c r="D4635" s="326" t="s">
        <v>805</v>
      </c>
      <c r="E4635" s="326" t="s">
        <v>927</v>
      </c>
      <c r="F4635" s="326" t="s">
        <v>928</v>
      </c>
      <c r="G4635" s="326">
        <v>299.0</v>
      </c>
      <c r="H4635" s="326">
        <v>114725.0439</v>
      </c>
      <c r="I4635" s="60">
        <f t="shared" si="1"/>
        <v>2023</v>
      </c>
      <c r="J4635" s="60">
        <f t="shared" si="2"/>
        <v>4</v>
      </c>
    </row>
    <row r="4636">
      <c r="A4636" s="325">
        <v>4634.0</v>
      </c>
      <c r="B4636" s="326" t="s">
        <v>963</v>
      </c>
      <c r="C4636" s="326" t="s">
        <v>518</v>
      </c>
      <c r="D4636" s="326" t="s">
        <v>805</v>
      </c>
      <c r="E4636" s="326" t="s">
        <v>812</v>
      </c>
      <c r="F4636" s="326">
        <v>2.0</v>
      </c>
      <c r="G4636" s="326">
        <v>151.0</v>
      </c>
      <c r="H4636" s="326">
        <v>710816.234</v>
      </c>
      <c r="I4636" s="60">
        <f t="shared" si="1"/>
        <v>2023</v>
      </c>
      <c r="J4636" s="60">
        <f t="shared" si="2"/>
        <v>4</v>
      </c>
    </row>
    <row r="4637">
      <c r="A4637" s="325">
        <v>4635.0</v>
      </c>
      <c r="B4637" s="326" t="s">
        <v>963</v>
      </c>
      <c r="C4637" s="326" t="s">
        <v>518</v>
      </c>
      <c r="D4637" s="326" t="s">
        <v>805</v>
      </c>
      <c r="E4637" s="326" t="s">
        <v>816</v>
      </c>
      <c r="F4637" s="326">
        <v>4.7</v>
      </c>
      <c r="G4637" s="326">
        <v>2.0</v>
      </c>
      <c r="H4637" s="326">
        <v>2392.661564</v>
      </c>
      <c r="I4637" s="60">
        <f t="shared" si="1"/>
        <v>2023</v>
      </c>
      <c r="J4637" s="60">
        <f t="shared" si="2"/>
        <v>4</v>
      </c>
    </row>
    <row r="4638">
      <c r="A4638" s="325">
        <v>4636.0</v>
      </c>
      <c r="B4638" s="326" t="s">
        <v>963</v>
      </c>
      <c r="C4638" s="326" t="s">
        <v>518</v>
      </c>
      <c r="D4638" s="326" t="s">
        <v>805</v>
      </c>
      <c r="E4638" s="326" t="s">
        <v>817</v>
      </c>
      <c r="F4638" s="326" t="s">
        <v>818</v>
      </c>
      <c r="G4638" s="326">
        <v>84.0</v>
      </c>
      <c r="H4638" s="326">
        <v>161555.3114</v>
      </c>
      <c r="I4638" s="60">
        <f t="shared" si="1"/>
        <v>2023</v>
      </c>
      <c r="J4638" s="60">
        <f t="shared" si="2"/>
        <v>4</v>
      </c>
    </row>
    <row r="4639">
      <c r="A4639" s="325">
        <v>4637.0</v>
      </c>
      <c r="B4639" s="326" t="s">
        <v>963</v>
      </c>
      <c r="C4639" s="326" t="s">
        <v>518</v>
      </c>
      <c r="D4639" s="326" t="s">
        <v>805</v>
      </c>
      <c r="E4639" s="326" t="s">
        <v>822</v>
      </c>
      <c r="F4639" s="326" t="s">
        <v>823</v>
      </c>
      <c r="G4639" s="326">
        <v>111.0</v>
      </c>
      <c r="H4639" s="326">
        <v>32972.10021</v>
      </c>
      <c r="I4639" s="60">
        <f t="shared" si="1"/>
        <v>2023</v>
      </c>
      <c r="J4639" s="60">
        <f t="shared" si="2"/>
        <v>4</v>
      </c>
    </row>
    <row r="4640">
      <c r="A4640" s="325">
        <v>4638.0</v>
      </c>
      <c r="B4640" s="326" t="s">
        <v>963</v>
      </c>
      <c r="C4640" s="326" t="s">
        <v>518</v>
      </c>
      <c r="D4640" s="326" t="s">
        <v>828</v>
      </c>
      <c r="E4640" s="326" t="s">
        <v>829</v>
      </c>
      <c r="F4640" s="326" t="s">
        <v>830</v>
      </c>
      <c r="G4640" s="326">
        <v>7069.0</v>
      </c>
      <c r="H4640" s="326">
        <v>91860.01584</v>
      </c>
      <c r="I4640" s="60">
        <f t="shared" si="1"/>
        <v>2023</v>
      </c>
      <c r="J4640" s="60">
        <f t="shared" si="2"/>
        <v>4</v>
      </c>
    </row>
    <row r="4641">
      <c r="A4641" s="325">
        <v>4639.0</v>
      </c>
      <c r="B4641" s="326" t="s">
        <v>963</v>
      </c>
      <c r="C4641" s="326" t="s">
        <v>518</v>
      </c>
      <c r="D4641" s="326" t="s">
        <v>828</v>
      </c>
      <c r="E4641" s="326" t="s">
        <v>831</v>
      </c>
      <c r="F4641" s="326">
        <v>104.0</v>
      </c>
      <c r="G4641" s="326">
        <v>5373.0</v>
      </c>
      <c r="H4641" s="326">
        <v>36180.0842</v>
      </c>
      <c r="I4641" s="60">
        <f t="shared" si="1"/>
        <v>2023</v>
      </c>
      <c r="J4641" s="60">
        <f t="shared" si="2"/>
        <v>4</v>
      </c>
    </row>
    <row r="4642">
      <c r="A4642" s="325">
        <v>4640.0</v>
      </c>
      <c r="B4642" s="326" t="s">
        <v>963</v>
      </c>
      <c r="C4642" s="326" t="s">
        <v>518</v>
      </c>
      <c r="D4642" s="326" t="s">
        <v>828</v>
      </c>
      <c r="E4642" s="326" t="s">
        <v>832</v>
      </c>
      <c r="F4642" s="326">
        <v>13.0</v>
      </c>
      <c r="G4642" s="326">
        <v>44.0</v>
      </c>
      <c r="H4642" s="326">
        <v>11581.72132</v>
      </c>
      <c r="I4642" s="60">
        <f t="shared" si="1"/>
        <v>2023</v>
      </c>
      <c r="J4642" s="60">
        <f t="shared" si="2"/>
        <v>4</v>
      </c>
    </row>
    <row r="4643">
      <c r="A4643" s="325">
        <v>4641.0</v>
      </c>
      <c r="B4643" s="326" t="s">
        <v>963</v>
      </c>
      <c r="C4643" s="326" t="s">
        <v>518</v>
      </c>
      <c r="D4643" s="326" t="s">
        <v>828</v>
      </c>
      <c r="E4643" s="326" t="s">
        <v>833</v>
      </c>
      <c r="F4643" s="326" t="s">
        <v>834</v>
      </c>
      <c r="G4643" s="326">
        <v>3.0</v>
      </c>
      <c r="H4643" s="326">
        <v>6283.278495</v>
      </c>
      <c r="I4643" s="60">
        <f t="shared" si="1"/>
        <v>2023</v>
      </c>
      <c r="J4643" s="60">
        <f t="shared" si="2"/>
        <v>4</v>
      </c>
    </row>
    <row r="4644">
      <c r="A4644" s="325">
        <v>4642.0</v>
      </c>
      <c r="B4644" s="326" t="s">
        <v>963</v>
      </c>
      <c r="C4644" s="326" t="s">
        <v>518</v>
      </c>
      <c r="D4644" s="326" t="s">
        <v>828</v>
      </c>
      <c r="E4644" s="326" t="s">
        <v>835</v>
      </c>
      <c r="F4644" s="326" t="s">
        <v>836</v>
      </c>
      <c r="G4644" s="326">
        <v>233.0</v>
      </c>
      <c r="H4644" s="326">
        <v>36850.7205</v>
      </c>
      <c r="I4644" s="60">
        <f t="shared" si="1"/>
        <v>2023</v>
      </c>
      <c r="J4644" s="60">
        <f t="shared" si="2"/>
        <v>4</v>
      </c>
    </row>
    <row r="4645">
      <c r="A4645" s="325">
        <v>4643.0</v>
      </c>
      <c r="B4645" s="326" t="s">
        <v>963</v>
      </c>
      <c r="C4645" s="326" t="s">
        <v>518</v>
      </c>
      <c r="D4645" s="326" t="s">
        <v>828</v>
      </c>
      <c r="E4645" s="326" t="s">
        <v>929</v>
      </c>
      <c r="F4645" s="326">
        <v>36.0</v>
      </c>
      <c r="G4645" s="326">
        <v>205.0</v>
      </c>
      <c r="H4645" s="326">
        <v>308561.7969</v>
      </c>
      <c r="I4645" s="60">
        <f t="shared" si="1"/>
        <v>2023</v>
      </c>
      <c r="J4645" s="60">
        <f t="shared" si="2"/>
        <v>4</v>
      </c>
    </row>
    <row r="4646">
      <c r="A4646" s="325">
        <v>4644.0</v>
      </c>
      <c r="B4646" s="326" t="s">
        <v>963</v>
      </c>
      <c r="C4646" s="326" t="s">
        <v>518</v>
      </c>
      <c r="D4646" s="326" t="s">
        <v>828</v>
      </c>
      <c r="E4646" s="326" t="s">
        <v>866</v>
      </c>
      <c r="F4646" s="326">
        <v>106.0</v>
      </c>
      <c r="G4646" s="326">
        <v>43.0</v>
      </c>
      <c r="H4646" s="326">
        <v>66638.8572</v>
      </c>
      <c r="I4646" s="60">
        <f t="shared" si="1"/>
        <v>2023</v>
      </c>
      <c r="J4646" s="60">
        <f t="shared" si="2"/>
        <v>4</v>
      </c>
    </row>
    <row r="4647">
      <c r="A4647" s="325">
        <v>4645.0</v>
      </c>
      <c r="B4647" s="326" t="s">
        <v>963</v>
      </c>
      <c r="C4647" s="326" t="s">
        <v>518</v>
      </c>
      <c r="D4647" s="326" t="s">
        <v>828</v>
      </c>
      <c r="E4647" s="326" t="s">
        <v>840</v>
      </c>
      <c r="F4647" s="326" t="s">
        <v>841</v>
      </c>
      <c r="G4647" s="326">
        <v>294.0</v>
      </c>
      <c r="H4647" s="326">
        <v>8563.929249</v>
      </c>
      <c r="I4647" s="60">
        <f t="shared" si="1"/>
        <v>2023</v>
      </c>
      <c r="J4647" s="60">
        <f t="shared" si="2"/>
        <v>4</v>
      </c>
    </row>
    <row r="4648">
      <c r="A4648" s="325">
        <v>4646.0</v>
      </c>
      <c r="B4648" s="326" t="s">
        <v>963</v>
      </c>
      <c r="C4648" s="326" t="s">
        <v>518</v>
      </c>
      <c r="D4648" s="326" t="s">
        <v>828</v>
      </c>
      <c r="E4648" s="326" t="s">
        <v>846</v>
      </c>
      <c r="F4648" s="326" t="s">
        <v>847</v>
      </c>
      <c r="G4648" s="326">
        <v>985.0</v>
      </c>
      <c r="H4648" s="326">
        <v>306068.2345</v>
      </c>
      <c r="I4648" s="60">
        <f t="shared" si="1"/>
        <v>2023</v>
      </c>
      <c r="J4648" s="60">
        <f t="shared" si="2"/>
        <v>4</v>
      </c>
    </row>
    <row r="4649">
      <c r="A4649" s="325">
        <v>4647.0</v>
      </c>
      <c r="B4649" s="326" t="s">
        <v>964</v>
      </c>
      <c r="C4649" s="326" t="s">
        <v>545</v>
      </c>
      <c r="D4649" s="326" t="s">
        <v>642</v>
      </c>
      <c r="E4649" s="326" t="s">
        <v>643</v>
      </c>
      <c r="F4649" s="326" t="s">
        <v>644</v>
      </c>
      <c r="G4649" s="326">
        <v>190.0</v>
      </c>
      <c r="H4649" s="326">
        <v>171443.928</v>
      </c>
      <c r="I4649" s="60">
        <f t="shared" si="1"/>
        <v>2024</v>
      </c>
      <c r="J4649" s="60">
        <f t="shared" si="2"/>
        <v>1</v>
      </c>
    </row>
    <row r="4650">
      <c r="A4650" s="325">
        <v>4648.0</v>
      </c>
      <c r="B4650" s="326" t="s">
        <v>964</v>
      </c>
      <c r="C4650" s="326" t="s">
        <v>545</v>
      </c>
      <c r="D4650" s="326" t="s">
        <v>642</v>
      </c>
      <c r="E4650" s="326" t="s">
        <v>645</v>
      </c>
      <c r="F4650" s="326" t="s">
        <v>646</v>
      </c>
      <c r="G4650" s="326">
        <v>129.0</v>
      </c>
      <c r="H4650" s="326">
        <v>25773.00525</v>
      </c>
      <c r="I4650" s="60">
        <f t="shared" si="1"/>
        <v>2024</v>
      </c>
      <c r="J4650" s="60">
        <f t="shared" si="2"/>
        <v>1</v>
      </c>
    </row>
    <row r="4651">
      <c r="A4651" s="325">
        <v>4649.0</v>
      </c>
      <c r="B4651" s="326" t="s">
        <v>964</v>
      </c>
      <c r="C4651" s="326" t="s">
        <v>545</v>
      </c>
      <c r="D4651" s="326" t="s">
        <v>647</v>
      </c>
      <c r="E4651" s="326" t="s">
        <v>648</v>
      </c>
      <c r="F4651" s="326" t="s">
        <v>649</v>
      </c>
      <c r="G4651" s="326">
        <v>1262.0</v>
      </c>
      <c r="H4651" s="326">
        <v>11563.8738</v>
      </c>
      <c r="I4651" s="60">
        <f t="shared" si="1"/>
        <v>2024</v>
      </c>
      <c r="J4651" s="60">
        <f t="shared" si="2"/>
        <v>1</v>
      </c>
    </row>
    <row r="4652">
      <c r="A4652" s="325">
        <v>4650.0</v>
      </c>
      <c r="B4652" s="326" t="s">
        <v>964</v>
      </c>
      <c r="C4652" s="326" t="s">
        <v>545</v>
      </c>
      <c r="D4652" s="326" t="s">
        <v>647</v>
      </c>
      <c r="E4652" s="326" t="s">
        <v>650</v>
      </c>
      <c r="F4652" s="326" t="s">
        <v>651</v>
      </c>
      <c r="G4652" s="326">
        <v>1421.0</v>
      </c>
      <c r="H4652" s="326">
        <v>13020.81194</v>
      </c>
      <c r="I4652" s="60">
        <f t="shared" si="1"/>
        <v>2024</v>
      </c>
      <c r="J4652" s="60">
        <f t="shared" si="2"/>
        <v>1</v>
      </c>
    </row>
    <row r="4653">
      <c r="A4653" s="325">
        <v>4651.0</v>
      </c>
      <c r="B4653" s="326" t="s">
        <v>964</v>
      </c>
      <c r="C4653" s="326" t="s">
        <v>545</v>
      </c>
      <c r="D4653" s="326" t="s">
        <v>647</v>
      </c>
      <c r="E4653" s="326" t="s">
        <v>652</v>
      </c>
      <c r="F4653" s="326" t="s">
        <v>653</v>
      </c>
      <c r="G4653" s="326">
        <v>1867.0</v>
      </c>
      <c r="H4653" s="326">
        <v>17107.56924</v>
      </c>
      <c r="I4653" s="60">
        <f t="shared" si="1"/>
        <v>2024</v>
      </c>
      <c r="J4653" s="60">
        <f t="shared" si="2"/>
        <v>1</v>
      </c>
    </row>
    <row r="4654">
      <c r="A4654" s="325">
        <v>4652.0</v>
      </c>
      <c r="B4654" s="326" t="s">
        <v>964</v>
      </c>
      <c r="C4654" s="326" t="s">
        <v>545</v>
      </c>
      <c r="D4654" s="326" t="s">
        <v>647</v>
      </c>
      <c r="E4654" s="326" t="s">
        <v>654</v>
      </c>
      <c r="F4654" s="326" t="s">
        <v>655</v>
      </c>
      <c r="G4654" s="326">
        <v>1443.0</v>
      </c>
      <c r="H4654" s="326">
        <v>13222.40086</v>
      </c>
      <c r="I4654" s="60">
        <f t="shared" si="1"/>
        <v>2024</v>
      </c>
      <c r="J4654" s="60">
        <f t="shared" si="2"/>
        <v>1</v>
      </c>
    </row>
    <row r="4655">
      <c r="A4655" s="325">
        <v>4653.0</v>
      </c>
      <c r="B4655" s="326" t="s">
        <v>964</v>
      </c>
      <c r="C4655" s="326" t="s">
        <v>545</v>
      </c>
      <c r="D4655" s="326" t="s">
        <v>647</v>
      </c>
      <c r="E4655" s="326" t="s">
        <v>656</v>
      </c>
      <c r="F4655" s="326" t="s">
        <v>657</v>
      </c>
      <c r="G4655" s="326">
        <v>39.0</v>
      </c>
      <c r="H4655" s="326">
        <v>510.7692525</v>
      </c>
      <c r="I4655" s="60">
        <f t="shared" si="1"/>
        <v>2024</v>
      </c>
      <c r="J4655" s="60">
        <f t="shared" si="2"/>
        <v>1</v>
      </c>
    </row>
    <row r="4656">
      <c r="A4656" s="325">
        <v>4654.0</v>
      </c>
      <c r="B4656" s="326" t="s">
        <v>964</v>
      </c>
      <c r="C4656" s="326" t="s">
        <v>547</v>
      </c>
      <c r="D4656" s="326" t="s">
        <v>658</v>
      </c>
      <c r="E4656" s="326" t="s">
        <v>659</v>
      </c>
      <c r="F4656" s="326" t="s">
        <v>660</v>
      </c>
      <c r="G4656" s="326">
        <v>53.0</v>
      </c>
      <c r="H4656" s="326">
        <v>611.2593451</v>
      </c>
      <c r="I4656" s="60">
        <f t="shared" si="1"/>
        <v>2024</v>
      </c>
      <c r="J4656" s="60">
        <f t="shared" si="2"/>
        <v>1</v>
      </c>
    </row>
    <row r="4657">
      <c r="A4657" s="325">
        <v>4655.0</v>
      </c>
      <c r="B4657" s="326" t="s">
        <v>964</v>
      </c>
      <c r="C4657" s="326" t="s">
        <v>547</v>
      </c>
      <c r="D4657" s="326" t="s">
        <v>658</v>
      </c>
      <c r="E4657" s="326" t="s">
        <v>661</v>
      </c>
      <c r="F4657" s="326" t="s">
        <v>662</v>
      </c>
      <c r="G4657" s="326">
        <v>4384.0</v>
      </c>
      <c r="H4657" s="326">
        <v>6648.340138</v>
      </c>
      <c r="I4657" s="60">
        <f t="shared" si="1"/>
        <v>2024</v>
      </c>
      <c r="J4657" s="60">
        <f t="shared" si="2"/>
        <v>1</v>
      </c>
    </row>
    <row r="4658">
      <c r="A4658" s="325">
        <v>4656.0</v>
      </c>
      <c r="B4658" s="326" t="s">
        <v>964</v>
      </c>
      <c r="C4658" s="326" t="s">
        <v>547</v>
      </c>
      <c r="D4658" s="326" t="s">
        <v>658</v>
      </c>
      <c r="E4658" s="326" t="s">
        <v>663</v>
      </c>
      <c r="F4658" s="326" t="s">
        <v>664</v>
      </c>
      <c r="G4658" s="326">
        <v>3659.0</v>
      </c>
      <c r="H4658" s="326">
        <v>32926.04267</v>
      </c>
      <c r="I4658" s="60">
        <f t="shared" si="1"/>
        <v>2024</v>
      </c>
      <c r="J4658" s="60">
        <f t="shared" si="2"/>
        <v>1</v>
      </c>
    </row>
    <row r="4659">
      <c r="A4659" s="325">
        <v>4657.0</v>
      </c>
      <c r="B4659" s="326" t="s">
        <v>964</v>
      </c>
      <c r="C4659" s="326" t="s">
        <v>547</v>
      </c>
      <c r="D4659" s="326" t="s">
        <v>665</v>
      </c>
      <c r="E4659" s="326" t="s">
        <v>666</v>
      </c>
      <c r="F4659" s="326" t="s">
        <v>667</v>
      </c>
      <c r="G4659" s="326">
        <v>4143.0</v>
      </c>
      <c r="H4659" s="326">
        <v>2762046.933</v>
      </c>
      <c r="I4659" s="60">
        <f t="shared" si="1"/>
        <v>2024</v>
      </c>
      <c r="J4659" s="60">
        <f t="shared" si="2"/>
        <v>1</v>
      </c>
    </row>
    <row r="4660">
      <c r="A4660" s="325">
        <v>4658.0</v>
      </c>
      <c r="B4660" s="326" t="s">
        <v>964</v>
      </c>
      <c r="C4660" s="326" t="s">
        <v>678</v>
      </c>
      <c r="D4660" s="326" t="s">
        <v>678</v>
      </c>
      <c r="E4660" s="326" t="s">
        <v>680</v>
      </c>
      <c r="F4660" s="326">
        <v>80.0</v>
      </c>
      <c r="G4660" s="326">
        <v>99.0</v>
      </c>
      <c r="H4660" s="326">
        <v>15541.82013</v>
      </c>
      <c r="I4660" s="60">
        <f t="shared" si="1"/>
        <v>2024</v>
      </c>
      <c r="J4660" s="60">
        <f t="shared" si="2"/>
        <v>1</v>
      </c>
    </row>
    <row r="4661">
      <c r="A4661" s="325">
        <v>4659.0</v>
      </c>
      <c r="B4661" s="326" t="s">
        <v>964</v>
      </c>
      <c r="C4661" s="326" t="s">
        <v>678</v>
      </c>
      <c r="D4661" s="326" t="s">
        <v>678</v>
      </c>
      <c r="E4661" s="326" t="s">
        <v>681</v>
      </c>
      <c r="F4661" s="326">
        <v>83.0</v>
      </c>
      <c r="G4661" s="326">
        <v>7.0</v>
      </c>
      <c r="H4661" s="326">
        <v>29.77076763</v>
      </c>
      <c r="I4661" s="60">
        <f t="shared" si="1"/>
        <v>2024</v>
      </c>
      <c r="J4661" s="60">
        <f t="shared" si="2"/>
        <v>1</v>
      </c>
    </row>
    <row r="4662">
      <c r="A4662" s="325">
        <v>4660.0</v>
      </c>
      <c r="B4662" s="326" t="s">
        <v>964</v>
      </c>
      <c r="C4662" s="326" t="s">
        <v>678</v>
      </c>
      <c r="D4662" s="326" t="s">
        <v>678</v>
      </c>
      <c r="E4662" s="326" t="s">
        <v>874</v>
      </c>
      <c r="F4662" s="326">
        <v>15.0</v>
      </c>
      <c r="G4662" s="326">
        <v>2.0</v>
      </c>
      <c r="H4662" s="326">
        <v>541.8146066</v>
      </c>
      <c r="I4662" s="60">
        <f t="shared" si="1"/>
        <v>2024</v>
      </c>
      <c r="J4662" s="60">
        <f t="shared" si="2"/>
        <v>1</v>
      </c>
    </row>
    <row r="4663">
      <c r="A4663" s="325">
        <v>4661.0</v>
      </c>
      <c r="B4663" s="326" t="s">
        <v>964</v>
      </c>
      <c r="C4663" s="326" t="s">
        <v>678</v>
      </c>
      <c r="D4663" s="326" t="s">
        <v>678</v>
      </c>
      <c r="E4663" s="326" t="s">
        <v>683</v>
      </c>
      <c r="F4663" s="326">
        <v>802.0</v>
      </c>
      <c r="G4663" s="326">
        <v>865.0</v>
      </c>
      <c r="H4663" s="326">
        <v>116890.4319</v>
      </c>
      <c r="I4663" s="60">
        <f t="shared" si="1"/>
        <v>2024</v>
      </c>
      <c r="J4663" s="60">
        <f t="shared" si="2"/>
        <v>1</v>
      </c>
    </row>
    <row r="4664">
      <c r="A4664" s="325">
        <v>4662.0</v>
      </c>
      <c r="B4664" s="326" t="s">
        <v>964</v>
      </c>
      <c r="C4664" s="326" t="s">
        <v>678</v>
      </c>
      <c r="D4664" s="326" t="s">
        <v>678</v>
      </c>
      <c r="E4664" s="326" t="s">
        <v>684</v>
      </c>
      <c r="F4664" s="326">
        <v>95.0</v>
      </c>
      <c r="G4664" s="326">
        <v>8.0</v>
      </c>
      <c r="H4664" s="326">
        <v>129.4028384</v>
      </c>
      <c r="I4664" s="60">
        <f t="shared" si="1"/>
        <v>2024</v>
      </c>
      <c r="J4664" s="60">
        <f t="shared" si="2"/>
        <v>1</v>
      </c>
    </row>
    <row r="4665">
      <c r="A4665" s="325">
        <v>4663.0</v>
      </c>
      <c r="B4665" s="326" t="s">
        <v>964</v>
      </c>
      <c r="C4665" s="326" t="s">
        <v>678</v>
      </c>
      <c r="D4665" s="326" t="s">
        <v>678</v>
      </c>
      <c r="E4665" s="326" t="s">
        <v>685</v>
      </c>
      <c r="F4665" s="326">
        <v>24.0</v>
      </c>
      <c r="G4665" s="326">
        <v>9.0</v>
      </c>
      <c r="H4665" s="326">
        <v>3123.12003</v>
      </c>
      <c r="I4665" s="60">
        <f t="shared" si="1"/>
        <v>2024</v>
      </c>
      <c r="J4665" s="60">
        <f t="shared" si="2"/>
        <v>1</v>
      </c>
    </row>
    <row r="4666">
      <c r="A4666" s="325">
        <v>4664.0</v>
      </c>
      <c r="B4666" s="326" t="s">
        <v>964</v>
      </c>
      <c r="C4666" s="326" t="s">
        <v>678</v>
      </c>
      <c r="D4666" s="326" t="s">
        <v>678</v>
      </c>
      <c r="E4666" s="326" t="s">
        <v>686</v>
      </c>
      <c r="F4666" s="326">
        <v>60.0</v>
      </c>
      <c r="G4666" s="326">
        <v>3.0</v>
      </c>
      <c r="H4666" s="326">
        <v>55.26862836</v>
      </c>
      <c r="I4666" s="60">
        <f t="shared" si="1"/>
        <v>2024</v>
      </c>
      <c r="J4666" s="60">
        <f t="shared" si="2"/>
        <v>1</v>
      </c>
    </row>
    <row r="4667">
      <c r="A4667" s="325">
        <v>4665.0</v>
      </c>
      <c r="B4667" s="326" t="s">
        <v>964</v>
      </c>
      <c r="C4667" s="326" t="s">
        <v>678</v>
      </c>
      <c r="D4667" s="326" t="s">
        <v>678</v>
      </c>
      <c r="E4667" s="326" t="s">
        <v>687</v>
      </c>
      <c r="F4667" s="326">
        <v>814.0</v>
      </c>
      <c r="G4667" s="326">
        <v>60.0</v>
      </c>
      <c r="H4667" s="326">
        <v>422.5479391</v>
      </c>
      <c r="I4667" s="60">
        <f t="shared" si="1"/>
        <v>2024</v>
      </c>
      <c r="J4667" s="60">
        <f t="shared" si="2"/>
        <v>1</v>
      </c>
    </row>
    <row r="4668">
      <c r="A4668" s="325">
        <v>4666.0</v>
      </c>
      <c r="B4668" s="326" t="s">
        <v>964</v>
      </c>
      <c r="C4668" s="326" t="s">
        <v>678</v>
      </c>
      <c r="D4668" s="326" t="s">
        <v>678</v>
      </c>
      <c r="E4668" s="326" t="s">
        <v>688</v>
      </c>
      <c r="F4668" s="326">
        <v>33.0</v>
      </c>
      <c r="G4668" s="326">
        <v>258.0</v>
      </c>
      <c r="H4668" s="326">
        <v>9536.185038</v>
      </c>
      <c r="I4668" s="60">
        <f t="shared" si="1"/>
        <v>2024</v>
      </c>
      <c r="J4668" s="60">
        <f t="shared" si="2"/>
        <v>1</v>
      </c>
    </row>
    <row r="4669">
      <c r="A4669" s="325">
        <v>4667.0</v>
      </c>
      <c r="B4669" s="326" t="s">
        <v>964</v>
      </c>
      <c r="C4669" s="326" t="s">
        <v>678</v>
      </c>
      <c r="D4669" s="326" t="s">
        <v>678</v>
      </c>
      <c r="E4669" s="326" t="s">
        <v>689</v>
      </c>
      <c r="F4669" s="326">
        <v>54.0</v>
      </c>
      <c r="G4669" s="326">
        <v>384.0</v>
      </c>
      <c r="H4669" s="326">
        <v>26824.23686</v>
      </c>
      <c r="I4669" s="60">
        <f t="shared" si="1"/>
        <v>2024</v>
      </c>
      <c r="J4669" s="60">
        <f t="shared" si="2"/>
        <v>1</v>
      </c>
    </row>
    <row r="4670">
      <c r="A4670" s="325">
        <v>4668.0</v>
      </c>
      <c r="B4670" s="326" t="s">
        <v>964</v>
      </c>
      <c r="C4670" s="326" t="s">
        <v>678</v>
      </c>
      <c r="D4670" s="326" t="s">
        <v>678</v>
      </c>
      <c r="E4670" s="326" t="s">
        <v>692</v>
      </c>
      <c r="F4670" s="326" t="s">
        <v>693</v>
      </c>
      <c r="G4670" s="326">
        <v>45.0</v>
      </c>
      <c r="H4670" s="326">
        <v>6489.927243</v>
      </c>
      <c r="I4670" s="60">
        <f t="shared" si="1"/>
        <v>2024</v>
      </c>
      <c r="J4670" s="60">
        <f t="shared" si="2"/>
        <v>1</v>
      </c>
    </row>
    <row r="4671">
      <c r="A4671" s="325">
        <v>4669.0</v>
      </c>
      <c r="B4671" s="326" t="s">
        <v>964</v>
      </c>
      <c r="C4671" s="326" t="s">
        <v>678</v>
      </c>
      <c r="D4671" s="326" t="s">
        <v>678</v>
      </c>
      <c r="E4671" s="326" t="s">
        <v>694</v>
      </c>
      <c r="F4671" s="326">
        <v>86.0</v>
      </c>
      <c r="G4671" s="326">
        <v>1493.0</v>
      </c>
      <c r="H4671" s="326">
        <v>182673.7103</v>
      </c>
      <c r="I4671" s="60">
        <f t="shared" si="1"/>
        <v>2024</v>
      </c>
      <c r="J4671" s="60">
        <f t="shared" si="2"/>
        <v>1</v>
      </c>
    </row>
    <row r="4672">
      <c r="A4672" s="325">
        <v>4670.0</v>
      </c>
      <c r="B4672" s="326" t="s">
        <v>964</v>
      </c>
      <c r="C4672" s="326" t="s">
        <v>678</v>
      </c>
      <c r="D4672" s="326" t="s">
        <v>678</v>
      </c>
      <c r="E4672" s="326" t="s">
        <v>695</v>
      </c>
      <c r="F4672" s="326">
        <v>69.0</v>
      </c>
      <c r="G4672" s="326">
        <v>184.0</v>
      </c>
      <c r="H4672" s="326">
        <v>49923.91667</v>
      </c>
      <c r="I4672" s="60">
        <f t="shared" si="1"/>
        <v>2024</v>
      </c>
      <c r="J4672" s="60">
        <f t="shared" si="2"/>
        <v>1</v>
      </c>
    </row>
    <row r="4673">
      <c r="A4673" s="325">
        <v>4671.0</v>
      </c>
      <c r="B4673" s="326" t="s">
        <v>964</v>
      </c>
      <c r="C4673" s="326" t="s">
        <v>678</v>
      </c>
      <c r="D4673" s="326" t="s">
        <v>678</v>
      </c>
      <c r="E4673" s="326" t="s">
        <v>696</v>
      </c>
      <c r="F4673" s="326">
        <v>61.0</v>
      </c>
      <c r="G4673" s="326">
        <v>19.0</v>
      </c>
      <c r="H4673" s="326">
        <v>2807.934728</v>
      </c>
      <c r="I4673" s="60">
        <f t="shared" si="1"/>
        <v>2024</v>
      </c>
      <c r="J4673" s="60">
        <f t="shared" si="2"/>
        <v>1</v>
      </c>
    </row>
    <row r="4674">
      <c r="A4674" s="325">
        <v>4672.0</v>
      </c>
      <c r="B4674" s="326" t="s">
        <v>964</v>
      </c>
      <c r="C4674" s="326" t="s">
        <v>678</v>
      </c>
      <c r="D4674" s="326" t="s">
        <v>678</v>
      </c>
      <c r="E4674" s="326" t="s">
        <v>697</v>
      </c>
      <c r="F4674" s="326">
        <v>99.0</v>
      </c>
      <c r="G4674" s="326">
        <v>177.0</v>
      </c>
      <c r="H4674" s="326">
        <v>32887.99835</v>
      </c>
      <c r="I4674" s="60">
        <f t="shared" si="1"/>
        <v>2024</v>
      </c>
      <c r="J4674" s="60">
        <f t="shared" si="2"/>
        <v>1</v>
      </c>
    </row>
    <row r="4675">
      <c r="A4675" s="325">
        <v>4673.0</v>
      </c>
      <c r="B4675" s="326" t="s">
        <v>964</v>
      </c>
      <c r="C4675" s="326" t="s">
        <v>678</v>
      </c>
      <c r="D4675" s="326" t="s">
        <v>678</v>
      </c>
      <c r="E4675" s="326" t="s">
        <v>698</v>
      </c>
      <c r="F4675" s="326">
        <v>67.0</v>
      </c>
      <c r="G4675" s="326">
        <v>4.0</v>
      </c>
      <c r="H4675" s="326">
        <v>465.2539376</v>
      </c>
      <c r="I4675" s="60">
        <f t="shared" si="1"/>
        <v>2024</v>
      </c>
      <c r="J4675" s="60">
        <f t="shared" si="2"/>
        <v>1</v>
      </c>
    </row>
    <row r="4676">
      <c r="A4676" s="325">
        <v>4674.0</v>
      </c>
      <c r="B4676" s="326" t="s">
        <v>964</v>
      </c>
      <c r="C4676" s="326" t="s">
        <v>678</v>
      </c>
      <c r="D4676" s="326" t="s">
        <v>678</v>
      </c>
      <c r="E4676" s="326" t="s">
        <v>699</v>
      </c>
      <c r="F4676" s="326">
        <v>79.0</v>
      </c>
      <c r="G4676" s="326">
        <v>331.0</v>
      </c>
      <c r="H4676" s="326">
        <v>60991.05409</v>
      </c>
      <c r="I4676" s="60">
        <f t="shared" si="1"/>
        <v>2024</v>
      </c>
      <c r="J4676" s="60">
        <f t="shared" si="2"/>
        <v>1</v>
      </c>
    </row>
    <row r="4677">
      <c r="A4677" s="325">
        <v>4675.0</v>
      </c>
      <c r="B4677" s="326" t="s">
        <v>964</v>
      </c>
      <c r="C4677" s="326" t="s">
        <v>678</v>
      </c>
      <c r="D4677" s="326" t="s">
        <v>678</v>
      </c>
      <c r="E4677" s="326" t="s">
        <v>702</v>
      </c>
      <c r="F4677" s="326" t="s">
        <v>703</v>
      </c>
      <c r="G4677" s="326">
        <v>57.0</v>
      </c>
      <c r="H4677" s="326">
        <v>10536.12494</v>
      </c>
      <c r="I4677" s="60">
        <f t="shared" si="1"/>
        <v>2024</v>
      </c>
      <c r="J4677" s="60">
        <f t="shared" si="2"/>
        <v>1</v>
      </c>
    </row>
    <row r="4678">
      <c r="A4678" s="325">
        <v>4676.0</v>
      </c>
      <c r="B4678" s="326" t="s">
        <v>964</v>
      </c>
      <c r="C4678" s="326" t="s">
        <v>678</v>
      </c>
      <c r="D4678" s="326" t="s">
        <v>678</v>
      </c>
      <c r="E4678" s="326" t="s">
        <v>704</v>
      </c>
      <c r="F4678" s="326">
        <v>38.0</v>
      </c>
      <c r="G4678" s="326">
        <v>426.0</v>
      </c>
      <c r="H4678" s="326">
        <v>118521.5874</v>
      </c>
      <c r="I4678" s="60">
        <f t="shared" si="1"/>
        <v>2024</v>
      </c>
      <c r="J4678" s="60">
        <f t="shared" si="2"/>
        <v>1</v>
      </c>
    </row>
    <row r="4679">
      <c r="A4679" s="325">
        <v>4677.0</v>
      </c>
      <c r="B4679" s="326" t="s">
        <v>964</v>
      </c>
      <c r="C4679" s="326" t="s">
        <v>678</v>
      </c>
      <c r="D4679" s="326" t="s">
        <v>678</v>
      </c>
      <c r="E4679" s="326" t="s">
        <v>705</v>
      </c>
      <c r="F4679" s="326">
        <v>27.0</v>
      </c>
      <c r="G4679" s="326">
        <v>3.0</v>
      </c>
      <c r="H4679" s="326">
        <v>8.356256175</v>
      </c>
      <c r="I4679" s="60">
        <f t="shared" si="1"/>
        <v>2024</v>
      </c>
      <c r="J4679" s="60">
        <f t="shared" si="2"/>
        <v>1</v>
      </c>
    </row>
    <row r="4680">
      <c r="A4680" s="325">
        <v>4678.0</v>
      </c>
      <c r="B4680" s="326" t="s">
        <v>964</v>
      </c>
      <c r="C4680" s="326" t="s">
        <v>678</v>
      </c>
      <c r="D4680" s="326" t="s">
        <v>678</v>
      </c>
      <c r="E4680" s="326" t="s">
        <v>706</v>
      </c>
      <c r="F4680" s="326">
        <v>59.0</v>
      </c>
      <c r="G4680" s="326">
        <v>447.0</v>
      </c>
      <c r="H4680" s="326">
        <v>26379.20099</v>
      </c>
      <c r="I4680" s="60">
        <f t="shared" si="1"/>
        <v>2024</v>
      </c>
      <c r="J4680" s="60">
        <f t="shared" si="2"/>
        <v>1</v>
      </c>
    </row>
    <row r="4681">
      <c r="A4681" s="325">
        <v>4679.0</v>
      </c>
      <c r="B4681" s="326" t="s">
        <v>964</v>
      </c>
      <c r="C4681" s="326" t="s">
        <v>678</v>
      </c>
      <c r="D4681" s="326" t="s">
        <v>678</v>
      </c>
      <c r="E4681" s="326" t="s">
        <v>856</v>
      </c>
      <c r="F4681" s="326">
        <v>96.0</v>
      </c>
      <c r="G4681" s="326">
        <v>1.0</v>
      </c>
      <c r="H4681" s="326">
        <v>273.8622225</v>
      </c>
      <c r="I4681" s="60">
        <f t="shared" si="1"/>
        <v>2024</v>
      </c>
      <c r="J4681" s="60">
        <f t="shared" si="2"/>
        <v>1</v>
      </c>
    </row>
    <row r="4682">
      <c r="A4682" s="325">
        <v>4680.0</v>
      </c>
      <c r="B4682" s="326" t="s">
        <v>964</v>
      </c>
      <c r="C4682" s="326" t="s">
        <v>550</v>
      </c>
      <c r="D4682" s="326" t="s">
        <v>550</v>
      </c>
      <c r="E4682" s="326" t="s">
        <v>912</v>
      </c>
      <c r="F4682" s="326">
        <v>81.0</v>
      </c>
      <c r="G4682" s="326">
        <v>20.0</v>
      </c>
      <c r="H4682" s="326">
        <v>34214.4725</v>
      </c>
      <c r="I4682" s="60">
        <f t="shared" si="1"/>
        <v>2024</v>
      </c>
      <c r="J4682" s="60">
        <f t="shared" si="2"/>
        <v>1</v>
      </c>
    </row>
    <row r="4683">
      <c r="A4683" s="325">
        <v>4681.0</v>
      </c>
      <c r="B4683" s="326" t="s">
        <v>964</v>
      </c>
      <c r="C4683" s="326" t="s">
        <v>550</v>
      </c>
      <c r="D4683" s="326" t="s">
        <v>550</v>
      </c>
      <c r="E4683" s="326" t="s">
        <v>708</v>
      </c>
      <c r="F4683" s="326" t="s">
        <v>709</v>
      </c>
      <c r="G4683" s="326">
        <v>2480.0</v>
      </c>
      <c r="H4683" s="326">
        <v>176341.2332</v>
      </c>
      <c r="I4683" s="60">
        <f t="shared" si="1"/>
        <v>2024</v>
      </c>
      <c r="J4683" s="60">
        <f t="shared" si="2"/>
        <v>1</v>
      </c>
    </row>
    <row r="4684">
      <c r="A4684" s="325">
        <v>4682.0</v>
      </c>
      <c r="B4684" s="326" t="s">
        <v>964</v>
      </c>
      <c r="C4684" s="326" t="s">
        <v>550</v>
      </c>
      <c r="D4684" s="326" t="s">
        <v>550</v>
      </c>
      <c r="E4684" s="326" t="s">
        <v>710</v>
      </c>
      <c r="F4684" s="326" t="s">
        <v>711</v>
      </c>
      <c r="G4684" s="326">
        <v>313.0</v>
      </c>
      <c r="H4684" s="326">
        <v>173570.3251</v>
      </c>
      <c r="I4684" s="60">
        <f t="shared" si="1"/>
        <v>2024</v>
      </c>
      <c r="J4684" s="60">
        <f t="shared" si="2"/>
        <v>1</v>
      </c>
    </row>
    <row r="4685">
      <c r="A4685" s="325">
        <v>4683.0</v>
      </c>
      <c r="B4685" s="326" t="s">
        <v>964</v>
      </c>
      <c r="C4685" s="326" t="s">
        <v>550</v>
      </c>
      <c r="D4685" s="326" t="s">
        <v>550</v>
      </c>
      <c r="E4685" s="326" t="s">
        <v>712</v>
      </c>
      <c r="F4685" s="326" t="s">
        <v>713</v>
      </c>
      <c r="G4685" s="326">
        <v>139.0</v>
      </c>
      <c r="H4685" s="326">
        <v>97717.16954</v>
      </c>
      <c r="I4685" s="60">
        <f t="shared" si="1"/>
        <v>2024</v>
      </c>
      <c r="J4685" s="60">
        <f t="shared" si="2"/>
        <v>1</v>
      </c>
    </row>
    <row r="4686">
      <c r="A4686" s="325">
        <v>4684.0</v>
      </c>
      <c r="B4686" s="326" t="s">
        <v>964</v>
      </c>
      <c r="C4686" s="326" t="s">
        <v>550</v>
      </c>
      <c r="D4686" s="326" t="s">
        <v>550</v>
      </c>
      <c r="E4686" s="326" t="s">
        <v>714</v>
      </c>
      <c r="F4686" s="326" t="s">
        <v>715</v>
      </c>
      <c r="G4686" s="326">
        <v>1814.0</v>
      </c>
      <c r="H4686" s="326">
        <v>111390.1776</v>
      </c>
      <c r="I4686" s="60">
        <f t="shared" si="1"/>
        <v>2024</v>
      </c>
      <c r="J4686" s="60">
        <f t="shared" si="2"/>
        <v>1</v>
      </c>
    </row>
    <row r="4687">
      <c r="A4687" s="325">
        <v>4685.0</v>
      </c>
      <c r="B4687" s="326" t="s">
        <v>964</v>
      </c>
      <c r="C4687" s="326" t="s">
        <v>551</v>
      </c>
      <c r="D4687" s="326" t="s">
        <v>551</v>
      </c>
      <c r="E4687" s="326" t="s">
        <v>716</v>
      </c>
      <c r="F4687" s="326">
        <v>66.0</v>
      </c>
      <c r="G4687" s="326">
        <v>4626.0</v>
      </c>
      <c r="H4687" s="326">
        <v>320539.7028</v>
      </c>
      <c r="I4687" s="60">
        <f t="shared" si="1"/>
        <v>2024</v>
      </c>
      <c r="J4687" s="60">
        <f t="shared" si="2"/>
        <v>1</v>
      </c>
    </row>
    <row r="4688">
      <c r="A4688" s="325">
        <v>4686.0</v>
      </c>
      <c r="B4688" s="326" t="s">
        <v>964</v>
      </c>
      <c r="C4688" s="326" t="s">
        <v>551</v>
      </c>
      <c r="D4688" s="326" t="s">
        <v>551</v>
      </c>
      <c r="E4688" s="326" t="s">
        <v>717</v>
      </c>
      <c r="F4688" s="326" t="s">
        <v>718</v>
      </c>
      <c r="G4688" s="326">
        <v>3290.0</v>
      </c>
      <c r="H4688" s="326">
        <v>24925.56443</v>
      </c>
      <c r="I4688" s="60">
        <f t="shared" si="1"/>
        <v>2024</v>
      </c>
      <c r="J4688" s="60">
        <f t="shared" si="2"/>
        <v>1</v>
      </c>
    </row>
    <row r="4689">
      <c r="A4689" s="325">
        <v>4687.0</v>
      </c>
      <c r="B4689" s="326" t="s">
        <v>964</v>
      </c>
      <c r="C4689" s="326" t="s">
        <v>551</v>
      </c>
      <c r="D4689" s="326" t="s">
        <v>551</v>
      </c>
      <c r="E4689" s="326" t="s">
        <v>719</v>
      </c>
      <c r="F4689" s="326" t="s">
        <v>720</v>
      </c>
      <c r="G4689" s="326">
        <v>1748.0</v>
      </c>
      <c r="H4689" s="326">
        <v>23992.39584</v>
      </c>
      <c r="I4689" s="60">
        <f t="shared" si="1"/>
        <v>2024</v>
      </c>
      <c r="J4689" s="60">
        <f t="shared" si="2"/>
        <v>1</v>
      </c>
    </row>
    <row r="4690">
      <c r="A4690" s="325">
        <v>4688.0</v>
      </c>
      <c r="B4690" s="326" t="s">
        <v>964</v>
      </c>
      <c r="C4690" s="326" t="s">
        <v>551</v>
      </c>
      <c r="D4690" s="326" t="s">
        <v>551</v>
      </c>
      <c r="E4690" s="326" t="s">
        <v>721</v>
      </c>
      <c r="F4690" s="326" t="s">
        <v>722</v>
      </c>
      <c r="G4690" s="326">
        <v>56.0</v>
      </c>
      <c r="H4690" s="326">
        <v>20911.14005</v>
      </c>
      <c r="I4690" s="60">
        <f t="shared" si="1"/>
        <v>2024</v>
      </c>
      <c r="J4690" s="60">
        <f t="shared" si="2"/>
        <v>1</v>
      </c>
    </row>
    <row r="4691">
      <c r="A4691" s="325">
        <v>4689.0</v>
      </c>
      <c r="B4691" s="326" t="s">
        <v>964</v>
      </c>
      <c r="C4691" s="326" t="s">
        <v>723</v>
      </c>
      <c r="D4691" s="326" t="s">
        <v>723</v>
      </c>
      <c r="E4691" s="326" t="s">
        <v>724</v>
      </c>
      <c r="F4691" s="326" t="s">
        <v>725</v>
      </c>
      <c r="G4691" s="326">
        <v>536.0</v>
      </c>
      <c r="H4691" s="326">
        <v>532543.642</v>
      </c>
      <c r="I4691" s="60">
        <f t="shared" si="1"/>
        <v>2024</v>
      </c>
      <c r="J4691" s="60">
        <f t="shared" si="2"/>
        <v>1</v>
      </c>
    </row>
    <row r="4692">
      <c r="A4692" s="325">
        <v>4690.0</v>
      </c>
      <c r="B4692" s="326" t="s">
        <v>964</v>
      </c>
      <c r="C4692" s="326" t="s">
        <v>723</v>
      </c>
      <c r="D4692" s="326" t="s">
        <v>723</v>
      </c>
      <c r="E4692" s="326" t="s">
        <v>726</v>
      </c>
      <c r="F4692" s="326" t="s">
        <v>727</v>
      </c>
      <c r="G4692" s="326">
        <v>1306.0</v>
      </c>
      <c r="H4692" s="326">
        <v>1297578.352</v>
      </c>
      <c r="I4692" s="60">
        <f t="shared" si="1"/>
        <v>2024</v>
      </c>
      <c r="J4692" s="60">
        <f t="shared" si="2"/>
        <v>1</v>
      </c>
    </row>
    <row r="4693">
      <c r="A4693" s="325">
        <v>4691.0</v>
      </c>
      <c r="B4693" s="326" t="s">
        <v>964</v>
      </c>
      <c r="C4693" s="326" t="s">
        <v>524</v>
      </c>
      <c r="D4693" s="326" t="s">
        <v>728</v>
      </c>
      <c r="E4693" s="326" t="s">
        <v>729</v>
      </c>
      <c r="F4693" s="326">
        <v>71.0</v>
      </c>
      <c r="G4693" s="326">
        <v>82.0</v>
      </c>
      <c r="H4693" s="326">
        <v>78668.36371</v>
      </c>
      <c r="I4693" s="60">
        <f t="shared" si="1"/>
        <v>2024</v>
      </c>
      <c r="J4693" s="60">
        <f t="shared" si="2"/>
        <v>1</v>
      </c>
    </row>
    <row r="4694">
      <c r="A4694" s="325">
        <v>4692.0</v>
      </c>
      <c r="B4694" s="326" t="s">
        <v>964</v>
      </c>
      <c r="C4694" s="326" t="s">
        <v>524</v>
      </c>
      <c r="D4694" s="326" t="s">
        <v>728</v>
      </c>
      <c r="E4694" s="326" t="s">
        <v>730</v>
      </c>
      <c r="F4694" s="326">
        <v>73.0</v>
      </c>
      <c r="G4694" s="326">
        <v>15.0</v>
      </c>
      <c r="H4694" s="326">
        <v>3693.667398</v>
      </c>
      <c r="I4694" s="60">
        <f t="shared" si="1"/>
        <v>2024</v>
      </c>
      <c r="J4694" s="60">
        <f t="shared" si="2"/>
        <v>1</v>
      </c>
    </row>
    <row r="4695">
      <c r="A4695" s="325">
        <v>4693.0</v>
      </c>
      <c r="B4695" s="326" t="s">
        <v>964</v>
      </c>
      <c r="C4695" s="326" t="s">
        <v>524</v>
      </c>
      <c r="D4695" s="326" t="s">
        <v>728</v>
      </c>
      <c r="E4695" s="326" t="s">
        <v>731</v>
      </c>
      <c r="F4695" s="326" t="s">
        <v>732</v>
      </c>
      <c r="G4695" s="326">
        <v>16.0</v>
      </c>
      <c r="H4695" s="326">
        <v>14532.82917</v>
      </c>
      <c r="I4695" s="60">
        <f t="shared" si="1"/>
        <v>2024</v>
      </c>
      <c r="J4695" s="60">
        <f t="shared" si="2"/>
        <v>1</v>
      </c>
    </row>
    <row r="4696">
      <c r="A4696" s="325">
        <v>4694.0</v>
      </c>
      <c r="B4696" s="326" t="s">
        <v>964</v>
      </c>
      <c r="C4696" s="326" t="s">
        <v>524</v>
      </c>
      <c r="D4696" s="326" t="s">
        <v>728</v>
      </c>
      <c r="E4696" s="326" t="s">
        <v>733</v>
      </c>
      <c r="F4696" s="326" t="s">
        <v>734</v>
      </c>
      <c r="G4696" s="326">
        <v>394.0</v>
      </c>
      <c r="H4696" s="326">
        <v>18334.68102</v>
      </c>
      <c r="I4696" s="60">
        <f t="shared" si="1"/>
        <v>2024</v>
      </c>
      <c r="J4696" s="60">
        <f t="shared" si="2"/>
        <v>1</v>
      </c>
    </row>
    <row r="4697">
      <c r="A4697" s="325">
        <v>4695.0</v>
      </c>
      <c r="B4697" s="326" t="s">
        <v>964</v>
      </c>
      <c r="C4697" s="326" t="s">
        <v>524</v>
      </c>
      <c r="D4697" s="326" t="s">
        <v>728</v>
      </c>
      <c r="E4697" s="326" t="s">
        <v>735</v>
      </c>
      <c r="F4697" s="326">
        <v>23.0</v>
      </c>
      <c r="G4697" s="326">
        <v>22.0</v>
      </c>
      <c r="H4697" s="326">
        <v>28779.97069</v>
      </c>
      <c r="I4697" s="60">
        <f t="shared" si="1"/>
        <v>2024</v>
      </c>
      <c r="J4697" s="60">
        <f t="shared" si="2"/>
        <v>1</v>
      </c>
    </row>
    <row r="4698">
      <c r="A4698" s="325">
        <v>4696.0</v>
      </c>
      <c r="B4698" s="326" t="s">
        <v>964</v>
      </c>
      <c r="C4698" s="326" t="s">
        <v>524</v>
      </c>
      <c r="D4698" s="326" t="s">
        <v>728</v>
      </c>
      <c r="E4698" s="326" t="s">
        <v>736</v>
      </c>
      <c r="F4698" s="326" t="s">
        <v>737</v>
      </c>
      <c r="G4698" s="326">
        <v>19.0</v>
      </c>
      <c r="H4698" s="326">
        <v>25858.65504</v>
      </c>
      <c r="I4698" s="60">
        <f t="shared" si="1"/>
        <v>2024</v>
      </c>
      <c r="J4698" s="60">
        <f t="shared" si="2"/>
        <v>1</v>
      </c>
    </row>
    <row r="4699">
      <c r="A4699" s="325">
        <v>4697.0</v>
      </c>
      <c r="B4699" s="326" t="s">
        <v>964</v>
      </c>
      <c r="C4699" s="326" t="s">
        <v>524</v>
      </c>
      <c r="D4699" s="326" t="s">
        <v>728</v>
      </c>
      <c r="E4699" s="326" t="s">
        <v>738</v>
      </c>
      <c r="F4699" s="326">
        <v>70.0</v>
      </c>
      <c r="G4699" s="326">
        <v>3.0</v>
      </c>
      <c r="H4699" s="326">
        <v>3910.331973</v>
      </c>
      <c r="I4699" s="60">
        <f t="shared" si="1"/>
        <v>2024</v>
      </c>
      <c r="J4699" s="60">
        <f t="shared" si="2"/>
        <v>1</v>
      </c>
    </row>
    <row r="4700">
      <c r="A4700" s="325">
        <v>4698.0</v>
      </c>
      <c r="B4700" s="326" t="s">
        <v>964</v>
      </c>
      <c r="C4700" s="326" t="s">
        <v>524</v>
      </c>
      <c r="D4700" s="326" t="s">
        <v>728</v>
      </c>
      <c r="E4700" s="326" t="s">
        <v>739</v>
      </c>
      <c r="F4700" s="326">
        <v>21.0</v>
      </c>
      <c r="G4700" s="326">
        <v>476.0</v>
      </c>
      <c r="H4700" s="326">
        <v>503872.5884</v>
      </c>
      <c r="I4700" s="60">
        <f t="shared" si="1"/>
        <v>2024</v>
      </c>
      <c r="J4700" s="60">
        <f t="shared" si="2"/>
        <v>1</v>
      </c>
    </row>
    <row r="4701">
      <c r="A4701" s="325">
        <v>4699.0</v>
      </c>
      <c r="B4701" s="326" t="s">
        <v>964</v>
      </c>
      <c r="C4701" s="326" t="s">
        <v>524</v>
      </c>
      <c r="D4701" s="326" t="s">
        <v>728</v>
      </c>
      <c r="E4701" s="326" t="s">
        <v>740</v>
      </c>
      <c r="F4701" s="326" t="s">
        <v>741</v>
      </c>
      <c r="G4701" s="326">
        <v>374.0</v>
      </c>
      <c r="H4701" s="326">
        <v>287788.0095</v>
      </c>
      <c r="I4701" s="60">
        <f t="shared" si="1"/>
        <v>2024</v>
      </c>
      <c r="J4701" s="60">
        <f t="shared" si="2"/>
        <v>1</v>
      </c>
    </row>
    <row r="4702">
      <c r="A4702" s="325">
        <v>4700.0</v>
      </c>
      <c r="B4702" s="326" t="s">
        <v>964</v>
      </c>
      <c r="C4702" s="326" t="s">
        <v>524</v>
      </c>
      <c r="D4702" s="326" t="s">
        <v>728</v>
      </c>
      <c r="E4702" s="326" t="s">
        <v>742</v>
      </c>
      <c r="F4702" s="326" t="s">
        <v>743</v>
      </c>
      <c r="G4702" s="326">
        <v>1093.0</v>
      </c>
      <c r="H4702" s="326">
        <v>544122.6217</v>
      </c>
      <c r="I4702" s="60">
        <f t="shared" si="1"/>
        <v>2024</v>
      </c>
      <c r="J4702" s="60">
        <f t="shared" si="2"/>
        <v>1</v>
      </c>
    </row>
    <row r="4703">
      <c r="A4703" s="325">
        <v>4701.0</v>
      </c>
      <c r="B4703" s="326" t="s">
        <v>964</v>
      </c>
      <c r="C4703" s="326" t="s">
        <v>524</v>
      </c>
      <c r="D4703" s="326" t="s">
        <v>728</v>
      </c>
      <c r="E4703" s="326" t="s">
        <v>744</v>
      </c>
      <c r="F4703" s="326" t="s">
        <v>745</v>
      </c>
      <c r="G4703" s="326">
        <v>284.0</v>
      </c>
      <c r="H4703" s="326">
        <v>367723.0597</v>
      </c>
      <c r="I4703" s="60">
        <f t="shared" si="1"/>
        <v>2024</v>
      </c>
      <c r="J4703" s="60">
        <f t="shared" si="2"/>
        <v>1</v>
      </c>
    </row>
    <row r="4704">
      <c r="A4704" s="325">
        <v>4702.0</v>
      </c>
      <c r="B4704" s="326" t="s">
        <v>964</v>
      </c>
      <c r="C4704" s="326" t="s">
        <v>524</v>
      </c>
      <c r="D4704" s="326" t="s">
        <v>728</v>
      </c>
      <c r="E4704" s="326" t="s">
        <v>746</v>
      </c>
      <c r="F4704" s="326" t="s">
        <v>747</v>
      </c>
      <c r="G4704" s="326">
        <v>126.0</v>
      </c>
      <c r="H4704" s="326">
        <v>114490.3103</v>
      </c>
      <c r="I4704" s="60">
        <f t="shared" si="1"/>
        <v>2024</v>
      </c>
      <c r="J4704" s="60">
        <f t="shared" si="2"/>
        <v>1</v>
      </c>
    </row>
    <row r="4705">
      <c r="A4705" s="325">
        <v>4703.0</v>
      </c>
      <c r="B4705" s="326" t="s">
        <v>964</v>
      </c>
      <c r="C4705" s="326" t="s">
        <v>524</v>
      </c>
      <c r="D4705" s="326" t="s">
        <v>728</v>
      </c>
      <c r="E4705" s="326" t="s">
        <v>748</v>
      </c>
      <c r="F4705" s="326" t="s">
        <v>749</v>
      </c>
      <c r="G4705" s="326">
        <v>66.0</v>
      </c>
      <c r="H4705" s="326">
        <v>64544.39796</v>
      </c>
      <c r="I4705" s="60">
        <f t="shared" si="1"/>
        <v>2024</v>
      </c>
      <c r="J4705" s="60">
        <f t="shared" si="2"/>
        <v>1</v>
      </c>
    </row>
    <row r="4706">
      <c r="A4706" s="325">
        <v>4704.0</v>
      </c>
      <c r="B4706" s="326" t="s">
        <v>964</v>
      </c>
      <c r="C4706" s="326" t="s">
        <v>524</v>
      </c>
      <c r="D4706" s="326" t="s">
        <v>728</v>
      </c>
      <c r="E4706" s="326" t="s">
        <v>750</v>
      </c>
      <c r="F4706" s="326" t="s">
        <v>751</v>
      </c>
      <c r="G4706" s="326">
        <v>492.0</v>
      </c>
      <c r="H4706" s="326">
        <v>155553.6526</v>
      </c>
      <c r="I4706" s="60">
        <f t="shared" si="1"/>
        <v>2024</v>
      </c>
      <c r="J4706" s="60">
        <f t="shared" si="2"/>
        <v>1</v>
      </c>
    </row>
    <row r="4707">
      <c r="A4707" s="325">
        <v>4705.0</v>
      </c>
      <c r="B4707" s="326" t="s">
        <v>964</v>
      </c>
      <c r="C4707" s="326" t="s">
        <v>524</v>
      </c>
      <c r="D4707" s="326" t="s">
        <v>728</v>
      </c>
      <c r="E4707" s="326" t="s">
        <v>850</v>
      </c>
      <c r="F4707" s="326" t="s">
        <v>851</v>
      </c>
      <c r="G4707" s="326">
        <v>3.0</v>
      </c>
      <c r="H4707" s="326">
        <v>490.7000001</v>
      </c>
      <c r="I4707" s="60">
        <f t="shared" si="1"/>
        <v>2024</v>
      </c>
      <c r="J4707" s="60">
        <f t="shared" si="2"/>
        <v>1</v>
      </c>
    </row>
    <row r="4708">
      <c r="A4708" s="325">
        <v>4706.0</v>
      </c>
      <c r="B4708" s="326" t="s">
        <v>964</v>
      </c>
      <c r="C4708" s="326" t="s">
        <v>524</v>
      </c>
      <c r="D4708" s="326" t="s">
        <v>872</v>
      </c>
      <c r="E4708" s="326" t="s">
        <v>909</v>
      </c>
      <c r="F4708" s="326" t="s">
        <v>910</v>
      </c>
      <c r="G4708" s="326">
        <v>9.0</v>
      </c>
      <c r="H4708" s="326">
        <v>29957.66204</v>
      </c>
      <c r="I4708" s="60">
        <f t="shared" si="1"/>
        <v>2024</v>
      </c>
      <c r="J4708" s="60">
        <f t="shared" si="2"/>
        <v>1</v>
      </c>
    </row>
    <row r="4709">
      <c r="A4709" s="325">
        <v>4707.0</v>
      </c>
      <c r="B4709" s="326" t="s">
        <v>964</v>
      </c>
      <c r="C4709" s="326" t="s">
        <v>524</v>
      </c>
      <c r="D4709" s="326" t="s">
        <v>872</v>
      </c>
      <c r="E4709" s="326" t="s">
        <v>754</v>
      </c>
      <c r="F4709" s="326" t="s">
        <v>755</v>
      </c>
      <c r="G4709" s="326">
        <v>800.0</v>
      </c>
      <c r="H4709" s="326">
        <v>2530756.534</v>
      </c>
      <c r="I4709" s="60">
        <f t="shared" si="1"/>
        <v>2024</v>
      </c>
      <c r="J4709" s="60">
        <f t="shared" si="2"/>
        <v>1</v>
      </c>
    </row>
    <row r="4710">
      <c r="A4710" s="325">
        <v>4708.0</v>
      </c>
      <c r="B4710" s="326" t="s">
        <v>964</v>
      </c>
      <c r="C4710" s="326" t="s">
        <v>524</v>
      </c>
      <c r="D4710" s="326" t="s">
        <v>872</v>
      </c>
      <c r="E4710" s="326" t="s">
        <v>756</v>
      </c>
      <c r="F4710" s="326" t="s">
        <v>757</v>
      </c>
      <c r="G4710" s="326">
        <v>217.0</v>
      </c>
      <c r="H4710" s="326">
        <v>660414.3825</v>
      </c>
      <c r="I4710" s="60">
        <f t="shared" si="1"/>
        <v>2024</v>
      </c>
      <c r="J4710" s="60">
        <f t="shared" si="2"/>
        <v>1</v>
      </c>
    </row>
    <row r="4711">
      <c r="A4711" s="325">
        <v>4709.0</v>
      </c>
      <c r="B4711" s="326" t="s">
        <v>964</v>
      </c>
      <c r="C4711" s="326" t="s">
        <v>524</v>
      </c>
      <c r="D4711" s="326" t="s">
        <v>872</v>
      </c>
      <c r="E4711" s="326" t="s">
        <v>758</v>
      </c>
      <c r="F4711" s="326" t="s">
        <v>759</v>
      </c>
      <c r="G4711" s="326">
        <v>182.0</v>
      </c>
      <c r="H4711" s="326">
        <v>696302.763</v>
      </c>
      <c r="I4711" s="60">
        <f t="shared" si="1"/>
        <v>2024</v>
      </c>
      <c r="J4711" s="60">
        <f t="shared" si="2"/>
        <v>1</v>
      </c>
    </row>
    <row r="4712">
      <c r="A4712" s="325">
        <v>4710.0</v>
      </c>
      <c r="B4712" s="326" t="s">
        <v>964</v>
      </c>
      <c r="C4712" s="326" t="s">
        <v>524</v>
      </c>
      <c r="D4712" s="326" t="s">
        <v>872</v>
      </c>
      <c r="E4712" s="326" t="s">
        <v>760</v>
      </c>
      <c r="F4712" s="326" t="s">
        <v>761</v>
      </c>
      <c r="G4712" s="326">
        <v>25.0</v>
      </c>
      <c r="H4712" s="326">
        <v>84868.2908</v>
      </c>
      <c r="I4712" s="60">
        <f t="shared" si="1"/>
        <v>2024</v>
      </c>
      <c r="J4712" s="60">
        <f t="shared" si="2"/>
        <v>1</v>
      </c>
    </row>
    <row r="4713">
      <c r="A4713" s="325">
        <v>4711.0</v>
      </c>
      <c r="B4713" s="326" t="s">
        <v>964</v>
      </c>
      <c r="C4713" s="326" t="s">
        <v>524</v>
      </c>
      <c r="D4713" s="326" t="s">
        <v>872</v>
      </c>
      <c r="E4713" s="326" t="s">
        <v>762</v>
      </c>
      <c r="F4713" s="326" t="s">
        <v>763</v>
      </c>
      <c r="G4713" s="326">
        <v>69.0</v>
      </c>
      <c r="H4713" s="326">
        <v>149422.182</v>
      </c>
      <c r="I4713" s="60">
        <f t="shared" si="1"/>
        <v>2024</v>
      </c>
      <c r="J4713" s="60">
        <f t="shared" si="2"/>
        <v>1</v>
      </c>
    </row>
    <row r="4714">
      <c r="A4714" s="325">
        <v>4712.0</v>
      </c>
      <c r="B4714" s="326" t="s">
        <v>964</v>
      </c>
      <c r="C4714" s="326" t="s">
        <v>524</v>
      </c>
      <c r="D4714" s="326" t="s">
        <v>872</v>
      </c>
      <c r="E4714" s="326" t="s">
        <v>764</v>
      </c>
      <c r="F4714" s="326" t="s">
        <v>765</v>
      </c>
      <c r="G4714" s="326">
        <v>24.0</v>
      </c>
      <c r="H4714" s="326">
        <v>92701.713</v>
      </c>
      <c r="I4714" s="60">
        <f t="shared" si="1"/>
        <v>2024</v>
      </c>
      <c r="J4714" s="60">
        <f t="shared" si="2"/>
        <v>1</v>
      </c>
    </row>
    <row r="4715">
      <c r="A4715" s="325">
        <v>4713.0</v>
      </c>
      <c r="B4715" s="326" t="s">
        <v>964</v>
      </c>
      <c r="C4715" s="326" t="s">
        <v>530</v>
      </c>
      <c r="D4715" s="326" t="s">
        <v>766</v>
      </c>
      <c r="E4715" s="326" t="s">
        <v>767</v>
      </c>
      <c r="F4715" s="326">
        <v>44.0</v>
      </c>
      <c r="G4715" s="326">
        <v>318.0</v>
      </c>
      <c r="H4715" s="326">
        <v>5898.985138</v>
      </c>
      <c r="I4715" s="60">
        <f t="shared" si="1"/>
        <v>2024</v>
      </c>
      <c r="J4715" s="60">
        <f t="shared" si="2"/>
        <v>1</v>
      </c>
    </row>
    <row r="4716">
      <c r="A4716" s="325">
        <v>4714.0</v>
      </c>
      <c r="B4716" s="326" t="s">
        <v>964</v>
      </c>
      <c r="C4716" s="326" t="s">
        <v>530</v>
      </c>
      <c r="D4716" s="326" t="s">
        <v>768</v>
      </c>
      <c r="E4716" s="326" t="s">
        <v>914</v>
      </c>
      <c r="F4716" s="326" t="s">
        <v>771</v>
      </c>
      <c r="G4716" s="326">
        <v>1.0</v>
      </c>
      <c r="H4716" s="326">
        <v>564.0162591</v>
      </c>
      <c r="I4716" s="60">
        <f t="shared" si="1"/>
        <v>2024</v>
      </c>
      <c r="J4716" s="60">
        <f t="shared" si="2"/>
        <v>1</v>
      </c>
    </row>
    <row r="4717">
      <c r="A4717" s="325">
        <v>4715.0</v>
      </c>
      <c r="B4717" s="326" t="s">
        <v>964</v>
      </c>
      <c r="C4717" s="326" t="s">
        <v>530</v>
      </c>
      <c r="D4717" s="326" t="s">
        <v>768</v>
      </c>
      <c r="E4717" s="326" t="s">
        <v>915</v>
      </c>
      <c r="F4717" s="326" t="s">
        <v>775</v>
      </c>
      <c r="G4717" s="326">
        <v>10.0</v>
      </c>
      <c r="H4717" s="326">
        <v>5640.162591</v>
      </c>
      <c r="I4717" s="60">
        <f t="shared" si="1"/>
        <v>2024</v>
      </c>
      <c r="J4717" s="60">
        <f t="shared" si="2"/>
        <v>1</v>
      </c>
    </row>
    <row r="4718">
      <c r="A4718" s="325">
        <v>4716.0</v>
      </c>
      <c r="B4718" s="326" t="s">
        <v>964</v>
      </c>
      <c r="C4718" s="326" t="s">
        <v>530</v>
      </c>
      <c r="D4718" s="326" t="s">
        <v>778</v>
      </c>
      <c r="E4718" s="326" t="s">
        <v>965</v>
      </c>
      <c r="F4718" s="326">
        <v>31.0</v>
      </c>
      <c r="G4718" s="326">
        <v>1.0</v>
      </c>
      <c r="H4718" s="326">
        <v>1856.477679</v>
      </c>
      <c r="I4718" s="60">
        <f t="shared" si="1"/>
        <v>2024</v>
      </c>
      <c r="J4718" s="60">
        <f t="shared" si="2"/>
        <v>1</v>
      </c>
    </row>
    <row r="4719">
      <c r="A4719" s="325">
        <v>4717.0</v>
      </c>
      <c r="B4719" s="326" t="s">
        <v>964</v>
      </c>
      <c r="C4719" s="326" t="s">
        <v>530</v>
      </c>
      <c r="D4719" s="326" t="s">
        <v>778</v>
      </c>
      <c r="E4719" s="326" t="s">
        <v>918</v>
      </c>
      <c r="F4719" s="326" t="s">
        <v>783</v>
      </c>
      <c r="G4719" s="326">
        <v>18.0</v>
      </c>
      <c r="H4719" s="326">
        <v>2708.516385</v>
      </c>
      <c r="I4719" s="60">
        <f t="shared" si="1"/>
        <v>2024</v>
      </c>
      <c r="J4719" s="60">
        <f t="shared" si="2"/>
        <v>1</v>
      </c>
    </row>
    <row r="4720">
      <c r="A4720" s="325">
        <v>4718.0</v>
      </c>
      <c r="B4720" s="326" t="s">
        <v>964</v>
      </c>
      <c r="C4720" s="326" t="s">
        <v>530</v>
      </c>
      <c r="D4720" s="326" t="s">
        <v>919</v>
      </c>
      <c r="E4720" s="326" t="s">
        <v>888</v>
      </c>
      <c r="F4720" s="326" t="s">
        <v>889</v>
      </c>
      <c r="G4720" s="326">
        <v>26.0</v>
      </c>
      <c r="H4720" s="326">
        <v>48268.41965</v>
      </c>
      <c r="I4720" s="60">
        <f t="shared" si="1"/>
        <v>2024</v>
      </c>
      <c r="J4720" s="60">
        <f t="shared" si="2"/>
        <v>1</v>
      </c>
    </row>
    <row r="4721">
      <c r="A4721" s="325">
        <v>4719.0</v>
      </c>
      <c r="B4721" s="326" t="s">
        <v>964</v>
      </c>
      <c r="C4721" s="326" t="s">
        <v>530</v>
      </c>
      <c r="D4721" s="326" t="s">
        <v>919</v>
      </c>
      <c r="E4721" s="326" t="s">
        <v>890</v>
      </c>
      <c r="F4721" s="326" t="s">
        <v>891</v>
      </c>
      <c r="G4721" s="326">
        <v>151.0</v>
      </c>
      <c r="H4721" s="326">
        <v>22721.44301</v>
      </c>
      <c r="I4721" s="60">
        <f t="shared" si="1"/>
        <v>2024</v>
      </c>
      <c r="J4721" s="60">
        <f t="shared" si="2"/>
        <v>1</v>
      </c>
    </row>
    <row r="4722">
      <c r="A4722" s="325">
        <v>4720.0</v>
      </c>
      <c r="B4722" s="326" t="s">
        <v>964</v>
      </c>
      <c r="C4722" s="326" t="s">
        <v>530</v>
      </c>
      <c r="D4722" s="326" t="s">
        <v>919</v>
      </c>
      <c r="E4722" s="326" t="s">
        <v>892</v>
      </c>
      <c r="F4722" s="326" t="s">
        <v>893</v>
      </c>
      <c r="G4722" s="326">
        <v>1985.0</v>
      </c>
      <c r="H4722" s="326">
        <v>298689.168</v>
      </c>
      <c r="I4722" s="60">
        <f t="shared" si="1"/>
        <v>2024</v>
      </c>
      <c r="J4722" s="60">
        <f t="shared" si="2"/>
        <v>1</v>
      </c>
    </row>
    <row r="4723">
      <c r="A4723" s="325">
        <v>4721.0</v>
      </c>
      <c r="B4723" s="326" t="s">
        <v>964</v>
      </c>
      <c r="C4723" s="326" t="s">
        <v>530</v>
      </c>
      <c r="D4723" s="326" t="s">
        <v>784</v>
      </c>
      <c r="E4723" s="326" t="s">
        <v>785</v>
      </c>
      <c r="F4723" s="326">
        <v>35.0</v>
      </c>
      <c r="G4723" s="326">
        <v>63.0</v>
      </c>
      <c r="H4723" s="326">
        <v>48779.59121</v>
      </c>
      <c r="I4723" s="60">
        <f t="shared" si="1"/>
        <v>2024</v>
      </c>
      <c r="J4723" s="60">
        <f t="shared" si="2"/>
        <v>1</v>
      </c>
    </row>
    <row r="4724">
      <c r="A4724" s="325">
        <v>4722.0</v>
      </c>
      <c r="B4724" s="326" t="s">
        <v>964</v>
      </c>
      <c r="C4724" s="326" t="s">
        <v>530</v>
      </c>
      <c r="D4724" s="326" t="s">
        <v>784</v>
      </c>
      <c r="E4724" s="326" t="s">
        <v>786</v>
      </c>
      <c r="F4724" s="326">
        <v>43.0</v>
      </c>
      <c r="G4724" s="326">
        <v>82.0</v>
      </c>
      <c r="H4724" s="326">
        <v>540.1348206</v>
      </c>
      <c r="I4724" s="60">
        <f t="shared" si="1"/>
        <v>2024</v>
      </c>
      <c r="J4724" s="60">
        <f t="shared" si="2"/>
        <v>1</v>
      </c>
    </row>
    <row r="4725">
      <c r="A4725" s="325">
        <v>4723.0</v>
      </c>
      <c r="B4725" s="326" t="s">
        <v>964</v>
      </c>
      <c r="C4725" s="326" t="s">
        <v>530</v>
      </c>
      <c r="D4725" s="326" t="s">
        <v>784</v>
      </c>
      <c r="E4725" s="326" t="s">
        <v>787</v>
      </c>
      <c r="F4725" s="326" t="s">
        <v>788</v>
      </c>
      <c r="G4725" s="326">
        <v>288.0</v>
      </c>
      <c r="H4725" s="326">
        <v>2149.148266</v>
      </c>
      <c r="I4725" s="60">
        <f t="shared" si="1"/>
        <v>2024</v>
      </c>
      <c r="J4725" s="60">
        <f t="shared" si="2"/>
        <v>1</v>
      </c>
    </row>
    <row r="4726">
      <c r="A4726" s="325">
        <v>4724.0</v>
      </c>
      <c r="B4726" s="326" t="s">
        <v>964</v>
      </c>
      <c r="C4726" s="326" t="s">
        <v>530</v>
      </c>
      <c r="D4726" s="326" t="s">
        <v>784</v>
      </c>
      <c r="E4726" s="326" t="s">
        <v>789</v>
      </c>
      <c r="F4726" s="326">
        <v>49.0</v>
      </c>
      <c r="G4726" s="326">
        <v>1176.0</v>
      </c>
      <c r="H4726" s="326">
        <v>50068.39615</v>
      </c>
      <c r="I4726" s="60">
        <f t="shared" si="1"/>
        <v>2024</v>
      </c>
      <c r="J4726" s="60">
        <f t="shared" si="2"/>
        <v>1</v>
      </c>
    </row>
    <row r="4727">
      <c r="A4727" s="325">
        <v>4725.0</v>
      </c>
      <c r="B4727" s="326" t="s">
        <v>964</v>
      </c>
      <c r="C4727" s="326" t="s">
        <v>530</v>
      </c>
      <c r="D4727" s="326" t="s">
        <v>784</v>
      </c>
      <c r="E4727" s="326" t="s">
        <v>790</v>
      </c>
      <c r="F4727" s="326">
        <v>41.0</v>
      </c>
      <c r="G4727" s="326">
        <v>126.0</v>
      </c>
      <c r="H4727" s="326">
        <v>5911.96378</v>
      </c>
      <c r="I4727" s="60">
        <f t="shared" si="1"/>
        <v>2024</v>
      </c>
      <c r="J4727" s="60">
        <f t="shared" si="2"/>
        <v>1</v>
      </c>
    </row>
    <row r="4728">
      <c r="A4728" s="325">
        <v>4726.0</v>
      </c>
      <c r="B4728" s="326" t="s">
        <v>964</v>
      </c>
      <c r="C4728" s="326" t="s">
        <v>530</v>
      </c>
      <c r="D4728" s="326" t="s">
        <v>784</v>
      </c>
      <c r="E4728" s="326" t="s">
        <v>791</v>
      </c>
      <c r="F4728" s="326">
        <v>47.0</v>
      </c>
      <c r="G4728" s="326">
        <v>10.0</v>
      </c>
      <c r="H4728" s="326">
        <v>956.3451712</v>
      </c>
      <c r="I4728" s="60">
        <f t="shared" si="1"/>
        <v>2024</v>
      </c>
      <c r="J4728" s="60">
        <f t="shared" si="2"/>
        <v>1</v>
      </c>
    </row>
    <row r="4729">
      <c r="A4729" s="325">
        <v>4727.0</v>
      </c>
      <c r="B4729" s="326" t="s">
        <v>964</v>
      </c>
      <c r="C4729" s="326" t="s">
        <v>530</v>
      </c>
      <c r="D4729" s="326" t="s">
        <v>784</v>
      </c>
      <c r="E4729" s="326" t="s">
        <v>792</v>
      </c>
      <c r="F4729" s="326">
        <v>40.0</v>
      </c>
      <c r="G4729" s="326">
        <v>153.0</v>
      </c>
      <c r="H4729" s="326">
        <v>7961.578608</v>
      </c>
      <c r="I4729" s="60">
        <f t="shared" si="1"/>
        <v>2024</v>
      </c>
      <c r="J4729" s="60">
        <f t="shared" si="2"/>
        <v>1</v>
      </c>
    </row>
    <row r="4730">
      <c r="A4730" s="325">
        <v>4728.0</v>
      </c>
      <c r="B4730" s="326" t="s">
        <v>964</v>
      </c>
      <c r="C4730" s="326" t="s">
        <v>530</v>
      </c>
      <c r="D4730" s="326" t="s">
        <v>784</v>
      </c>
      <c r="E4730" s="326" t="s">
        <v>793</v>
      </c>
      <c r="F4730" s="326">
        <v>42.0</v>
      </c>
      <c r="G4730" s="326">
        <v>28.0</v>
      </c>
      <c r="H4730" s="326">
        <v>2201.236243</v>
      </c>
      <c r="I4730" s="60">
        <f t="shared" si="1"/>
        <v>2024</v>
      </c>
      <c r="J4730" s="60">
        <f t="shared" si="2"/>
        <v>1</v>
      </c>
    </row>
    <row r="4731">
      <c r="A4731" s="325">
        <v>4729.0</v>
      </c>
      <c r="B4731" s="326" t="s">
        <v>964</v>
      </c>
      <c r="C4731" s="326" t="s">
        <v>530</v>
      </c>
      <c r="D4731" s="326" t="s">
        <v>920</v>
      </c>
      <c r="E4731" s="326" t="s">
        <v>878</v>
      </c>
      <c r="F4731" s="326" t="s">
        <v>879</v>
      </c>
      <c r="G4731" s="326">
        <v>20.0</v>
      </c>
      <c r="H4731" s="326">
        <v>49180.86218</v>
      </c>
      <c r="I4731" s="60">
        <f t="shared" si="1"/>
        <v>2024</v>
      </c>
      <c r="J4731" s="60">
        <f t="shared" si="2"/>
        <v>1</v>
      </c>
    </row>
    <row r="4732">
      <c r="A4732" s="325">
        <v>4730.0</v>
      </c>
      <c r="B4732" s="326" t="s">
        <v>964</v>
      </c>
      <c r="C4732" s="326" t="s">
        <v>530</v>
      </c>
      <c r="D4732" s="326" t="s">
        <v>920</v>
      </c>
      <c r="E4732" s="326" t="s">
        <v>944</v>
      </c>
      <c r="F4732" s="326" t="s">
        <v>945</v>
      </c>
      <c r="G4732" s="326">
        <v>126.0</v>
      </c>
      <c r="H4732" s="326">
        <v>309839.4317</v>
      </c>
      <c r="I4732" s="60">
        <f t="shared" si="1"/>
        <v>2024</v>
      </c>
      <c r="J4732" s="60">
        <f t="shared" si="2"/>
        <v>1</v>
      </c>
    </row>
    <row r="4733">
      <c r="A4733" s="325">
        <v>4731.0</v>
      </c>
      <c r="B4733" s="326" t="s">
        <v>964</v>
      </c>
      <c r="C4733" s="326" t="s">
        <v>530</v>
      </c>
      <c r="D4733" s="326" t="s">
        <v>920</v>
      </c>
      <c r="E4733" s="326" t="s">
        <v>961</v>
      </c>
      <c r="F4733" s="326" t="s">
        <v>962</v>
      </c>
      <c r="G4733" s="326">
        <v>1.0</v>
      </c>
      <c r="H4733" s="326">
        <v>2459.043109</v>
      </c>
      <c r="I4733" s="60">
        <f t="shared" si="1"/>
        <v>2024</v>
      </c>
      <c r="J4733" s="60">
        <f t="shared" si="2"/>
        <v>1</v>
      </c>
    </row>
    <row r="4734">
      <c r="A4734" s="325">
        <v>4732.0</v>
      </c>
      <c r="B4734" s="326" t="s">
        <v>964</v>
      </c>
      <c r="C4734" s="326" t="s">
        <v>530</v>
      </c>
      <c r="D4734" s="326" t="s">
        <v>920</v>
      </c>
      <c r="E4734" s="326" t="s">
        <v>880</v>
      </c>
      <c r="F4734" s="326" t="s">
        <v>881</v>
      </c>
      <c r="G4734" s="326">
        <v>34.0</v>
      </c>
      <c r="H4734" s="326">
        <v>19176.55281</v>
      </c>
      <c r="I4734" s="60">
        <f t="shared" si="1"/>
        <v>2024</v>
      </c>
      <c r="J4734" s="60">
        <f t="shared" si="2"/>
        <v>1</v>
      </c>
    </row>
    <row r="4735">
      <c r="A4735" s="325">
        <v>4733.0</v>
      </c>
      <c r="B4735" s="326" t="s">
        <v>964</v>
      </c>
      <c r="C4735" s="326" t="s">
        <v>530</v>
      </c>
      <c r="D4735" s="326" t="s">
        <v>920</v>
      </c>
      <c r="E4735" s="326" t="s">
        <v>946</v>
      </c>
      <c r="F4735" s="326" t="s">
        <v>947</v>
      </c>
      <c r="G4735" s="326">
        <v>3.0</v>
      </c>
      <c r="H4735" s="326">
        <v>1692.048777</v>
      </c>
      <c r="I4735" s="60">
        <f t="shared" si="1"/>
        <v>2024</v>
      </c>
      <c r="J4735" s="60">
        <f t="shared" si="2"/>
        <v>1</v>
      </c>
    </row>
    <row r="4736">
      <c r="A4736" s="325">
        <v>4734.0</v>
      </c>
      <c r="B4736" s="326" t="s">
        <v>964</v>
      </c>
      <c r="C4736" s="326" t="s">
        <v>530</v>
      </c>
      <c r="D4736" s="326" t="s">
        <v>920</v>
      </c>
      <c r="E4736" s="326" t="s">
        <v>948</v>
      </c>
      <c r="F4736" s="326" t="s">
        <v>949</v>
      </c>
      <c r="G4736" s="326">
        <v>333.0</v>
      </c>
      <c r="H4736" s="326">
        <v>187817.4143</v>
      </c>
      <c r="I4736" s="60">
        <f t="shared" si="1"/>
        <v>2024</v>
      </c>
      <c r="J4736" s="60">
        <f t="shared" si="2"/>
        <v>1</v>
      </c>
    </row>
    <row r="4737">
      <c r="A4737" s="325">
        <v>4735.0</v>
      </c>
      <c r="B4737" s="326" t="s">
        <v>964</v>
      </c>
      <c r="C4737" s="326" t="s">
        <v>530</v>
      </c>
      <c r="D4737" s="326" t="s">
        <v>920</v>
      </c>
      <c r="E4737" s="326" t="s">
        <v>950</v>
      </c>
      <c r="F4737" s="326" t="s">
        <v>951</v>
      </c>
      <c r="G4737" s="326">
        <v>44.0</v>
      </c>
      <c r="H4737" s="326">
        <v>24816.7154</v>
      </c>
      <c r="I4737" s="60">
        <f t="shared" si="1"/>
        <v>2024</v>
      </c>
      <c r="J4737" s="60">
        <f t="shared" si="2"/>
        <v>1</v>
      </c>
    </row>
    <row r="4738">
      <c r="A4738" s="325">
        <v>4736.0</v>
      </c>
      <c r="B4738" s="326" t="s">
        <v>964</v>
      </c>
      <c r="C4738" s="326" t="s">
        <v>530</v>
      </c>
      <c r="D4738" s="326" t="s">
        <v>920</v>
      </c>
      <c r="E4738" s="326" t="s">
        <v>884</v>
      </c>
      <c r="F4738" s="326" t="s">
        <v>885</v>
      </c>
      <c r="G4738" s="326">
        <v>283.0</v>
      </c>
      <c r="H4738" s="326">
        <v>159616.6013</v>
      </c>
      <c r="I4738" s="60">
        <f t="shared" si="1"/>
        <v>2024</v>
      </c>
      <c r="J4738" s="60">
        <f t="shared" si="2"/>
        <v>1</v>
      </c>
    </row>
    <row r="4739">
      <c r="A4739" s="325">
        <v>4737.0</v>
      </c>
      <c r="B4739" s="326" t="s">
        <v>964</v>
      </c>
      <c r="C4739" s="326" t="s">
        <v>530</v>
      </c>
      <c r="D4739" s="326" t="s">
        <v>920</v>
      </c>
      <c r="E4739" s="326" t="s">
        <v>886</v>
      </c>
      <c r="F4739" s="326" t="s">
        <v>887</v>
      </c>
      <c r="G4739" s="326">
        <v>1.0</v>
      </c>
      <c r="H4739" s="326">
        <v>564.0162591</v>
      </c>
      <c r="I4739" s="60">
        <f t="shared" si="1"/>
        <v>2024</v>
      </c>
      <c r="J4739" s="60">
        <f t="shared" si="2"/>
        <v>1</v>
      </c>
    </row>
    <row r="4740">
      <c r="A4740" s="325">
        <v>4738.0</v>
      </c>
      <c r="B4740" s="326" t="s">
        <v>964</v>
      </c>
      <c r="C4740" s="326" t="s">
        <v>530</v>
      </c>
      <c r="D4740" s="326" t="s">
        <v>920</v>
      </c>
      <c r="E4740" s="326" t="s">
        <v>952</v>
      </c>
      <c r="F4740" s="326" t="s">
        <v>953</v>
      </c>
      <c r="G4740" s="326">
        <v>25.0</v>
      </c>
      <c r="H4740" s="326">
        <v>14100.40648</v>
      </c>
      <c r="I4740" s="60">
        <f t="shared" si="1"/>
        <v>2024</v>
      </c>
      <c r="J4740" s="60">
        <f t="shared" si="2"/>
        <v>1</v>
      </c>
    </row>
    <row r="4741">
      <c r="A4741" s="325">
        <v>4739.0</v>
      </c>
      <c r="B4741" s="326" t="s">
        <v>964</v>
      </c>
      <c r="C4741" s="326" t="s">
        <v>530</v>
      </c>
      <c r="D4741" s="326" t="s">
        <v>920</v>
      </c>
      <c r="E4741" s="326" t="s">
        <v>954</v>
      </c>
      <c r="F4741" s="326" t="s">
        <v>955</v>
      </c>
      <c r="G4741" s="326">
        <v>1.0</v>
      </c>
      <c r="H4741" s="326">
        <v>564.0162591</v>
      </c>
      <c r="I4741" s="60">
        <f t="shared" si="1"/>
        <v>2024</v>
      </c>
      <c r="J4741" s="60">
        <f t="shared" si="2"/>
        <v>1</v>
      </c>
    </row>
    <row r="4742">
      <c r="A4742" s="325">
        <v>4740.0</v>
      </c>
      <c r="B4742" s="326" t="s">
        <v>964</v>
      </c>
      <c r="C4742" s="326" t="s">
        <v>530</v>
      </c>
      <c r="D4742" s="326" t="s">
        <v>920</v>
      </c>
      <c r="E4742" s="326" t="s">
        <v>956</v>
      </c>
      <c r="F4742" s="326" t="s">
        <v>957</v>
      </c>
      <c r="G4742" s="326">
        <v>1423.0</v>
      </c>
      <c r="H4742" s="326">
        <v>802595.1367</v>
      </c>
      <c r="I4742" s="60">
        <f t="shared" si="1"/>
        <v>2024</v>
      </c>
      <c r="J4742" s="60">
        <f t="shared" si="2"/>
        <v>1</v>
      </c>
    </row>
    <row r="4743">
      <c r="A4743" s="325">
        <v>4741.0</v>
      </c>
      <c r="B4743" s="326" t="s">
        <v>964</v>
      </c>
      <c r="C4743" s="326" t="s">
        <v>530</v>
      </c>
      <c r="D4743" s="326" t="s">
        <v>920</v>
      </c>
      <c r="E4743" s="326" t="s">
        <v>958</v>
      </c>
      <c r="F4743" s="326" t="s">
        <v>959</v>
      </c>
      <c r="G4743" s="326">
        <v>292.0</v>
      </c>
      <c r="H4743" s="326">
        <v>164692.7477</v>
      </c>
      <c r="I4743" s="60">
        <f t="shared" si="1"/>
        <v>2024</v>
      </c>
      <c r="J4743" s="60">
        <f t="shared" si="2"/>
        <v>1</v>
      </c>
    </row>
    <row r="4744">
      <c r="A4744" s="325">
        <v>4742.0</v>
      </c>
      <c r="B4744" s="326" t="s">
        <v>964</v>
      </c>
      <c r="C4744" s="326" t="s">
        <v>530</v>
      </c>
      <c r="D4744" s="326" t="s">
        <v>794</v>
      </c>
      <c r="E4744" s="326" t="s">
        <v>794</v>
      </c>
      <c r="F4744" s="326">
        <v>46.0</v>
      </c>
      <c r="G4744" s="326">
        <v>22440.0</v>
      </c>
      <c r="H4744" s="326">
        <v>293650.7156</v>
      </c>
      <c r="I4744" s="60">
        <f t="shared" si="1"/>
        <v>2024</v>
      </c>
      <c r="J4744" s="60">
        <f t="shared" si="2"/>
        <v>1</v>
      </c>
    </row>
    <row r="4745">
      <c r="A4745" s="325">
        <v>4743.0</v>
      </c>
      <c r="B4745" s="326" t="s">
        <v>964</v>
      </c>
      <c r="C4745" s="326" t="s">
        <v>530</v>
      </c>
      <c r="D4745" s="326" t="s">
        <v>797</v>
      </c>
      <c r="E4745" s="326" t="s">
        <v>797</v>
      </c>
      <c r="F4745" s="326">
        <v>39.0</v>
      </c>
      <c r="G4745" s="326">
        <v>404.0</v>
      </c>
      <c r="H4745" s="326">
        <v>35152.48551</v>
      </c>
      <c r="I4745" s="60">
        <f t="shared" si="1"/>
        <v>2024</v>
      </c>
      <c r="J4745" s="60">
        <f t="shared" si="2"/>
        <v>1</v>
      </c>
    </row>
    <row r="4746">
      <c r="A4746" s="325">
        <v>4744.0</v>
      </c>
      <c r="B4746" s="326" t="s">
        <v>964</v>
      </c>
      <c r="C4746" s="326" t="s">
        <v>530</v>
      </c>
      <c r="D4746" s="326" t="s">
        <v>921</v>
      </c>
      <c r="E4746" s="326" t="s">
        <v>799</v>
      </c>
      <c r="F4746" s="326">
        <v>37.2</v>
      </c>
      <c r="G4746" s="326">
        <v>265.0</v>
      </c>
      <c r="H4746" s="326">
        <v>14595.85921</v>
      </c>
      <c r="I4746" s="60">
        <f t="shared" si="1"/>
        <v>2024</v>
      </c>
      <c r="J4746" s="60">
        <f t="shared" si="2"/>
        <v>1</v>
      </c>
    </row>
    <row r="4747">
      <c r="A4747" s="325">
        <v>4745.0</v>
      </c>
      <c r="B4747" s="326" t="s">
        <v>964</v>
      </c>
      <c r="C4747" s="326" t="s">
        <v>530</v>
      </c>
      <c r="D4747" s="326" t="s">
        <v>921</v>
      </c>
      <c r="E4747" s="326" t="s">
        <v>802</v>
      </c>
      <c r="F4747" s="326">
        <v>126.0</v>
      </c>
      <c r="G4747" s="326">
        <v>483.0</v>
      </c>
      <c r="H4747" s="326">
        <v>4436.797063</v>
      </c>
      <c r="I4747" s="60">
        <f t="shared" si="1"/>
        <v>2024</v>
      </c>
      <c r="J4747" s="60">
        <f t="shared" si="2"/>
        <v>1</v>
      </c>
    </row>
    <row r="4748">
      <c r="A4748" s="325">
        <v>4746.0</v>
      </c>
      <c r="B4748" s="326" t="s">
        <v>964</v>
      </c>
      <c r="C4748" s="326" t="s">
        <v>530</v>
      </c>
      <c r="D4748" s="326" t="s">
        <v>921</v>
      </c>
      <c r="E4748" s="326" t="s">
        <v>796</v>
      </c>
      <c r="F4748" s="326">
        <v>45.0</v>
      </c>
      <c r="G4748" s="326">
        <v>1093.0</v>
      </c>
      <c r="H4748" s="326">
        <v>37821.2669</v>
      </c>
      <c r="I4748" s="60">
        <f t="shared" si="1"/>
        <v>2024</v>
      </c>
      <c r="J4748" s="60">
        <f t="shared" si="2"/>
        <v>1</v>
      </c>
    </row>
    <row r="4749">
      <c r="A4749" s="325">
        <v>4747.0</v>
      </c>
      <c r="B4749" s="326" t="s">
        <v>964</v>
      </c>
      <c r="C4749" s="326" t="s">
        <v>530</v>
      </c>
      <c r="D4749" s="326" t="s">
        <v>921</v>
      </c>
      <c r="E4749" s="326" t="s">
        <v>800</v>
      </c>
      <c r="F4749" s="326">
        <v>48.0</v>
      </c>
      <c r="G4749" s="326">
        <v>988.0</v>
      </c>
      <c r="H4749" s="326">
        <v>140916.8035</v>
      </c>
      <c r="I4749" s="60">
        <f t="shared" si="1"/>
        <v>2024</v>
      </c>
      <c r="J4749" s="60">
        <f t="shared" si="2"/>
        <v>1</v>
      </c>
    </row>
    <row r="4750">
      <c r="A4750" s="325">
        <v>4748.0</v>
      </c>
      <c r="B4750" s="326" t="s">
        <v>964</v>
      </c>
      <c r="C4750" s="326" t="s">
        <v>518</v>
      </c>
      <c r="D4750" s="326" t="s">
        <v>864</v>
      </c>
      <c r="E4750" s="326" t="s">
        <v>857</v>
      </c>
      <c r="F4750" s="326">
        <v>37.1</v>
      </c>
      <c r="G4750" s="326">
        <v>1.0</v>
      </c>
      <c r="H4750" s="326">
        <v>853.7773438</v>
      </c>
      <c r="I4750" s="60">
        <f t="shared" si="1"/>
        <v>2024</v>
      </c>
      <c r="J4750" s="60">
        <f t="shared" si="2"/>
        <v>1</v>
      </c>
    </row>
    <row r="4751">
      <c r="A4751" s="325">
        <v>4749.0</v>
      </c>
      <c r="B4751" s="326" t="s">
        <v>964</v>
      </c>
      <c r="C4751" s="326" t="s">
        <v>518</v>
      </c>
      <c r="D4751" s="326" t="s">
        <v>864</v>
      </c>
      <c r="E4751" s="326" t="s">
        <v>813</v>
      </c>
      <c r="F4751" s="326">
        <v>4.6</v>
      </c>
      <c r="G4751" s="326">
        <v>7.0</v>
      </c>
      <c r="H4751" s="326">
        <v>11130.41848</v>
      </c>
      <c r="I4751" s="60">
        <f t="shared" si="1"/>
        <v>2024</v>
      </c>
      <c r="J4751" s="60">
        <f t="shared" si="2"/>
        <v>1</v>
      </c>
    </row>
    <row r="4752">
      <c r="A4752" s="325">
        <v>4750.0</v>
      </c>
      <c r="B4752" s="326" t="s">
        <v>964</v>
      </c>
      <c r="C4752" s="326" t="s">
        <v>518</v>
      </c>
      <c r="D4752" s="326" t="s">
        <v>864</v>
      </c>
      <c r="E4752" s="326" t="s">
        <v>922</v>
      </c>
      <c r="F4752" s="326">
        <v>4.9</v>
      </c>
      <c r="G4752" s="326">
        <v>1.0</v>
      </c>
      <c r="H4752" s="326">
        <v>447.4474206</v>
      </c>
      <c r="I4752" s="60">
        <f t="shared" si="1"/>
        <v>2024</v>
      </c>
      <c r="J4752" s="60">
        <f t="shared" si="2"/>
        <v>1</v>
      </c>
    </row>
    <row r="4753">
      <c r="A4753" s="325">
        <v>4751.0</v>
      </c>
      <c r="B4753" s="326" t="s">
        <v>964</v>
      </c>
      <c r="C4753" s="326" t="s">
        <v>518</v>
      </c>
      <c r="D4753" s="326" t="s">
        <v>864</v>
      </c>
      <c r="E4753" s="326" t="s">
        <v>923</v>
      </c>
      <c r="F4753" s="326">
        <v>4.8</v>
      </c>
      <c r="G4753" s="326">
        <v>119.0</v>
      </c>
      <c r="H4753" s="326">
        <v>13657.15014</v>
      </c>
      <c r="I4753" s="60">
        <f t="shared" si="1"/>
        <v>2024</v>
      </c>
      <c r="J4753" s="60">
        <f t="shared" si="2"/>
        <v>1</v>
      </c>
    </row>
    <row r="4754">
      <c r="A4754" s="325">
        <v>4752.0</v>
      </c>
      <c r="B4754" s="326" t="s">
        <v>964</v>
      </c>
      <c r="C4754" s="326" t="s">
        <v>518</v>
      </c>
      <c r="D4754" s="326" t="s">
        <v>864</v>
      </c>
      <c r="E4754" s="326" t="s">
        <v>924</v>
      </c>
      <c r="F4754" s="326">
        <v>4.4</v>
      </c>
      <c r="G4754" s="326">
        <v>169.0</v>
      </c>
      <c r="H4754" s="326">
        <v>160715.9907</v>
      </c>
      <c r="I4754" s="60">
        <f t="shared" si="1"/>
        <v>2024</v>
      </c>
      <c r="J4754" s="60">
        <f t="shared" si="2"/>
        <v>1</v>
      </c>
    </row>
    <row r="4755">
      <c r="A4755" s="325">
        <v>4753.0</v>
      </c>
      <c r="B4755" s="326" t="s">
        <v>964</v>
      </c>
      <c r="C4755" s="326" t="s">
        <v>518</v>
      </c>
      <c r="D4755" s="326" t="s">
        <v>803</v>
      </c>
      <c r="E4755" s="326" t="s">
        <v>803</v>
      </c>
      <c r="F4755" s="326" t="s">
        <v>804</v>
      </c>
      <c r="G4755" s="326">
        <v>116.0</v>
      </c>
      <c r="H4755" s="326">
        <v>908486.893</v>
      </c>
      <c r="I4755" s="60">
        <f t="shared" si="1"/>
        <v>2024</v>
      </c>
      <c r="J4755" s="60">
        <f t="shared" si="2"/>
        <v>1</v>
      </c>
    </row>
    <row r="4756">
      <c r="A4756" s="325">
        <v>4754.0</v>
      </c>
      <c r="B4756" s="326" t="s">
        <v>964</v>
      </c>
      <c r="C4756" s="326" t="s">
        <v>518</v>
      </c>
      <c r="D4756" s="326" t="s">
        <v>865</v>
      </c>
      <c r="E4756" s="326" t="s">
        <v>925</v>
      </c>
      <c r="F4756" s="326" t="s">
        <v>926</v>
      </c>
      <c r="G4756" s="326">
        <v>769.0</v>
      </c>
      <c r="H4756" s="326">
        <v>301063.7988</v>
      </c>
      <c r="I4756" s="60">
        <f t="shared" si="1"/>
        <v>2024</v>
      </c>
      <c r="J4756" s="60">
        <f t="shared" si="2"/>
        <v>1</v>
      </c>
    </row>
    <row r="4757">
      <c r="A4757" s="325">
        <v>4755.0</v>
      </c>
      <c r="B4757" s="326" t="s">
        <v>964</v>
      </c>
      <c r="C4757" s="326" t="s">
        <v>518</v>
      </c>
      <c r="D4757" s="326" t="s">
        <v>865</v>
      </c>
      <c r="E4757" s="326" t="s">
        <v>837</v>
      </c>
      <c r="F4757" s="326" t="s">
        <v>838</v>
      </c>
      <c r="G4757" s="326">
        <v>2954.0</v>
      </c>
      <c r="H4757" s="326">
        <v>117082.9051</v>
      </c>
      <c r="I4757" s="60">
        <f t="shared" si="1"/>
        <v>2024</v>
      </c>
      <c r="J4757" s="60">
        <f t="shared" si="2"/>
        <v>1</v>
      </c>
    </row>
    <row r="4758">
      <c r="A4758" s="325">
        <v>4756.0</v>
      </c>
      <c r="B4758" s="326" t="s">
        <v>964</v>
      </c>
      <c r="C4758" s="326" t="s">
        <v>518</v>
      </c>
      <c r="D4758" s="326" t="s">
        <v>865</v>
      </c>
      <c r="E4758" s="326" t="s">
        <v>894</v>
      </c>
      <c r="F4758" s="326" t="s">
        <v>895</v>
      </c>
      <c r="G4758" s="326">
        <v>917.0</v>
      </c>
      <c r="H4758" s="326">
        <v>17418.93428</v>
      </c>
      <c r="I4758" s="60">
        <f t="shared" si="1"/>
        <v>2024</v>
      </c>
      <c r="J4758" s="60">
        <f t="shared" si="2"/>
        <v>1</v>
      </c>
    </row>
    <row r="4759">
      <c r="A4759" s="325">
        <v>4757.0</v>
      </c>
      <c r="B4759" s="326" t="s">
        <v>964</v>
      </c>
      <c r="C4759" s="326" t="s">
        <v>518</v>
      </c>
      <c r="D4759" s="326" t="s">
        <v>865</v>
      </c>
      <c r="E4759" s="326" t="s">
        <v>842</v>
      </c>
      <c r="F4759" s="326" t="s">
        <v>843</v>
      </c>
      <c r="G4759" s="326">
        <v>92.0</v>
      </c>
      <c r="H4759" s="326">
        <v>3238.503339</v>
      </c>
      <c r="I4759" s="60">
        <f t="shared" si="1"/>
        <v>2024</v>
      </c>
      <c r="J4759" s="60">
        <f t="shared" si="2"/>
        <v>1</v>
      </c>
    </row>
    <row r="4760">
      <c r="A4760" s="325">
        <v>4758.0</v>
      </c>
      <c r="B4760" s="326" t="s">
        <v>964</v>
      </c>
      <c r="C4760" s="326" t="s">
        <v>518</v>
      </c>
      <c r="D4760" s="326" t="s">
        <v>865</v>
      </c>
      <c r="E4760" s="326" t="s">
        <v>844</v>
      </c>
      <c r="F4760" s="326" t="s">
        <v>845</v>
      </c>
      <c r="G4760" s="326">
        <v>2687.0</v>
      </c>
      <c r="H4760" s="326">
        <v>265388.4136</v>
      </c>
      <c r="I4760" s="60">
        <f t="shared" si="1"/>
        <v>2024</v>
      </c>
      <c r="J4760" s="60">
        <f t="shared" si="2"/>
        <v>1</v>
      </c>
    </row>
    <row r="4761">
      <c r="A4761" s="325">
        <v>4759.0</v>
      </c>
      <c r="B4761" s="326" t="s">
        <v>964</v>
      </c>
      <c r="C4761" s="326" t="s">
        <v>518</v>
      </c>
      <c r="D4761" s="326" t="s">
        <v>805</v>
      </c>
      <c r="E4761" s="326" t="s">
        <v>808</v>
      </c>
      <c r="F4761" s="326" t="s">
        <v>809</v>
      </c>
      <c r="G4761" s="326">
        <v>9578.0</v>
      </c>
      <c r="H4761" s="326">
        <v>1944987.441</v>
      </c>
      <c r="I4761" s="60">
        <f t="shared" si="1"/>
        <v>2024</v>
      </c>
      <c r="J4761" s="60">
        <f t="shared" si="2"/>
        <v>1</v>
      </c>
    </row>
    <row r="4762">
      <c r="A4762" s="325">
        <v>4760.0</v>
      </c>
      <c r="B4762" s="326" t="s">
        <v>964</v>
      </c>
      <c r="C4762" s="326" t="s">
        <v>518</v>
      </c>
      <c r="D4762" s="326" t="s">
        <v>805</v>
      </c>
      <c r="E4762" s="326" t="s">
        <v>896</v>
      </c>
      <c r="F4762" s="326" t="s">
        <v>897</v>
      </c>
      <c r="G4762" s="326">
        <v>1917.0</v>
      </c>
      <c r="H4762" s="326">
        <v>849637.1895</v>
      </c>
      <c r="I4762" s="60">
        <f t="shared" si="1"/>
        <v>2024</v>
      </c>
      <c r="J4762" s="60">
        <f t="shared" si="2"/>
        <v>1</v>
      </c>
    </row>
    <row r="4763">
      <c r="A4763" s="325">
        <v>4761.0</v>
      </c>
      <c r="B4763" s="326" t="s">
        <v>964</v>
      </c>
      <c r="C4763" s="326" t="s">
        <v>518</v>
      </c>
      <c r="D4763" s="326" t="s">
        <v>805</v>
      </c>
      <c r="E4763" s="326" t="s">
        <v>810</v>
      </c>
      <c r="F4763" s="326" t="s">
        <v>811</v>
      </c>
      <c r="G4763" s="326">
        <v>1974.0</v>
      </c>
      <c r="H4763" s="326">
        <v>4121423.226</v>
      </c>
      <c r="I4763" s="60">
        <f t="shared" si="1"/>
        <v>2024</v>
      </c>
      <c r="J4763" s="60">
        <f t="shared" si="2"/>
        <v>1</v>
      </c>
    </row>
    <row r="4764">
      <c r="A4764" s="325">
        <v>4762.0</v>
      </c>
      <c r="B4764" s="326" t="s">
        <v>964</v>
      </c>
      <c r="C4764" s="326" t="s">
        <v>518</v>
      </c>
      <c r="D4764" s="326" t="s">
        <v>805</v>
      </c>
      <c r="E4764" s="326" t="s">
        <v>927</v>
      </c>
      <c r="F4764" s="326" t="s">
        <v>928</v>
      </c>
      <c r="G4764" s="326">
        <v>281.0</v>
      </c>
      <c r="H4764" s="326">
        <v>107818.5195</v>
      </c>
      <c r="I4764" s="60">
        <f t="shared" si="1"/>
        <v>2024</v>
      </c>
      <c r="J4764" s="60">
        <f t="shared" si="2"/>
        <v>1</v>
      </c>
    </row>
    <row r="4765">
      <c r="A4765" s="325">
        <v>4763.0</v>
      </c>
      <c r="B4765" s="326" t="s">
        <v>964</v>
      </c>
      <c r="C4765" s="326" t="s">
        <v>518</v>
      </c>
      <c r="D4765" s="326" t="s">
        <v>805</v>
      </c>
      <c r="E4765" s="326" t="s">
        <v>812</v>
      </c>
      <c r="F4765" s="326">
        <v>2.0</v>
      </c>
      <c r="G4765" s="326">
        <v>163.0</v>
      </c>
      <c r="H4765" s="326">
        <v>767304.9413</v>
      </c>
      <c r="I4765" s="60">
        <f t="shared" si="1"/>
        <v>2024</v>
      </c>
      <c r="J4765" s="60">
        <f t="shared" si="2"/>
        <v>1</v>
      </c>
    </row>
    <row r="4766">
      <c r="A4766" s="325">
        <v>4764.0</v>
      </c>
      <c r="B4766" s="326" t="s">
        <v>964</v>
      </c>
      <c r="C4766" s="326" t="s">
        <v>518</v>
      </c>
      <c r="D4766" s="326" t="s">
        <v>805</v>
      </c>
      <c r="E4766" s="326" t="s">
        <v>816</v>
      </c>
      <c r="F4766" s="326">
        <v>4.7</v>
      </c>
      <c r="G4766" s="326">
        <v>3.0</v>
      </c>
      <c r="H4766" s="326">
        <v>3588.992346</v>
      </c>
      <c r="I4766" s="60">
        <f t="shared" si="1"/>
        <v>2024</v>
      </c>
      <c r="J4766" s="60">
        <f t="shared" si="2"/>
        <v>1</v>
      </c>
    </row>
    <row r="4767">
      <c r="A4767" s="325">
        <v>4765.0</v>
      </c>
      <c r="B4767" s="326" t="s">
        <v>964</v>
      </c>
      <c r="C4767" s="326" t="s">
        <v>518</v>
      </c>
      <c r="D4767" s="326" t="s">
        <v>805</v>
      </c>
      <c r="E4767" s="326" t="s">
        <v>817</v>
      </c>
      <c r="F4767" s="326" t="s">
        <v>818</v>
      </c>
      <c r="G4767" s="326">
        <v>88.0</v>
      </c>
      <c r="H4767" s="326">
        <v>169248.4215</v>
      </c>
      <c r="I4767" s="60">
        <f t="shared" si="1"/>
        <v>2024</v>
      </c>
      <c r="J4767" s="60">
        <f t="shared" si="2"/>
        <v>1</v>
      </c>
    </row>
    <row r="4768">
      <c r="A4768" s="325">
        <v>4766.0</v>
      </c>
      <c r="B4768" s="326" t="s">
        <v>964</v>
      </c>
      <c r="C4768" s="326" t="s">
        <v>518</v>
      </c>
      <c r="D4768" s="326" t="s">
        <v>805</v>
      </c>
      <c r="E4768" s="326" t="s">
        <v>821</v>
      </c>
      <c r="F4768" s="326">
        <v>4.3</v>
      </c>
      <c r="G4768" s="326">
        <v>2.0</v>
      </c>
      <c r="H4768" s="326">
        <v>12167.64396</v>
      </c>
      <c r="I4768" s="60">
        <f t="shared" si="1"/>
        <v>2024</v>
      </c>
      <c r="J4768" s="60">
        <f t="shared" si="2"/>
        <v>1</v>
      </c>
    </row>
    <row r="4769">
      <c r="A4769" s="325">
        <v>4767.0</v>
      </c>
      <c r="B4769" s="326" t="s">
        <v>964</v>
      </c>
      <c r="C4769" s="326" t="s">
        <v>518</v>
      </c>
      <c r="D4769" s="326" t="s">
        <v>805</v>
      </c>
      <c r="E4769" s="326" t="s">
        <v>822</v>
      </c>
      <c r="F4769" s="326" t="s">
        <v>823</v>
      </c>
      <c r="G4769" s="326">
        <v>122.0</v>
      </c>
      <c r="H4769" s="326">
        <v>36239.60563</v>
      </c>
      <c r="I4769" s="60">
        <f t="shared" si="1"/>
        <v>2024</v>
      </c>
      <c r="J4769" s="60">
        <f t="shared" si="2"/>
        <v>1</v>
      </c>
    </row>
    <row r="4770">
      <c r="A4770" s="325">
        <v>4768.0</v>
      </c>
      <c r="B4770" s="326" t="s">
        <v>964</v>
      </c>
      <c r="C4770" s="326" t="s">
        <v>518</v>
      </c>
      <c r="D4770" s="326" t="s">
        <v>828</v>
      </c>
      <c r="E4770" s="326" t="s">
        <v>829</v>
      </c>
      <c r="F4770" s="326" t="s">
        <v>830</v>
      </c>
      <c r="G4770" s="326">
        <v>7332.0</v>
      </c>
      <c r="H4770" s="326">
        <v>95277.63986</v>
      </c>
      <c r="I4770" s="60">
        <f t="shared" si="1"/>
        <v>2024</v>
      </c>
      <c r="J4770" s="60">
        <f t="shared" si="2"/>
        <v>1</v>
      </c>
    </row>
    <row r="4771">
      <c r="A4771" s="325">
        <v>4769.0</v>
      </c>
      <c r="B4771" s="326" t="s">
        <v>964</v>
      </c>
      <c r="C4771" s="326" t="s">
        <v>518</v>
      </c>
      <c r="D4771" s="326" t="s">
        <v>828</v>
      </c>
      <c r="E4771" s="326" t="s">
        <v>831</v>
      </c>
      <c r="F4771" s="326">
        <v>104.0</v>
      </c>
      <c r="G4771" s="326">
        <v>5335.0</v>
      </c>
      <c r="H4771" s="326">
        <v>35924.20421</v>
      </c>
      <c r="I4771" s="60">
        <f t="shared" si="1"/>
        <v>2024</v>
      </c>
      <c r="J4771" s="60">
        <f t="shared" si="2"/>
        <v>1</v>
      </c>
    </row>
    <row r="4772">
      <c r="A4772" s="325">
        <v>4770.0</v>
      </c>
      <c r="B4772" s="326" t="s">
        <v>964</v>
      </c>
      <c r="C4772" s="326" t="s">
        <v>518</v>
      </c>
      <c r="D4772" s="326" t="s">
        <v>828</v>
      </c>
      <c r="E4772" s="326" t="s">
        <v>832</v>
      </c>
      <c r="F4772" s="326">
        <v>13.0</v>
      </c>
      <c r="G4772" s="326">
        <v>38.0</v>
      </c>
      <c r="H4772" s="326">
        <v>10002.39569</v>
      </c>
      <c r="I4772" s="60">
        <f t="shared" si="1"/>
        <v>2024</v>
      </c>
      <c r="J4772" s="60">
        <f t="shared" si="2"/>
        <v>1</v>
      </c>
    </row>
    <row r="4773">
      <c r="A4773" s="325">
        <v>4771.0</v>
      </c>
      <c r="B4773" s="326" t="s">
        <v>964</v>
      </c>
      <c r="C4773" s="326" t="s">
        <v>518</v>
      </c>
      <c r="D4773" s="326" t="s">
        <v>828</v>
      </c>
      <c r="E4773" s="326" t="s">
        <v>833</v>
      </c>
      <c r="F4773" s="326" t="s">
        <v>834</v>
      </c>
      <c r="G4773" s="326">
        <v>7.0</v>
      </c>
      <c r="H4773" s="326">
        <v>14660.98315</v>
      </c>
      <c r="I4773" s="60">
        <f t="shared" si="1"/>
        <v>2024</v>
      </c>
      <c r="J4773" s="60">
        <f t="shared" si="2"/>
        <v>1</v>
      </c>
    </row>
    <row r="4774">
      <c r="A4774" s="325">
        <v>4772.0</v>
      </c>
      <c r="B4774" s="326" t="s">
        <v>964</v>
      </c>
      <c r="C4774" s="326" t="s">
        <v>518</v>
      </c>
      <c r="D4774" s="326" t="s">
        <v>828</v>
      </c>
      <c r="E4774" s="326" t="s">
        <v>835</v>
      </c>
      <c r="F4774" s="326" t="s">
        <v>836</v>
      </c>
      <c r="G4774" s="326">
        <v>251.0</v>
      </c>
      <c r="H4774" s="326">
        <v>39697.55727</v>
      </c>
      <c r="I4774" s="60">
        <f t="shared" si="1"/>
        <v>2024</v>
      </c>
      <c r="J4774" s="60">
        <f t="shared" si="2"/>
        <v>1</v>
      </c>
    </row>
    <row r="4775">
      <c r="A4775" s="325">
        <v>4773.0</v>
      </c>
      <c r="B4775" s="326" t="s">
        <v>964</v>
      </c>
      <c r="C4775" s="326" t="s">
        <v>518</v>
      </c>
      <c r="D4775" s="326" t="s">
        <v>828</v>
      </c>
      <c r="E4775" s="326" t="s">
        <v>929</v>
      </c>
      <c r="F4775" s="326">
        <v>36.0</v>
      </c>
      <c r="G4775" s="326">
        <v>194.0</v>
      </c>
      <c r="H4775" s="326">
        <v>292004.8224</v>
      </c>
      <c r="I4775" s="60">
        <f t="shared" si="1"/>
        <v>2024</v>
      </c>
      <c r="J4775" s="60">
        <f t="shared" si="2"/>
        <v>1</v>
      </c>
    </row>
    <row r="4776">
      <c r="A4776" s="325">
        <v>4774.0</v>
      </c>
      <c r="B4776" s="326" t="s">
        <v>964</v>
      </c>
      <c r="C4776" s="326" t="s">
        <v>518</v>
      </c>
      <c r="D4776" s="326" t="s">
        <v>828</v>
      </c>
      <c r="E4776" s="326" t="s">
        <v>866</v>
      </c>
      <c r="F4776" s="326">
        <v>106.0</v>
      </c>
      <c r="G4776" s="326">
        <v>49.0</v>
      </c>
      <c r="H4776" s="326">
        <v>75937.30239</v>
      </c>
      <c r="I4776" s="60">
        <f t="shared" si="1"/>
        <v>2024</v>
      </c>
      <c r="J4776" s="60">
        <f t="shared" si="2"/>
        <v>1</v>
      </c>
    </row>
    <row r="4777">
      <c r="A4777" s="325">
        <v>4775.0</v>
      </c>
      <c r="B4777" s="326" t="s">
        <v>964</v>
      </c>
      <c r="C4777" s="326" t="s">
        <v>518</v>
      </c>
      <c r="D4777" s="326" t="s">
        <v>828</v>
      </c>
      <c r="E4777" s="326" t="s">
        <v>840</v>
      </c>
      <c r="F4777" s="326" t="s">
        <v>841</v>
      </c>
      <c r="G4777" s="326">
        <v>313.0</v>
      </c>
      <c r="H4777" s="326">
        <v>9117.380459</v>
      </c>
      <c r="I4777" s="60">
        <f t="shared" si="1"/>
        <v>2024</v>
      </c>
      <c r="J4777" s="60">
        <f t="shared" si="2"/>
        <v>1</v>
      </c>
    </row>
    <row r="4778">
      <c r="A4778" s="325">
        <v>4776.0</v>
      </c>
      <c r="B4778" s="326" t="s">
        <v>964</v>
      </c>
      <c r="C4778" s="326" t="s">
        <v>518</v>
      </c>
      <c r="D4778" s="326" t="s">
        <v>828</v>
      </c>
      <c r="E4778" s="326" t="s">
        <v>846</v>
      </c>
      <c r="F4778" s="326" t="s">
        <v>847</v>
      </c>
      <c r="G4778" s="326">
        <v>932.0</v>
      </c>
      <c r="H4778" s="326">
        <v>289599.5884</v>
      </c>
      <c r="I4778" s="60">
        <f t="shared" si="1"/>
        <v>2024</v>
      </c>
      <c r="J4778" s="60">
        <f t="shared" si="2"/>
        <v>1</v>
      </c>
    </row>
    <row r="4779">
      <c r="A4779" s="325">
        <v>4777.0</v>
      </c>
      <c r="B4779" s="326" t="s">
        <v>966</v>
      </c>
      <c r="C4779" s="326" t="s">
        <v>545</v>
      </c>
      <c r="D4779" s="326" t="s">
        <v>642</v>
      </c>
      <c r="E4779" s="326" t="s">
        <v>643</v>
      </c>
      <c r="F4779" s="326" t="s">
        <v>644</v>
      </c>
      <c r="G4779" s="326">
        <v>173.0</v>
      </c>
      <c r="H4779" s="326">
        <v>156104.2081</v>
      </c>
      <c r="I4779" s="60">
        <f t="shared" si="1"/>
        <v>2024</v>
      </c>
      <c r="J4779" s="60">
        <f t="shared" si="2"/>
        <v>2</v>
      </c>
    </row>
    <row r="4780">
      <c r="A4780" s="325">
        <v>4778.0</v>
      </c>
      <c r="B4780" s="326" t="s">
        <v>966</v>
      </c>
      <c r="C4780" s="326" t="s">
        <v>545</v>
      </c>
      <c r="D4780" s="326" t="s">
        <v>642</v>
      </c>
      <c r="E4780" s="326" t="s">
        <v>645</v>
      </c>
      <c r="F4780" s="326" t="s">
        <v>646</v>
      </c>
      <c r="G4780" s="326">
        <v>137.0</v>
      </c>
      <c r="H4780" s="326">
        <v>27371.33116</v>
      </c>
      <c r="I4780" s="60">
        <f t="shared" si="1"/>
        <v>2024</v>
      </c>
      <c r="J4780" s="60">
        <f t="shared" si="2"/>
        <v>2</v>
      </c>
    </row>
    <row r="4781">
      <c r="A4781" s="325">
        <v>4779.0</v>
      </c>
      <c r="B4781" s="326" t="s">
        <v>966</v>
      </c>
      <c r="C4781" s="326" t="s">
        <v>545</v>
      </c>
      <c r="D4781" s="326" t="s">
        <v>647</v>
      </c>
      <c r="E4781" s="326" t="s">
        <v>648</v>
      </c>
      <c r="F4781" s="326" t="s">
        <v>649</v>
      </c>
      <c r="G4781" s="326">
        <v>1280.0</v>
      </c>
      <c r="H4781" s="326">
        <v>11728.81019</v>
      </c>
      <c r="I4781" s="60">
        <f t="shared" si="1"/>
        <v>2024</v>
      </c>
      <c r="J4781" s="60">
        <f t="shared" si="2"/>
        <v>2</v>
      </c>
    </row>
    <row r="4782">
      <c r="A4782" s="325">
        <v>4780.0</v>
      </c>
      <c r="B4782" s="326" t="s">
        <v>966</v>
      </c>
      <c r="C4782" s="326" t="s">
        <v>545</v>
      </c>
      <c r="D4782" s="326" t="s">
        <v>647</v>
      </c>
      <c r="E4782" s="326" t="s">
        <v>650</v>
      </c>
      <c r="F4782" s="326" t="s">
        <v>651</v>
      </c>
      <c r="G4782" s="326">
        <v>1371.0</v>
      </c>
      <c r="H4782" s="326">
        <v>12562.65529</v>
      </c>
      <c r="I4782" s="60">
        <f t="shared" si="1"/>
        <v>2024</v>
      </c>
      <c r="J4782" s="60">
        <f t="shared" si="2"/>
        <v>2</v>
      </c>
    </row>
    <row r="4783">
      <c r="A4783" s="325">
        <v>4781.0</v>
      </c>
      <c r="B4783" s="326" t="s">
        <v>966</v>
      </c>
      <c r="C4783" s="326" t="s">
        <v>545</v>
      </c>
      <c r="D4783" s="326" t="s">
        <v>647</v>
      </c>
      <c r="E4783" s="326" t="s">
        <v>652</v>
      </c>
      <c r="F4783" s="326" t="s">
        <v>653</v>
      </c>
      <c r="G4783" s="326">
        <v>1880.0</v>
      </c>
      <c r="H4783" s="326">
        <v>17226.68996</v>
      </c>
      <c r="I4783" s="60">
        <f t="shared" si="1"/>
        <v>2024</v>
      </c>
      <c r="J4783" s="60">
        <f t="shared" si="2"/>
        <v>2</v>
      </c>
    </row>
    <row r="4784">
      <c r="A4784" s="325">
        <v>4782.0</v>
      </c>
      <c r="B4784" s="326" t="s">
        <v>966</v>
      </c>
      <c r="C4784" s="326" t="s">
        <v>545</v>
      </c>
      <c r="D4784" s="326" t="s">
        <v>647</v>
      </c>
      <c r="E4784" s="326" t="s">
        <v>654</v>
      </c>
      <c r="F4784" s="326" t="s">
        <v>655</v>
      </c>
      <c r="G4784" s="326">
        <v>1441.0</v>
      </c>
      <c r="H4784" s="326">
        <v>13204.0746</v>
      </c>
      <c r="I4784" s="60">
        <f t="shared" si="1"/>
        <v>2024</v>
      </c>
      <c r="J4784" s="60">
        <f t="shared" si="2"/>
        <v>2</v>
      </c>
    </row>
    <row r="4785">
      <c r="A4785" s="325">
        <v>4783.0</v>
      </c>
      <c r="B4785" s="326" t="s">
        <v>966</v>
      </c>
      <c r="C4785" s="326" t="s">
        <v>545</v>
      </c>
      <c r="D4785" s="326" t="s">
        <v>647</v>
      </c>
      <c r="E4785" s="326" t="s">
        <v>656</v>
      </c>
      <c r="F4785" s="326" t="s">
        <v>657</v>
      </c>
      <c r="G4785" s="326">
        <v>82.0</v>
      </c>
      <c r="H4785" s="326">
        <v>1073.925095</v>
      </c>
      <c r="I4785" s="60">
        <f t="shared" si="1"/>
        <v>2024</v>
      </c>
      <c r="J4785" s="60">
        <f t="shared" si="2"/>
        <v>2</v>
      </c>
    </row>
    <row r="4786">
      <c r="A4786" s="325">
        <v>4784.0</v>
      </c>
      <c r="B4786" s="326" t="s">
        <v>966</v>
      </c>
      <c r="C4786" s="326" t="s">
        <v>547</v>
      </c>
      <c r="D4786" s="326" t="s">
        <v>658</v>
      </c>
      <c r="E4786" s="326" t="s">
        <v>659</v>
      </c>
      <c r="F4786" s="326" t="s">
        <v>660</v>
      </c>
      <c r="G4786" s="326">
        <v>44.0</v>
      </c>
      <c r="H4786" s="326">
        <v>507.4605884</v>
      </c>
      <c r="I4786" s="60">
        <f t="shared" si="1"/>
        <v>2024</v>
      </c>
      <c r="J4786" s="60">
        <f t="shared" si="2"/>
        <v>2</v>
      </c>
    </row>
    <row r="4787">
      <c r="A4787" s="325">
        <v>4785.0</v>
      </c>
      <c r="B4787" s="326" t="s">
        <v>966</v>
      </c>
      <c r="C4787" s="326" t="s">
        <v>547</v>
      </c>
      <c r="D4787" s="326" t="s">
        <v>658</v>
      </c>
      <c r="E4787" s="326" t="s">
        <v>661</v>
      </c>
      <c r="F4787" s="326" t="s">
        <v>662</v>
      </c>
      <c r="G4787" s="326">
        <v>4204.0</v>
      </c>
      <c r="H4787" s="326">
        <v>6375.369969</v>
      </c>
      <c r="I4787" s="60">
        <f t="shared" si="1"/>
        <v>2024</v>
      </c>
      <c r="J4787" s="60">
        <f t="shared" si="2"/>
        <v>2</v>
      </c>
    </row>
    <row r="4788">
      <c r="A4788" s="325">
        <v>4786.0</v>
      </c>
      <c r="B4788" s="326" t="s">
        <v>966</v>
      </c>
      <c r="C4788" s="326" t="s">
        <v>547</v>
      </c>
      <c r="D4788" s="326" t="s">
        <v>658</v>
      </c>
      <c r="E4788" s="326" t="s">
        <v>663</v>
      </c>
      <c r="F4788" s="326" t="s">
        <v>664</v>
      </c>
      <c r="G4788" s="326">
        <v>3480.0</v>
      </c>
      <c r="H4788" s="326">
        <v>31315.28519</v>
      </c>
      <c r="I4788" s="60">
        <f t="shared" si="1"/>
        <v>2024</v>
      </c>
      <c r="J4788" s="60">
        <f t="shared" si="2"/>
        <v>2</v>
      </c>
    </row>
    <row r="4789">
      <c r="A4789" s="325">
        <v>4787.0</v>
      </c>
      <c r="B4789" s="326" t="s">
        <v>966</v>
      </c>
      <c r="C4789" s="326" t="s">
        <v>547</v>
      </c>
      <c r="D4789" s="326" t="s">
        <v>665</v>
      </c>
      <c r="E4789" s="326" t="s">
        <v>666</v>
      </c>
      <c r="F4789" s="326" t="s">
        <v>667</v>
      </c>
      <c r="G4789" s="326">
        <v>3682.0</v>
      </c>
      <c r="H4789" s="326">
        <v>2454708.377</v>
      </c>
      <c r="I4789" s="60">
        <f t="shared" si="1"/>
        <v>2024</v>
      </c>
      <c r="J4789" s="60">
        <f t="shared" si="2"/>
        <v>2</v>
      </c>
    </row>
    <row r="4790">
      <c r="A4790" s="325">
        <v>4788.0</v>
      </c>
      <c r="B4790" s="326" t="s">
        <v>966</v>
      </c>
      <c r="C4790" s="326" t="s">
        <v>678</v>
      </c>
      <c r="D4790" s="326" t="s">
        <v>678</v>
      </c>
      <c r="E4790" s="326" t="s">
        <v>680</v>
      </c>
      <c r="F4790" s="326">
        <v>80.0</v>
      </c>
      <c r="G4790" s="326">
        <v>92.0</v>
      </c>
      <c r="H4790" s="326">
        <v>14442.90355</v>
      </c>
      <c r="I4790" s="60">
        <f t="shared" si="1"/>
        <v>2024</v>
      </c>
      <c r="J4790" s="60">
        <f t="shared" si="2"/>
        <v>2</v>
      </c>
    </row>
    <row r="4791">
      <c r="A4791" s="325">
        <v>4789.0</v>
      </c>
      <c r="B4791" s="326" t="s">
        <v>966</v>
      </c>
      <c r="C4791" s="326" t="s">
        <v>678</v>
      </c>
      <c r="D4791" s="326" t="s">
        <v>678</v>
      </c>
      <c r="E4791" s="326" t="s">
        <v>849</v>
      </c>
      <c r="F4791" s="326">
        <v>76.0</v>
      </c>
      <c r="G4791" s="326">
        <v>1.0</v>
      </c>
      <c r="H4791" s="326">
        <v>1464.0</v>
      </c>
      <c r="I4791" s="60">
        <f t="shared" si="1"/>
        <v>2024</v>
      </c>
      <c r="J4791" s="60">
        <f t="shared" si="2"/>
        <v>2</v>
      </c>
    </row>
    <row r="4792">
      <c r="A4792" s="325">
        <v>4790.0</v>
      </c>
      <c r="B4792" s="326" t="s">
        <v>966</v>
      </c>
      <c r="C4792" s="326" t="s">
        <v>678</v>
      </c>
      <c r="D4792" s="326" t="s">
        <v>678</v>
      </c>
      <c r="E4792" s="326" t="s">
        <v>681</v>
      </c>
      <c r="F4792" s="326">
        <v>83.0</v>
      </c>
      <c r="G4792" s="326">
        <v>5.0</v>
      </c>
      <c r="H4792" s="326">
        <v>21.26483402</v>
      </c>
      <c r="I4792" s="60">
        <f t="shared" si="1"/>
        <v>2024</v>
      </c>
      <c r="J4792" s="60">
        <f t="shared" si="2"/>
        <v>2</v>
      </c>
    </row>
    <row r="4793">
      <c r="A4793" s="325">
        <v>4791.0</v>
      </c>
      <c r="B4793" s="326" t="s">
        <v>966</v>
      </c>
      <c r="C4793" s="326" t="s">
        <v>678</v>
      </c>
      <c r="D4793" s="326" t="s">
        <v>678</v>
      </c>
      <c r="E4793" s="326" t="s">
        <v>682</v>
      </c>
      <c r="F4793" s="326">
        <v>26.0</v>
      </c>
      <c r="G4793" s="326">
        <v>2.0</v>
      </c>
      <c r="H4793" s="326">
        <v>541.8146066</v>
      </c>
      <c r="I4793" s="60">
        <f t="shared" si="1"/>
        <v>2024</v>
      </c>
      <c r="J4793" s="60">
        <f t="shared" si="2"/>
        <v>2</v>
      </c>
    </row>
    <row r="4794">
      <c r="A4794" s="325">
        <v>4792.0</v>
      </c>
      <c r="B4794" s="326" t="s">
        <v>966</v>
      </c>
      <c r="C4794" s="326" t="s">
        <v>678</v>
      </c>
      <c r="D4794" s="326" t="s">
        <v>678</v>
      </c>
      <c r="E4794" s="326" t="s">
        <v>683</v>
      </c>
      <c r="F4794" s="326">
        <v>802.0</v>
      </c>
      <c r="G4794" s="326">
        <v>768.0</v>
      </c>
      <c r="H4794" s="326">
        <v>103782.4875</v>
      </c>
      <c r="I4794" s="60">
        <f t="shared" si="1"/>
        <v>2024</v>
      </c>
      <c r="J4794" s="60">
        <f t="shared" si="2"/>
        <v>2</v>
      </c>
    </row>
    <row r="4795">
      <c r="A4795" s="325">
        <v>4793.0</v>
      </c>
      <c r="B4795" s="326" t="s">
        <v>966</v>
      </c>
      <c r="C4795" s="326" t="s">
        <v>678</v>
      </c>
      <c r="D4795" s="326" t="s">
        <v>678</v>
      </c>
      <c r="E4795" s="326" t="s">
        <v>684</v>
      </c>
      <c r="F4795" s="326">
        <v>95.0</v>
      </c>
      <c r="G4795" s="326">
        <v>13.0</v>
      </c>
      <c r="H4795" s="326">
        <v>210.2796124</v>
      </c>
      <c r="I4795" s="60">
        <f t="shared" si="1"/>
        <v>2024</v>
      </c>
      <c r="J4795" s="60">
        <f t="shared" si="2"/>
        <v>2</v>
      </c>
    </row>
    <row r="4796">
      <c r="A4796" s="325">
        <v>4794.0</v>
      </c>
      <c r="B4796" s="326" t="s">
        <v>966</v>
      </c>
      <c r="C4796" s="326" t="s">
        <v>678</v>
      </c>
      <c r="D4796" s="326" t="s">
        <v>678</v>
      </c>
      <c r="E4796" s="326" t="s">
        <v>685</v>
      </c>
      <c r="F4796" s="326">
        <v>24.0</v>
      </c>
      <c r="G4796" s="326">
        <v>10.0</v>
      </c>
      <c r="H4796" s="326">
        <v>3470.133367</v>
      </c>
      <c r="I4796" s="60">
        <f t="shared" si="1"/>
        <v>2024</v>
      </c>
      <c r="J4796" s="60">
        <f t="shared" si="2"/>
        <v>2</v>
      </c>
    </row>
    <row r="4797">
      <c r="A4797" s="325">
        <v>4795.0</v>
      </c>
      <c r="B4797" s="326" t="s">
        <v>966</v>
      </c>
      <c r="C4797" s="326" t="s">
        <v>678</v>
      </c>
      <c r="D4797" s="326" t="s">
        <v>678</v>
      </c>
      <c r="E4797" s="326" t="s">
        <v>686</v>
      </c>
      <c r="F4797" s="326">
        <v>60.0</v>
      </c>
      <c r="G4797" s="326">
        <v>11.0</v>
      </c>
      <c r="H4797" s="326">
        <v>202.6516373</v>
      </c>
      <c r="I4797" s="60">
        <f t="shared" si="1"/>
        <v>2024</v>
      </c>
      <c r="J4797" s="60">
        <f t="shared" si="2"/>
        <v>2</v>
      </c>
    </row>
    <row r="4798">
      <c r="A4798" s="325">
        <v>4796.0</v>
      </c>
      <c r="B4798" s="326" t="s">
        <v>966</v>
      </c>
      <c r="C4798" s="326" t="s">
        <v>678</v>
      </c>
      <c r="D4798" s="326" t="s">
        <v>678</v>
      </c>
      <c r="E4798" s="326" t="s">
        <v>687</v>
      </c>
      <c r="F4798" s="326">
        <v>814.0</v>
      </c>
      <c r="G4798" s="326">
        <v>50.0</v>
      </c>
      <c r="H4798" s="326">
        <v>352.1232826</v>
      </c>
      <c r="I4798" s="60">
        <f t="shared" si="1"/>
        <v>2024</v>
      </c>
      <c r="J4798" s="60">
        <f t="shared" si="2"/>
        <v>2</v>
      </c>
    </row>
    <row r="4799">
      <c r="A4799" s="325">
        <v>4797.0</v>
      </c>
      <c r="B4799" s="326" t="s">
        <v>966</v>
      </c>
      <c r="C4799" s="326" t="s">
        <v>678</v>
      </c>
      <c r="D4799" s="326" t="s">
        <v>678</v>
      </c>
      <c r="E4799" s="326" t="s">
        <v>688</v>
      </c>
      <c r="F4799" s="326">
        <v>33.0</v>
      </c>
      <c r="G4799" s="326">
        <v>247.0</v>
      </c>
      <c r="H4799" s="326">
        <v>9129.603505</v>
      </c>
      <c r="I4799" s="60">
        <f t="shared" si="1"/>
        <v>2024</v>
      </c>
      <c r="J4799" s="60">
        <f t="shared" si="2"/>
        <v>2</v>
      </c>
    </row>
    <row r="4800">
      <c r="A4800" s="325">
        <v>4798.0</v>
      </c>
      <c r="B4800" s="326" t="s">
        <v>966</v>
      </c>
      <c r="C4800" s="326" t="s">
        <v>678</v>
      </c>
      <c r="D4800" s="326" t="s">
        <v>678</v>
      </c>
      <c r="E4800" s="326" t="s">
        <v>689</v>
      </c>
      <c r="F4800" s="326">
        <v>54.0</v>
      </c>
      <c r="G4800" s="326">
        <v>331.0</v>
      </c>
      <c r="H4800" s="326">
        <v>23121.93334</v>
      </c>
      <c r="I4800" s="60">
        <f t="shared" si="1"/>
        <v>2024</v>
      </c>
      <c r="J4800" s="60">
        <f t="shared" si="2"/>
        <v>2</v>
      </c>
    </row>
    <row r="4801">
      <c r="A4801" s="325">
        <v>4799.0</v>
      </c>
      <c r="B4801" s="326" t="s">
        <v>966</v>
      </c>
      <c r="C4801" s="326" t="s">
        <v>678</v>
      </c>
      <c r="D4801" s="326" t="s">
        <v>678</v>
      </c>
      <c r="E4801" s="326" t="s">
        <v>692</v>
      </c>
      <c r="F4801" s="326" t="s">
        <v>693</v>
      </c>
      <c r="G4801" s="326">
        <v>45.0</v>
      </c>
      <c r="H4801" s="326">
        <v>6489.927243</v>
      </c>
      <c r="I4801" s="60">
        <f t="shared" si="1"/>
        <v>2024</v>
      </c>
      <c r="J4801" s="60">
        <f t="shared" si="2"/>
        <v>2</v>
      </c>
    </row>
    <row r="4802">
      <c r="A4802" s="325">
        <v>4800.0</v>
      </c>
      <c r="B4802" s="326" t="s">
        <v>966</v>
      </c>
      <c r="C4802" s="326" t="s">
        <v>678</v>
      </c>
      <c r="D4802" s="326" t="s">
        <v>678</v>
      </c>
      <c r="E4802" s="326" t="s">
        <v>694</v>
      </c>
      <c r="F4802" s="326">
        <v>86.0</v>
      </c>
      <c r="G4802" s="326">
        <v>1431.0</v>
      </c>
      <c r="H4802" s="326">
        <v>175087.796</v>
      </c>
      <c r="I4802" s="60">
        <f t="shared" si="1"/>
        <v>2024</v>
      </c>
      <c r="J4802" s="60">
        <f t="shared" si="2"/>
        <v>2</v>
      </c>
    </row>
    <row r="4803">
      <c r="A4803" s="325">
        <v>4801.0</v>
      </c>
      <c r="B4803" s="326" t="s">
        <v>966</v>
      </c>
      <c r="C4803" s="326" t="s">
        <v>678</v>
      </c>
      <c r="D4803" s="326" t="s">
        <v>678</v>
      </c>
      <c r="E4803" s="326" t="s">
        <v>695</v>
      </c>
      <c r="F4803" s="326">
        <v>69.0</v>
      </c>
      <c r="G4803" s="326">
        <v>142.0</v>
      </c>
      <c r="H4803" s="326">
        <v>38528.24004</v>
      </c>
      <c r="I4803" s="60">
        <f t="shared" si="1"/>
        <v>2024</v>
      </c>
      <c r="J4803" s="60">
        <f t="shared" si="2"/>
        <v>2</v>
      </c>
    </row>
    <row r="4804">
      <c r="A4804" s="325">
        <v>4802.0</v>
      </c>
      <c r="B4804" s="326" t="s">
        <v>966</v>
      </c>
      <c r="C4804" s="326" t="s">
        <v>678</v>
      </c>
      <c r="D4804" s="326" t="s">
        <v>678</v>
      </c>
      <c r="E4804" s="326" t="s">
        <v>696</v>
      </c>
      <c r="F4804" s="326">
        <v>61.0</v>
      </c>
      <c r="G4804" s="326">
        <v>31.0</v>
      </c>
      <c r="H4804" s="326">
        <v>4581.367187</v>
      </c>
      <c r="I4804" s="60">
        <f t="shared" si="1"/>
        <v>2024</v>
      </c>
      <c r="J4804" s="60">
        <f t="shared" si="2"/>
        <v>2</v>
      </c>
    </row>
    <row r="4805">
      <c r="A4805" s="325">
        <v>4803.0</v>
      </c>
      <c r="B4805" s="326" t="s">
        <v>966</v>
      </c>
      <c r="C4805" s="326" t="s">
        <v>678</v>
      </c>
      <c r="D4805" s="326" t="s">
        <v>678</v>
      </c>
      <c r="E4805" s="326" t="s">
        <v>697</v>
      </c>
      <c r="F4805" s="326">
        <v>99.0</v>
      </c>
      <c r="G4805" s="326">
        <v>172.0</v>
      </c>
      <c r="H4805" s="326">
        <v>31958.95885</v>
      </c>
      <c r="I4805" s="60">
        <f t="shared" si="1"/>
        <v>2024</v>
      </c>
      <c r="J4805" s="60">
        <f t="shared" si="2"/>
        <v>2</v>
      </c>
    </row>
    <row r="4806">
      <c r="A4806" s="325">
        <v>4804.0</v>
      </c>
      <c r="B4806" s="326" t="s">
        <v>966</v>
      </c>
      <c r="C4806" s="326" t="s">
        <v>678</v>
      </c>
      <c r="D4806" s="326" t="s">
        <v>678</v>
      </c>
      <c r="E4806" s="326" t="s">
        <v>698</v>
      </c>
      <c r="F4806" s="326">
        <v>67.0</v>
      </c>
      <c r="G4806" s="326">
        <v>1.0</v>
      </c>
      <c r="H4806" s="326">
        <v>116.3134844</v>
      </c>
      <c r="I4806" s="60">
        <f t="shared" si="1"/>
        <v>2024</v>
      </c>
      <c r="J4806" s="60">
        <f t="shared" si="2"/>
        <v>2</v>
      </c>
    </row>
    <row r="4807">
      <c r="A4807" s="325">
        <v>4805.0</v>
      </c>
      <c r="B4807" s="326" t="s">
        <v>966</v>
      </c>
      <c r="C4807" s="326" t="s">
        <v>678</v>
      </c>
      <c r="D4807" s="326" t="s">
        <v>678</v>
      </c>
      <c r="E4807" s="326" t="s">
        <v>699</v>
      </c>
      <c r="F4807" s="326">
        <v>79.0</v>
      </c>
      <c r="G4807" s="326">
        <v>384.0</v>
      </c>
      <c r="H4807" s="326">
        <v>70756.99327</v>
      </c>
      <c r="I4807" s="60">
        <f t="shared" si="1"/>
        <v>2024</v>
      </c>
      <c r="J4807" s="60">
        <f t="shared" si="2"/>
        <v>2</v>
      </c>
    </row>
    <row r="4808">
      <c r="A4808" s="325">
        <v>4806.0</v>
      </c>
      <c r="B4808" s="326" t="s">
        <v>966</v>
      </c>
      <c r="C4808" s="326" t="s">
        <v>678</v>
      </c>
      <c r="D4808" s="326" t="s">
        <v>678</v>
      </c>
      <c r="E4808" s="326" t="s">
        <v>702</v>
      </c>
      <c r="F4808" s="326" t="s">
        <v>703</v>
      </c>
      <c r="G4808" s="326">
        <v>45.0</v>
      </c>
      <c r="H4808" s="326">
        <v>8317.993374</v>
      </c>
      <c r="I4808" s="60">
        <f t="shared" si="1"/>
        <v>2024</v>
      </c>
      <c r="J4808" s="60">
        <f t="shared" si="2"/>
        <v>2</v>
      </c>
    </row>
    <row r="4809">
      <c r="A4809" s="325">
        <v>4807.0</v>
      </c>
      <c r="B4809" s="326" t="s">
        <v>966</v>
      </c>
      <c r="C4809" s="326" t="s">
        <v>678</v>
      </c>
      <c r="D4809" s="326" t="s">
        <v>678</v>
      </c>
      <c r="E4809" s="326" t="s">
        <v>704</v>
      </c>
      <c r="F4809" s="326">
        <v>38.0</v>
      </c>
      <c r="G4809" s="326">
        <v>400.0</v>
      </c>
      <c r="H4809" s="326">
        <v>111287.8755</v>
      </c>
      <c r="I4809" s="60">
        <f t="shared" si="1"/>
        <v>2024</v>
      </c>
      <c r="J4809" s="60">
        <f t="shared" si="2"/>
        <v>2</v>
      </c>
    </row>
    <row r="4810">
      <c r="A4810" s="325">
        <v>4808.0</v>
      </c>
      <c r="B4810" s="326" t="s">
        <v>966</v>
      </c>
      <c r="C4810" s="326" t="s">
        <v>678</v>
      </c>
      <c r="D4810" s="326" t="s">
        <v>678</v>
      </c>
      <c r="E4810" s="326" t="s">
        <v>705</v>
      </c>
      <c r="F4810" s="326">
        <v>27.0</v>
      </c>
      <c r="G4810" s="326">
        <v>3.0</v>
      </c>
      <c r="H4810" s="326">
        <v>8.356256175</v>
      </c>
      <c r="I4810" s="60">
        <f t="shared" si="1"/>
        <v>2024</v>
      </c>
      <c r="J4810" s="60">
        <f t="shared" si="2"/>
        <v>2</v>
      </c>
    </row>
    <row r="4811">
      <c r="A4811" s="325">
        <v>4809.0</v>
      </c>
      <c r="B4811" s="326" t="s">
        <v>966</v>
      </c>
      <c r="C4811" s="326" t="s">
        <v>678</v>
      </c>
      <c r="D4811" s="326" t="s">
        <v>678</v>
      </c>
      <c r="E4811" s="326" t="s">
        <v>706</v>
      </c>
      <c r="F4811" s="326">
        <v>59.0</v>
      </c>
      <c r="G4811" s="326">
        <v>424.0</v>
      </c>
      <c r="H4811" s="326">
        <v>25021.88192</v>
      </c>
      <c r="I4811" s="60">
        <f t="shared" si="1"/>
        <v>2024</v>
      </c>
      <c r="J4811" s="60">
        <f t="shared" si="2"/>
        <v>2</v>
      </c>
    </row>
    <row r="4812">
      <c r="A4812" s="325">
        <v>4810.0</v>
      </c>
      <c r="B4812" s="326" t="s">
        <v>966</v>
      </c>
      <c r="C4812" s="326" t="s">
        <v>550</v>
      </c>
      <c r="D4812" s="326" t="s">
        <v>550</v>
      </c>
      <c r="E4812" s="326" t="s">
        <v>912</v>
      </c>
      <c r="F4812" s="326">
        <v>81.0</v>
      </c>
      <c r="G4812" s="326">
        <v>15.0</v>
      </c>
      <c r="H4812" s="326">
        <v>25660.85438</v>
      </c>
      <c r="I4812" s="60">
        <f t="shared" si="1"/>
        <v>2024</v>
      </c>
      <c r="J4812" s="60">
        <f t="shared" si="2"/>
        <v>2</v>
      </c>
    </row>
    <row r="4813">
      <c r="A4813" s="325">
        <v>4811.0</v>
      </c>
      <c r="B4813" s="326" t="s">
        <v>966</v>
      </c>
      <c r="C4813" s="326" t="s">
        <v>550</v>
      </c>
      <c r="D4813" s="326" t="s">
        <v>550</v>
      </c>
      <c r="E4813" s="326" t="s">
        <v>708</v>
      </c>
      <c r="F4813" s="326" t="s">
        <v>709</v>
      </c>
      <c r="G4813" s="326">
        <v>2461.0</v>
      </c>
      <c r="H4813" s="326">
        <v>174990.2318</v>
      </c>
      <c r="I4813" s="60">
        <f t="shared" si="1"/>
        <v>2024</v>
      </c>
      <c r="J4813" s="60">
        <f t="shared" si="2"/>
        <v>2</v>
      </c>
    </row>
    <row r="4814">
      <c r="A4814" s="325">
        <v>4812.0</v>
      </c>
      <c r="B4814" s="326" t="s">
        <v>966</v>
      </c>
      <c r="C4814" s="326" t="s">
        <v>550</v>
      </c>
      <c r="D4814" s="326" t="s">
        <v>550</v>
      </c>
      <c r="E4814" s="326" t="s">
        <v>710</v>
      </c>
      <c r="F4814" s="326" t="s">
        <v>711</v>
      </c>
      <c r="G4814" s="326">
        <v>293.0</v>
      </c>
      <c r="H4814" s="326">
        <v>162479.5695</v>
      </c>
      <c r="I4814" s="60">
        <f t="shared" si="1"/>
        <v>2024</v>
      </c>
      <c r="J4814" s="60">
        <f t="shared" si="2"/>
        <v>2</v>
      </c>
    </row>
    <row r="4815">
      <c r="A4815" s="325">
        <v>4813.0</v>
      </c>
      <c r="B4815" s="326" t="s">
        <v>966</v>
      </c>
      <c r="C4815" s="326" t="s">
        <v>550</v>
      </c>
      <c r="D4815" s="326" t="s">
        <v>550</v>
      </c>
      <c r="E4815" s="326" t="s">
        <v>712</v>
      </c>
      <c r="F4815" s="326" t="s">
        <v>713</v>
      </c>
      <c r="G4815" s="326">
        <v>135.0</v>
      </c>
      <c r="H4815" s="326">
        <v>94905.16466</v>
      </c>
      <c r="I4815" s="60">
        <f t="shared" si="1"/>
        <v>2024</v>
      </c>
      <c r="J4815" s="60">
        <f t="shared" si="2"/>
        <v>2</v>
      </c>
    </row>
    <row r="4816">
      <c r="A4816" s="325">
        <v>4814.0</v>
      </c>
      <c r="B4816" s="326" t="s">
        <v>966</v>
      </c>
      <c r="C4816" s="326" t="s">
        <v>550</v>
      </c>
      <c r="D4816" s="326" t="s">
        <v>550</v>
      </c>
      <c r="E4816" s="326" t="s">
        <v>714</v>
      </c>
      <c r="F4816" s="326" t="s">
        <v>715</v>
      </c>
      <c r="G4816" s="326">
        <v>1658.0</v>
      </c>
      <c r="H4816" s="326">
        <v>101810.8679</v>
      </c>
      <c r="I4816" s="60">
        <f t="shared" si="1"/>
        <v>2024</v>
      </c>
      <c r="J4816" s="60">
        <f t="shared" si="2"/>
        <v>2</v>
      </c>
    </row>
    <row r="4817">
      <c r="A4817" s="325">
        <v>4815.0</v>
      </c>
      <c r="B4817" s="326" t="s">
        <v>966</v>
      </c>
      <c r="C4817" s="326" t="s">
        <v>551</v>
      </c>
      <c r="D4817" s="326" t="s">
        <v>551</v>
      </c>
      <c r="E4817" s="326" t="s">
        <v>716</v>
      </c>
      <c r="F4817" s="326">
        <v>66.0</v>
      </c>
      <c r="G4817" s="326">
        <v>5247.0</v>
      </c>
      <c r="H4817" s="326">
        <v>363569.3516</v>
      </c>
      <c r="I4817" s="60">
        <f t="shared" si="1"/>
        <v>2024</v>
      </c>
      <c r="J4817" s="60">
        <f t="shared" si="2"/>
        <v>2</v>
      </c>
    </row>
    <row r="4818">
      <c r="A4818" s="325">
        <v>4816.0</v>
      </c>
      <c r="B4818" s="326" t="s">
        <v>966</v>
      </c>
      <c r="C4818" s="326" t="s">
        <v>551</v>
      </c>
      <c r="D4818" s="326" t="s">
        <v>551</v>
      </c>
      <c r="E4818" s="326" t="s">
        <v>717</v>
      </c>
      <c r="F4818" s="326" t="s">
        <v>718</v>
      </c>
      <c r="G4818" s="326">
        <v>2999.0</v>
      </c>
      <c r="H4818" s="326">
        <v>22720.90204</v>
      </c>
      <c r="I4818" s="60">
        <f t="shared" si="1"/>
        <v>2024</v>
      </c>
      <c r="J4818" s="60">
        <f t="shared" si="2"/>
        <v>2</v>
      </c>
    </row>
    <row r="4819">
      <c r="A4819" s="325">
        <v>4817.0</v>
      </c>
      <c r="B4819" s="326" t="s">
        <v>966</v>
      </c>
      <c r="C4819" s="326" t="s">
        <v>551</v>
      </c>
      <c r="D4819" s="326" t="s">
        <v>551</v>
      </c>
      <c r="E4819" s="326" t="s">
        <v>719</v>
      </c>
      <c r="F4819" s="326" t="s">
        <v>720</v>
      </c>
      <c r="G4819" s="326">
        <v>1652.0</v>
      </c>
      <c r="H4819" s="326">
        <v>22674.73566</v>
      </c>
      <c r="I4819" s="60">
        <f t="shared" si="1"/>
        <v>2024</v>
      </c>
      <c r="J4819" s="60">
        <f t="shared" si="2"/>
        <v>2</v>
      </c>
    </row>
    <row r="4820">
      <c r="A4820" s="325">
        <v>4818.0</v>
      </c>
      <c r="B4820" s="326" t="s">
        <v>966</v>
      </c>
      <c r="C4820" s="326" t="s">
        <v>551</v>
      </c>
      <c r="D4820" s="326" t="s">
        <v>551</v>
      </c>
      <c r="E4820" s="326" t="s">
        <v>721</v>
      </c>
      <c r="F4820" s="326" t="s">
        <v>722</v>
      </c>
      <c r="G4820" s="326">
        <v>50.0</v>
      </c>
      <c r="H4820" s="326">
        <v>18670.66075</v>
      </c>
      <c r="I4820" s="60">
        <f t="shared" si="1"/>
        <v>2024</v>
      </c>
      <c r="J4820" s="60">
        <f t="shared" si="2"/>
        <v>2</v>
      </c>
    </row>
    <row r="4821">
      <c r="A4821" s="325">
        <v>4819.0</v>
      </c>
      <c r="B4821" s="326" t="s">
        <v>966</v>
      </c>
      <c r="C4821" s="326" t="s">
        <v>723</v>
      </c>
      <c r="D4821" s="326" t="s">
        <v>723</v>
      </c>
      <c r="E4821" s="326" t="s">
        <v>724</v>
      </c>
      <c r="F4821" s="326" t="s">
        <v>725</v>
      </c>
      <c r="G4821" s="326">
        <v>557.0</v>
      </c>
      <c r="H4821" s="326">
        <v>553408.225</v>
      </c>
      <c r="I4821" s="60">
        <f t="shared" si="1"/>
        <v>2024</v>
      </c>
      <c r="J4821" s="60">
        <f t="shared" si="2"/>
        <v>2</v>
      </c>
    </row>
    <row r="4822">
      <c r="A4822" s="325">
        <v>4820.0</v>
      </c>
      <c r="B4822" s="326" t="s">
        <v>966</v>
      </c>
      <c r="C4822" s="326" t="s">
        <v>723</v>
      </c>
      <c r="D4822" s="326" t="s">
        <v>723</v>
      </c>
      <c r="E4822" s="326" t="s">
        <v>726</v>
      </c>
      <c r="F4822" s="326" t="s">
        <v>727</v>
      </c>
      <c r="G4822" s="326">
        <v>1345.0</v>
      </c>
      <c r="H4822" s="326">
        <v>1336326.863</v>
      </c>
      <c r="I4822" s="60">
        <f t="shared" si="1"/>
        <v>2024</v>
      </c>
      <c r="J4822" s="60">
        <f t="shared" si="2"/>
        <v>2</v>
      </c>
    </row>
    <row r="4823">
      <c r="A4823" s="325">
        <v>4821.0</v>
      </c>
      <c r="B4823" s="326" t="s">
        <v>966</v>
      </c>
      <c r="C4823" s="326" t="s">
        <v>524</v>
      </c>
      <c r="D4823" s="326" t="s">
        <v>728</v>
      </c>
      <c r="E4823" s="326" t="s">
        <v>729</v>
      </c>
      <c r="F4823" s="326">
        <v>71.0</v>
      </c>
      <c r="G4823" s="326">
        <v>114.0</v>
      </c>
      <c r="H4823" s="326">
        <v>109368.213</v>
      </c>
      <c r="I4823" s="60">
        <f t="shared" si="1"/>
        <v>2024</v>
      </c>
      <c r="J4823" s="60">
        <f t="shared" si="2"/>
        <v>2</v>
      </c>
    </row>
    <row r="4824">
      <c r="A4824" s="325">
        <v>4822.0</v>
      </c>
      <c r="B4824" s="326" t="s">
        <v>966</v>
      </c>
      <c r="C4824" s="326" t="s">
        <v>524</v>
      </c>
      <c r="D4824" s="326" t="s">
        <v>728</v>
      </c>
      <c r="E4824" s="326" t="s">
        <v>730</v>
      </c>
      <c r="F4824" s="326">
        <v>73.0</v>
      </c>
      <c r="G4824" s="326">
        <v>14.0</v>
      </c>
      <c r="H4824" s="326">
        <v>3447.422905</v>
      </c>
      <c r="I4824" s="60">
        <f t="shared" si="1"/>
        <v>2024</v>
      </c>
      <c r="J4824" s="60">
        <f t="shared" si="2"/>
        <v>2</v>
      </c>
    </row>
    <row r="4825">
      <c r="A4825" s="325">
        <v>4823.0</v>
      </c>
      <c r="B4825" s="326" t="s">
        <v>966</v>
      </c>
      <c r="C4825" s="326" t="s">
        <v>524</v>
      </c>
      <c r="D4825" s="326" t="s">
        <v>728</v>
      </c>
      <c r="E4825" s="326" t="s">
        <v>731</v>
      </c>
      <c r="F4825" s="326" t="s">
        <v>732</v>
      </c>
      <c r="G4825" s="326">
        <v>8.0</v>
      </c>
      <c r="H4825" s="326">
        <v>7266.414583</v>
      </c>
      <c r="I4825" s="60">
        <f t="shared" si="1"/>
        <v>2024</v>
      </c>
      <c r="J4825" s="60">
        <f t="shared" si="2"/>
        <v>2</v>
      </c>
    </row>
    <row r="4826">
      <c r="A4826" s="325">
        <v>4824.0</v>
      </c>
      <c r="B4826" s="326" t="s">
        <v>966</v>
      </c>
      <c r="C4826" s="326" t="s">
        <v>524</v>
      </c>
      <c r="D4826" s="326" t="s">
        <v>728</v>
      </c>
      <c r="E4826" s="326" t="s">
        <v>733</v>
      </c>
      <c r="F4826" s="326" t="s">
        <v>734</v>
      </c>
      <c r="G4826" s="326">
        <v>466.0</v>
      </c>
      <c r="H4826" s="326">
        <v>21685.18111</v>
      </c>
      <c r="I4826" s="60">
        <f t="shared" si="1"/>
        <v>2024</v>
      </c>
      <c r="J4826" s="60">
        <f t="shared" si="2"/>
        <v>2</v>
      </c>
    </row>
    <row r="4827">
      <c r="A4827" s="325">
        <v>4825.0</v>
      </c>
      <c r="B4827" s="326" t="s">
        <v>966</v>
      </c>
      <c r="C4827" s="326" t="s">
        <v>524</v>
      </c>
      <c r="D4827" s="326" t="s">
        <v>728</v>
      </c>
      <c r="E4827" s="326" t="s">
        <v>735</v>
      </c>
      <c r="F4827" s="326">
        <v>23.0</v>
      </c>
      <c r="G4827" s="326">
        <v>20.0</v>
      </c>
      <c r="H4827" s="326">
        <v>26163.60972</v>
      </c>
      <c r="I4827" s="60">
        <f t="shared" si="1"/>
        <v>2024</v>
      </c>
      <c r="J4827" s="60">
        <f t="shared" si="2"/>
        <v>2</v>
      </c>
    </row>
    <row r="4828">
      <c r="A4828" s="325">
        <v>4826.0</v>
      </c>
      <c r="B4828" s="326" t="s">
        <v>966</v>
      </c>
      <c r="C4828" s="326" t="s">
        <v>524</v>
      </c>
      <c r="D4828" s="326" t="s">
        <v>728</v>
      </c>
      <c r="E4828" s="326" t="s">
        <v>736</v>
      </c>
      <c r="F4828" s="326" t="s">
        <v>737</v>
      </c>
      <c r="G4828" s="326">
        <v>55.0</v>
      </c>
      <c r="H4828" s="326">
        <v>74854.00142</v>
      </c>
      <c r="I4828" s="60">
        <f t="shared" si="1"/>
        <v>2024</v>
      </c>
      <c r="J4828" s="60">
        <f t="shared" si="2"/>
        <v>2</v>
      </c>
    </row>
    <row r="4829">
      <c r="A4829" s="325">
        <v>4827.0</v>
      </c>
      <c r="B4829" s="326" t="s">
        <v>966</v>
      </c>
      <c r="C4829" s="326" t="s">
        <v>524</v>
      </c>
      <c r="D4829" s="326" t="s">
        <v>728</v>
      </c>
      <c r="E4829" s="326" t="s">
        <v>738</v>
      </c>
      <c r="F4829" s="326">
        <v>70.0</v>
      </c>
      <c r="G4829" s="326">
        <v>3.0</v>
      </c>
      <c r="H4829" s="326">
        <v>3910.331973</v>
      </c>
      <c r="I4829" s="60">
        <f t="shared" si="1"/>
        <v>2024</v>
      </c>
      <c r="J4829" s="60">
        <f t="shared" si="2"/>
        <v>2</v>
      </c>
    </row>
    <row r="4830">
      <c r="A4830" s="325">
        <v>4828.0</v>
      </c>
      <c r="B4830" s="326" t="s">
        <v>966</v>
      </c>
      <c r="C4830" s="326" t="s">
        <v>524</v>
      </c>
      <c r="D4830" s="326" t="s">
        <v>728</v>
      </c>
      <c r="E4830" s="326" t="s">
        <v>739</v>
      </c>
      <c r="F4830" s="326">
        <v>21.0</v>
      </c>
      <c r="G4830" s="326">
        <v>356.0</v>
      </c>
      <c r="H4830" s="326">
        <v>376845.8854</v>
      </c>
      <c r="I4830" s="60">
        <f t="shared" si="1"/>
        <v>2024</v>
      </c>
      <c r="J4830" s="60">
        <f t="shared" si="2"/>
        <v>2</v>
      </c>
    </row>
    <row r="4831">
      <c r="A4831" s="325">
        <v>4829.0</v>
      </c>
      <c r="B4831" s="326" t="s">
        <v>966</v>
      </c>
      <c r="C4831" s="326" t="s">
        <v>524</v>
      </c>
      <c r="D4831" s="326" t="s">
        <v>728</v>
      </c>
      <c r="E4831" s="326" t="s">
        <v>740</v>
      </c>
      <c r="F4831" s="326" t="s">
        <v>741</v>
      </c>
      <c r="G4831" s="326">
        <v>352.0</v>
      </c>
      <c r="H4831" s="326">
        <v>270859.3031</v>
      </c>
      <c r="I4831" s="60">
        <f t="shared" si="1"/>
        <v>2024</v>
      </c>
      <c r="J4831" s="60">
        <f t="shared" si="2"/>
        <v>2</v>
      </c>
    </row>
    <row r="4832">
      <c r="A4832" s="325">
        <v>4830.0</v>
      </c>
      <c r="B4832" s="326" t="s">
        <v>966</v>
      </c>
      <c r="C4832" s="326" t="s">
        <v>524</v>
      </c>
      <c r="D4832" s="326" t="s">
        <v>728</v>
      </c>
      <c r="E4832" s="326" t="s">
        <v>742</v>
      </c>
      <c r="F4832" s="326" t="s">
        <v>743</v>
      </c>
      <c r="G4832" s="326">
        <v>1133.0</v>
      </c>
      <c r="H4832" s="326">
        <v>564035.6179</v>
      </c>
      <c r="I4832" s="60">
        <f t="shared" si="1"/>
        <v>2024</v>
      </c>
      <c r="J4832" s="60">
        <f t="shared" si="2"/>
        <v>2</v>
      </c>
    </row>
    <row r="4833">
      <c r="A4833" s="325">
        <v>4831.0</v>
      </c>
      <c r="B4833" s="326" t="s">
        <v>966</v>
      </c>
      <c r="C4833" s="326" t="s">
        <v>524</v>
      </c>
      <c r="D4833" s="326" t="s">
        <v>728</v>
      </c>
      <c r="E4833" s="326" t="s">
        <v>744</v>
      </c>
      <c r="F4833" s="326" t="s">
        <v>745</v>
      </c>
      <c r="G4833" s="326">
        <v>283.0</v>
      </c>
      <c r="H4833" s="326">
        <v>366428.2602</v>
      </c>
      <c r="I4833" s="60">
        <f t="shared" si="1"/>
        <v>2024</v>
      </c>
      <c r="J4833" s="60">
        <f t="shared" si="2"/>
        <v>2</v>
      </c>
    </row>
    <row r="4834">
      <c r="A4834" s="325">
        <v>4832.0</v>
      </c>
      <c r="B4834" s="326" t="s">
        <v>966</v>
      </c>
      <c r="C4834" s="326" t="s">
        <v>524</v>
      </c>
      <c r="D4834" s="326" t="s">
        <v>728</v>
      </c>
      <c r="E4834" s="326" t="s">
        <v>746</v>
      </c>
      <c r="F4834" s="326" t="s">
        <v>747</v>
      </c>
      <c r="G4834" s="326">
        <v>107.0</v>
      </c>
      <c r="H4834" s="326">
        <v>97225.89841</v>
      </c>
      <c r="I4834" s="60">
        <f t="shared" si="1"/>
        <v>2024</v>
      </c>
      <c r="J4834" s="60">
        <f t="shared" si="2"/>
        <v>2</v>
      </c>
    </row>
    <row r="4835">
      <c r="A4835" s="325">
        <v>4833.0</v>
      </c>
      <c r="B4835" s="326" t="s">
        <v>966</v>
      </c>
      <c r="C4835" s="326" t="s">
        <v>524</v>
      </c>
      <c r="D4835" s="326" t="s">
        <v>728</v>
      </c>
      <c r="E4835" s="326" t="s">
        <v>748</v>
      </c>
      <c r="F4835" s="326" t="s">
        <v>749</v>
      </c>
      <c r="G4835" s="326">
        <v>71.0</v>
      </c>
      <c r="H4835" s="326">
        <v>69434.12508</v>
      </c>
      <c r="I4835" s="60">
        <f t="shared" si="1"/>
        <v>2024</v>
      </c>
      <c r="J4835" s="60">
        <f t="shared" si="2"/>
        <v>2</v>
      </c>
    </row>
    <row r="4836">
      <c r="A4836" s="325">
        <v>4834.0</v>
      </c>
      <c r="B4836" s="326" t="s">
        <v>966</v>
      </c>
      <c r="C4836" s="326" t="s">
        <v>524</v>
      </c>
      <c r="D4836" s="326" t="s">
        <v>728</v>
      </c>
      <c r="E4836" s="326" t="s">
        <v>750</v>
      </c>
      <c r="F4836" s="326" t="s">
        <v>751</v>
      </c>
      <c r="G4836" s="326">
        <v>476.0</v>
      </c>
      <c r="H4836" s="326">
        <v>150494.9972</v>
      </c>
      <c r="I4836" s="60">
        <f t="shared" si="1"/>
        <v>2024</v>
      </c>
      <c r="J4836" s="60">
        <f t="shared" si="2"/>
        <v>2</v>
      </c>
    </row>
    <row r="4837">
      <c r="A4837" s="325">
        <v>4835.0</v>
      </c>
      <c r="B4837" s="326" t="s">
        <v>966</v>
      </c>
      <c r="C4837" s="326" t="s">
        <v>524</v>
      </c>
      <c r="D4837" s="326" t="s">
        <v>728</v>
      </c>
      <c r="E4837" s="326" t="s">
        <v>850</v>
      </c>
      <c r="F4837" s="326" t="s">
        <v>851</v>
      </c>
      <c r="G4837" s="326">
        <v>1.0</v>
      </c>
      <c r="H4837" s="326">
        <v>163.5666667</v>
      </c>
      <c r="I4837" s="60">
        <f t="shared" si="1"/>
        <v>2024</v>
      </c>
      <c r="J4837" s="60">
        <f t="shared" si="2"/>
        <v>2</v>
      </c>
    </row>
    <row r="4838">
      <c r="A4838" s="325">
        <v>4836.0</v>
      </c>
      <c r="B4838" s="326" t="s">
        <v>966</v>
      </c>
      <c r="C4838" s="326" t="s">
        <v>524</v>
      </c>
      <c r="D4838" s="326" t="s">
        <v>872</v>
      </c>
      <c r="E4838" s="326" t="s">
        <v>909</v>
      </c>
      <c r="F4838" s="326" t="s">
        <v>910</v>
      </c>
      <c r="G4838" s="326">
        <v>14.0</v>
      </c>
      <c r="H4838" s="326">
        <v>46600.80761</v>
      </c>
      <c r="I4838" s="60">
        <f t="shared" si="1"/>
        <v>2024</v>
      </c>
      <c r="J4838" s="60">
        <f t="shared" si="2"/>
        <v>2</v>
      </c>
    </row>
    <row r="4839">
      <c r="A4839" s="325">
        <v>4837.0</v>
      </c>
      <c r="B4839" s="326" t="s">
        <v>966</v>
      </c>
      <c r="C4839" s="326" t="s">
        <v>524</v>
      </c>
      <c r="D4839" s="326" t="s">
        <v>872</v>
      </c>
      <c r="E4839" s="326" t="s">
        <v>754</v>
      </c>
      <c r="F4839" s="326" t="s">
        <v>755</v>
      </c>
      <c r="G4839" s="326">
        <v>813.0</v>
      </c>
      <c r="H4839" s="326">
        <v>2571881.327</v>
      </c>
      <c r="I4839" s="60">
        <f t="shared" si="1"/>
        <v>2024</v>
      </c>
      <c r="J4839" s="60">
        <f t="shared" si="2"/>
        <v>2</v>
      </c>
    </row>
    <row r="4840">
      <c r="A4840" s="325">
        <v>4838.0</v>
      </c>
      <c r="B4840" s="326" t="s">
        <v>966</v>
      </c>
      <c r="C4840" s="326" t="s">
        <v>524</v>
      </c>
      <c r="D4840" s="326" t="s">
        <v>872</v>
      </c>
      <c r="E4840" s="326" t="s">
        <v>756</v>
      </c>
      <c r="F4840" s="326" t="s">
        <v>757</v>
      </c>
      <c r="G4840" s="326">
        <v>190.0</v>
      </c>
      <c r="H4840" s="326">
        <v>578243.0077</v>
      </c>
      <c r="I4840" s="60">
        <f t="shared" si="1"/>
        <v>2024</v>
      </c>
      <c r="J4840" s="60">
        <f t="shared" si="2"/>
        <v>2</v>
      </c>
    </row>
    <row r="4841">
      <c r="A4841" s="325">
        <v>4839.0</v>
      </c>
      <c r="B4841" s="326" t="s">
        <v>966</v>
      </c>
      <c r="C4841" s="326" t="s">
        <v>524</v>
      </c>
      <c r="D4841" s="326" t="s">
        <v>872</v>
      </c>
      <c r="E4841" s="326" t="s">
        <v>758</v>
      </c>
      <c r="F4841" s="326" t="s">
        <v>759</v>
      </c>
      <c r="G4841" s="326">
        <v>206.0</v>
      </c>
      <c r="H4841" s="326">
        <v>788122.9075</v>
      </c>
      <c r="I4841" s="60">
        <f t="shared" si="1"/>
        <v>2024</v>
      </c>
      <c r="J4841" s="60">
        <f t="shared" si="2"/>
        <v>2</v>
      </c>
    </row>
    <row r="4842">
      <c r="A4842" s="325">
        <v>4840.0</v>
      </c>
      <c r="B4842" s="326" t="s">
        <v>966</v>
      </c>
      <c r="C4842" s="326" t="s">
        <v>524</v>
      </c>
      <c r="D4842" s="326" t="s">
        <v>872</v>
      </c>
      <c r="E4842" s="326" t="s">
        <v>760</v>
      </c>
      <c r="F4842" s="326" t="s">
        <v>761</v>
      </c>
      <c r="G4842" s="326">
        <v>31.0</v>
      </c>
      <c r="H4842" s="326">
        <v>105236.6806</v>
      </c>
      <c r="I4842" s="60">
        <f t="shared" si="1"/>
        <v>2024</v>
      </c>
      <c r="J4842" s="60">
        <f t="shared" si="2"/>
        <v>2</v>
      </c>
    </row>
    <row r="4843">
      <c r="A4843" s="325">
        <v>4841.0</v>
      </c>
      <c r="B4843" s="326" t="s">
        <v>966</v>
      </c>
      <c r="C4843" s="326" t="s">
        <v>524</v>
      </c>
      <c r="D4843" s="326" t="s">
        <v>872</v>
      </c>
      <c r="E4843" s="326" t="s">
        <v>762</v>
      </c>
      <c r="F4843" s="326" t="s">
        <v>763</v>
      </c>
      <c r="G4843" s="326">
        <v>80.0</v>
      </c>
      <c r="H4843" s="326">
        <v>173243.1096</v>
      </c>
      <c r="I4843" s="60">
        <f t="shared" si="1"/>
        <v>2024</v>
      </c>
      <c r="J4843" s="60">
        <f t="shared" si="2"/>
        <v>2</v>
      </c>
    </row>
    <row r="4844">
      <c r="A4844" s="325">
        <v>4842.0</v>
      </c>
      <c r="B4844" s="326" t="s">
        <v>966</v>
      </c>
      <c r="C4844" s="326" t="s">
        <v>524</v>
      </c>
      <c r="D4844" s="326" t="s">
        <v>872</v>
      </c>
      <c r="E4844" s="326" t="s">
        <v>764</v>
      </c>
      <c r="F4844" s="326" t="s">
        <v>765</v>
      </c>
      <c r="G4844" s="326">
        <v>24.0</v>
      </c>
      <c r="H4844" s="326">
        <v>92701.713</v>
      </c>
      <c r="I4844" s="60">
        <f t="shared" si="1"/>
        <v>2024</v>
      </c>
      <c r="J4844" s="60">
        <f t="shared" si="2"/>
        <v>2</v>
      </c>
    </row>
    <row r="4845">
      <c r="A4845" s="325">
        <v>4843.0</v>
      </c>
      <c r="B4845" s="326" t="s">
        <v>966</v>
      </c>
      <c r="C4845" s="326" t="s">
        <v>530</v>
      </c>
      <c r="D4845" s="326" t="s">
        <v>766</v>
      </c>
      <c r="E4845" s="326" t="s">
        <v>767</v>
      </c>
      <c r="F4845" s="326">
        <v>44.0</v>
      </c>
      <c r="G4845" s="326">
        <v>356.0</v>
      </c>
      <c r="H4845" s="326">
        <v>6603.895312</v>
      </c>
      <c r="I4845" s="60">
        <f t="shared" si="1"/>
        <v>2024</v>
      </c>
      <c r="J4845" s="60">
        <f t="shared" si="2"/>
        <v>2</v>
      </c>
    </row>
    <row r="4846">
      <c r="A4846" s="325">
        <v>4844.0</v>
      </c>
      <c r="B4846" s="326" t="s">
        <v>966</v>
      </c>
      <c r="C4846" s="326" t="s">
        <v>530</v>
      </c>
      <c r="D4846" s="326" t="s">
        <v>919</v>
      </c>
      <c r="E4846" s="326" t="s">
        <v>888</v>
      </c>
      <c r="F4846" s="326" t="s">
        <v>889</v>
      </c>
      <c r="G4846" s="326">
        <v>23.0</v>
      </c>
      <c r="H4846" s="326">
        <v>42698.98662</v>
      </c>
      <c r="I4846" s="60">
        <f t="shared" si="1"/>
        <v>2024</v>
      </c>
      <c r="J4846" s="60">
        <f t="shared" si="2"/>
        <v>2</v>
      </c>
    </row>
    <row r="4847">
      <c r="A4847" s="325">
        <v>4845.0</v>
      </c>
      <c r="B4847" s="326" t="s">
        <v>966</v>
      </c>
      <c r="C4847" s="326" t="s">
        <v>530</v>
      </c>
      <c r="D4847" s="326" t="s">
        <v>919</v>
      </c>
      <c r="E4847" s="326" t="s">
        <v>890</v>
      </c>
      <c r="F4847" s="326" t="s">
        <v>891</v>
      </c>
      <c r="G4847" s="326">
        <v>154.0</v>
      </c>
      <c r="H4847" s="326">
        <v>23172.86241</v>
      </c>
      <c r="I4847" s="60">
        <f t="shared" si="1"/>
        <v>2024</v>
      </c>
      <c r="J4847" s="60">
        <f t="shared" si="2"/>
        <v>2</v>
      </c>
    </row>
    <row r="4848">
      <c r="A4848" s="325">
        <v>4846.0</v>
      </c>
      <c r="B4848" s="326" t="s">
        <v>966</v>
      </c>
      <c r="C4848" s="326" t="s">
        <v>530</v>
      </c>
      <c r="D4848" s="326" t="s">
        <v>919</v>
      </c>
      <c r="E4848" s="326" t="s">
        <v>892</v>
      </c>
      <c r="F4848" s="326" t="s">
        <v>893</v>
      </c>
      <c r="G4848" s="326">
        <v>1968.0</v>
      </c>
      <c r="H4848" s="326">
        <v>296131.1248</v>
      </c>
      <c r="I4848" s="60">
        <f t="shared" si="1"/>
        <v>2024</v>
      </c>
      <c r="J4848" s="60">
        <f t="shared" si="2"/>
        <v>2</v>
      </c>
    </row>
    <row r="4849">
      <c r="A4849" s="325">
        <v>4847.0</v>
      </c>
      <c r="B4849" s="326" t="s">
        <v>966</v>
      </c>
      <c r="C4849" s="326" t="s">
        <v>530</v>
      </c>
      <c r="D4849" s="326" t="s">
        <v>784</v>
      </c>
      <c r="E4849" s="326" t="s">
        <v>785</v>
      </c>
      <c r="F4849" s="326">
        <v>35.0</v>
      </c>
      <c r="G4849" s="326">
        <v>66.0</v>
      </c>
      <c r="H4849" s="326">
        <v>51102.42888</v>
      </c>
      <c r="I4849" s="60">
        <f t="shared" si="1"/>
        <v>2024</v>
      </c>
      <c r="J4849" s="60">
        <f t="shared" si="2"/>
        <v>2</v>
      </c>
    </row>
    <row r="4850">
      <c r="A4850" s="325">
        <v>4848.0</v>
      </c>
      <c r="B4850" s="326" t="s">
        <v>966</v>
      </c>
      <c r="C4850" s="326" t="s">
        <v>530</v>
      </c>
      <c r="D4850" s="326" t="s">
        <v>784</v>
      </c>
      <c r="E4850" s="326" t="s">
        <v>786</v>
      </c>
      <c r="F4850" s="326">
        <v>43.0</v>
      </c>
      <c r="G4850" s="326">
        <v>66.0</v>
      </c>
      <c r="H4850" s="326">
        <v>434.7426605</v>
      </c>
      <c r="I4850" s="60">
        <f t="shared" si="1"/>
        <v>2024</v>
      </c>
      <c r="J4850" s="60">
        <f t="shared" si="2"/>
        <v>2</v>
      </c>
    </row>
    <row r="4851">
      <c r="A4851" s="325">
        <v>4849.0</v>
      </c>
      <c r="B4851" s="326" t="s">
        <v>966</v>
      </c>
      <c r="C4851" s="326" t="s">
        <v>530</v>
      </c>
      <c r="D4851" s="326" t="s">
        <v>784</v>
      </c>
      <c r="E4851" s="326" t="s">
        <v>787</v>
      </c>
      <c r="F4851" s="326" t="s">
        <v>788</v>
      </c>
      <c r="G4851" s="326">
        <v>268.0</v>
      </c>
      <c r="H4851" s="326">
        <v>1999.901859</v>
      </c>
      <c r="I4851" s="60">
        <f t="shared" si="1"/>
        <v>2024</v>
      </c>
      <c r="J4851" s="60">
        <f t="shared" si="2"/>
        <v>2</v>
      </c>
    </row>
    <row r="4852">
      <c r="A4852" s="325">
        <v>4850.0</v>
      </c>
      <c r="B4852" s="326" t="s">
        <v>966</v>
      </c>
      <c r="C4852" s="326" t="s">
        <v>530</v>
      </c>
      <c r="D4852" s="326" t="s">
        <v>784</v>
      </c>
      <c r="E4852" s="326" t="s">
        <v>789</v>
      </c>
      <c r="F4852" s="326">
        <v>49.0</v>
      </c>
      <c r="G4852" s="326">
        <v>1159.0</v>
      </c>
      <c r="H4852" s="326">
        <v>49344.61831</v>
      </c>
      <c r="I4852" s="60">
        <f t="shared" si="1"/>
        <v>2024</v>
      </c>
      <c r="J4852" s="60">
        <f t="shared" si="2"/>
        <v>2</v>
      </c>
    </row>
    <row r="4853">
      <c r="A4853" s="325">
        <v>4851.0</v>
      </c>
      <c r="B4853" s="326" t="s">
        <v>966</v>
      </c>
      <c r="C4853" s="326" t="s">
        <v>530</v>
      </c>
      <c r="D4853" s="326" t="s">
        <v>784</v>
      </c>
      <c r="E4853" s="326" t="s">
        <v>790</v>
      </c>
      <c r="F4853" s="326">
        <v>41.0</v>
      </c>
      <c r="G4853" s="326">
        <v>124.0</v>
      </c>
      <c r="H4853" s="326">
        <v>5818.123085</v>
      </c>
      <c r="I4853" s="60">
        <f t="shared" si="1"/>
        <v>2024</v>
      </c>
      <c r="J4853" s="60">
        <f t="shared" si="2"/>
        <v>2</v>
      </c>
    </row>
    <row r="4854">
      <c r="A4854" s="325">
        <v>4852.0</v>
      </c>
      <c r="B4854" s="326" t="s">
        <v>966</v>
      </c>
      <c r="C4854" s="326" t="s">
        <v>530</v>
      </c>
      <c r="D4854" s="326" t="s">
        <v>784</v>
      </c>
      <c r="E4854" s="326" t="s">
        <v>791</v>
      </c>
      <c r="F4854" s="326">
        <v>47.0</v>
      </c>
      <c r="G4854" s="326">
        <v>24.0</v>
      </c>
      <c r="H4854" s="326">
        <v>2295.228411</v>
      </c>
      <c r="I4854" s="60">
        <f t="shared" si="1"/>
        <v>2024</v>
      </c>
      <c r="J4854" s="60">
        <f t="shared" si="2"/>
        <v>2</v>
      </c>
    </row>
    <row r="4855">
      <c r="A4855" s="325">
        <v>4853.0</v>
      </c>
      <c r="B4855" s="326" t="s">
        <v>966</v>
      </c>
      <c r="C4855" s="326" t="s">
        <v>530</v>
      </c>
      <c r="D4855" s="326" t="s">
        <v>784</v>
      </c>
      <c r="E4855" s="326" t="s">
        <v>792</v>
      </c>
      <c r="F4855" s="326">
        <v>40.0</v>
      </c>
      <c r="G4855" s="326">
        <v>135.0</v>
      </c>
      <c r="H4855" s="326">
        <v>7024.922301</v>
      </c>
      <c r="I4855" s="60">
        <f t="shared" si="1"/>
        <v>2024</v>
      </c>
      <c r="J4855" s="60">
        <f t="shared" si="2"/>
        <v>2</v>
      </c>
    </row>
    <row r="4856">
      <c r="A4856" s="325">
        <v>4854.0</v>
      </c>
      <c r="B4856" s="326" t="s">
        <v>966</v>
      </c>
      <c r="C4856" s="326" t="s">
        <v>530</v>
      </c>
      <c r="D4856" s="326" t="s">
        <v>784</v>
      </c>
      <c r="E4856" s="326" t="s">
        <v>793</v>
      </c>
      <c r="F4856" s="326">
        <v>42.0</v>
      </c>
      <c r="G4856" s="326">
        <v>25.0</v>
      </c>
      <c r="H4856" s="326">
        <v>1965.389503</v>
      </c>
      <c r="I4856" s="60">
        <f t="shared" si="1"/>
        <v>2024</v>
      </c>
      <c r="J4856" s="60">
        <f t="shared" si="2"/>
        <v>2</v>
      </c>
    </row>
    <row r="4857">
      <c r="A4857" s="325">
        <v>4855.0</v>
      </c>
      <c r="B4857" s="326" t="s">
        <v>966</v>
      </c>
      <c r="C4857" s="326" t="s">
        <v>530</v>
      </c>
      <c r="D4857" s="326" t="s">
        <v>920</v>
      </c>
      <c r="E4857" s="326" t="s">
        <v>878</v>
      </c>
      <c r="F4857" s="326" t="s">
        <v>879</v>
      </c>
      <c r="G4857" s="326">
        <v>10.0</v>
      </c>
      <c r="H4857" s="326">
        <v>24590.43109</v>
      </c>
      <c r="I4857" s="60">
        <f t="shared" si="1"/>
        <v>2024</v>
      </c>
      <c r="J4857" s="60">
        <f t="shared" si="2"/>
        <v>2</v>
      </c>
    </row>
    <row r="4858">
      <c r="A4858" s="325">
        <v>4856.0</v>
      </c>
      <c r="B4858" s="326" t="s">
        <v>966</v>
      </c>
      <c r="C4858" s="326" t="s">
        <v>530</v>
      </c>
      <c r="D4858" s="326" t="s">
        <v>920</v>
      </c>
      <c r="E4858" s="326" t="s">
        <v>944</v>
      </c>
      <c r="F4858" s="326" t="s">
        <v>945</v>
      </c>
      <c r="G4858" s="326">
        <v>111.0</v>
      </c>
      <c r="H4858" s="326">
        <v>272953.7851</v>
      </c>
      <c r="I4858" s="60">
        <f t="shared" si="1"/>
        <v>2024</v>
      </c>
      <c r="J4858" s="60">
        <f t="shared" si="2"/>
        <v>2</v>
      </c>
    </row>
    <row r="4859">
      <c r="A4859" s="325">
        <v>4857.0</v>
      </c>
      <c r="B4859" s="326" t="s">
        <v>966</v>
      </c>
      <c r="C4859" s="326" t="s">
        <v>530</v>
      </c>
      <c r="D4859" s="326" t="s">
        <v>920</v>
      </c>
      <c r="E4859" s="326" t="s">
        <v>961</v>
      </c>
      <c r="F4859" s="326" t="s">
        <v>962</v>
      </c>
      <c r="G4859" s="326">
        <v>3.0</v>
      </c>
      <c r="H4859" s="326">
        <v>7377.129327</v>
      </c>
      <c r="I4859" s="60">
        <f t="shared" si="1"/>
        <v>2024</v>
      </c>
      <c r="J4859" s="60">
        <f t="shared" si="2"/>
        <v>2</v>
      </c>
    </row>
    <row r="4860">
      <c r="A4860" s="325">
        <v>4858.0</v>
      </c>
      <c r="B4860" s="326" t="s">
        <v>966</v>
      </c>
      <c r="C4860" s="326" t="s">
        <v>530</v>
      </c>
      <c r="D4860" s="326" t="s">
        <v>920</v>
      </c>
      <c r="E4860" s="326" t="s">
        <v>880</v>
      </c>
      <c r="F4860" s="326" t="s">
        <v>881</v>
      </c>
      <c r="G4860" s="326">
        <v>10.0</v>
      </c>
      <c r="H4860" s="326">
        <v>5640.162591</v>
      </c>
      <c r="I4860" s="60">
        <f t="shared" si="1"/>
        <v>2024</v>
      </c>
      <c r="J4860" s="60">
        <f t="shared" si="2"/>
        <v>2</v>
      </c>
    </row>
    <row r="4861">
      <c r="A4861" s="325">
        <v>4859.0</v>
      </c>
      <c r="B4861" s="326" t="s">
        <v>966</v>
      </c>
      <c r="C4861" s="326" t="s">
        <v>530</v>
      </c>
      <c r="D4861" s="326" t="s">
        <v>920</v>
      </c>
      <c r="E4861" s="326" t="s">
        <v>946</v>
      </c>
      <c r="F4861" s="326" t="s">
        <v>947</v>
      </c>
      <c r="G4861" s="326">
        <v>6.0</v>
      </c>
      <c r="H4861" s="326">
        <v>3384.097555</v>
      </c>
      <c r="I4861" s="60">
        <f t="shared" si="1"/>
        <v>2024</v>
      </c>
      <c r="J4861" s="60">
        <f t="shared" si="2"/>
        <v>2</v>
      </c>
    </row>
    <row r="4862">
      <c r="A4862" s="325">
        <v>4860.0</v>
      </c>
      <c r="B4862" s="326" t="s">
        <v>966</v>
      </c>
      <c r="C4862" s="326" t="s">
        <v>530</v>
      </c>
      <c r="D4862" s="326" t="s">
        <v>920</v>
      </c>
      <c r="E4862" s="326" t="s">
        <v>948</v>
      </c>
      <c r="F4862" s="326" t="s">
        <v>949</v>
      </c>
      <c r="G4862" s="326">
        <v>362.0</v>
      </c>
      <c r="H4862" s="326">
        <v>204173.8858</v>
      </c>
      <c r="I4862" s="60">
        <f t="shared" si="1"/>
        <v>2024</v>
      </c>
      <c r="J4862" s="60">
        <f t="shared" si="2"/>
        <v>2</v>
      </c>
    </row>
    <row r="4863">
      <c r="A4863" s="325">
        <v>4861.0</v>
      </c>
      <c r="B4863" s="326" t="s">
        <v>966</v>
      </c>
      <c r="C4863" s="326" t="s">
        <v>530</v>
      </c>
      <c r="D4863" s="326" t="s">
        <v>920</v>
      </c>
      <c r="E4863" s="326" t="s">
        <v>950</v>
      </c>
      <c r="F4863" s="326" t="s">
        <v>951</v>
      </c>
      <c r="G4863" s="326">
        <v>35.0</v>
      </c>
      <c r="H4863" s="326">
        <v>19740.56907</v>
      </c>
      <c r="I4863" s="60">
        <f t="shared" si="1"/>
        <v>2024</v>
      </c>
      <c r="J4863" s="60">
        <f t="shared" si="2"/>
        <v>2</v>
      </c>
    </row>
    <row r="4864">
      <c r="A4864" s="325">
        <v>4862.0</v>
      </c>
      <c r="B4864" s="326" t="s">
        <v>966</v>
      </c>
      <c r="C4864" s="326" t="s">
        <v>530</v>
      </c>
      <c r="D4864" s="326" t="s">
        <v>920</v>
      </c>
      <c r="E4864" s="326" t="s">
        <v>884</v>
      </c>
      <c r="F4864" s="326" t="s">
        <v>885</v>
      </c>
      <c r="G4864" s="326">
        <v>170.0</v>
      </c>
      <c r="H4864" s="326">
        <v>95882.76405</v>
      </c>
      <c r="I4864" s="60">
        <f t="shared" si="1"/>
        <v>2024</v>
      </c>
      <c r="J4864" s="60">
        <f t="shared" si="2"/>
        <v>2</v>
      </c>
    </row>
    <row r="4865">
      <c r="A4865" s="325">
        <v>4863.0</v>
      </c>
      <c r="B4865" s="326" t="s">
        <v>966</v>
      </c>
      <c r="C4865" s="326" t="s">
        <v>530</v>
      </c>
      <c r="D4865" s="326" t="s">
        <v>920</v>
      </c>
      <c r="E4865" s="326" t="s">
        <v>952</v>
      </c>
      <c r="F4865" s="326" t="s">
        <v>953</v>
      </c>
      <c r="G4865" s="326">
        <v>16.0</v>
      </c>
      <c r="H4865" s="326">
        <v>9024.260146</v>
      </c>
      <c r="I4865" s="60">
        <f t="shared" si="1"/>
        <v>2024</v>
      </c>
      <c r="J4865" s="60">
        <f t="shared" si="2"/>
        <v>2</v>
      </c>
    </row>
    <row r="4866">
      <c r="A4866" s="325">
        <v>4864.0</v>
      </c>
      <c r="B4866" s="326" t="s">
        <v>966</v>
      </c>
      <c r="C4866" s="326" t="s">
        <v>530</v>
      </c>
      <c r="D4866" s="326" t="s">
        <v>920</v>
      </c>
      <c r="E4866" s="326" t="s">
        <v>956</v>
      </c>
      <c r="F4866" s="326" t="s">
        <v>957</v>
      </c>
      <c r="G4866" s="326">
        <v>1527.0</v>
      </c>
      <c r="H4866" s="326">
        <v>861252.8276</v>
      </c>
      <c r="I4866" s="60">
        <f t="shared" si="1"/>
        <v>2024</v>
      </c>
      <c r="J4866" s="60">
        <f t="shared" si="2"/>
        <v>2</v>
      </c>
    </row>
    <row r="4867">
      <c r="A4867" s="325">
        <v>4865.0</v>
      </c>
      <c r="B4867" s="326" t="s">
        <v>966</v>
      </c>
      <c r="C4867" s="326" t="s">
        <v>530</v>
      </c>
      <c r="D4867" s="326" t="s">
        <v>920</v>
      </c>
      <c r="E4867" s="326" t="s">
        <v>958</v>
      </c>
      <c r="F4867" s="326" t="s">
        <v>959</v>
      </c>
      <c r="G4867" s="326">
        <v>244.0</v>
      </c>
      <c r="H4867" s="326">
        <v>137619.9672</v>
      </c>
      <c r="I4867" s="60">
        <f t="shared" si="1"/>
        <v>2024</v>
      </c>
      <c r="J4867" s="60">
        <f t="shared" si="2"/>
        <v>2</v>
      </c>
    </row>
    <row r="4868">
      <c r="A4868" s="325">
        <v>4866.0</v>
      </c>
      <c r="B4868" s="326" t="s">
        <v>966</v>
      </c>
      <c r="C4868" s="326" t="s">
        <v>530</v>
      </c>
      <c r="D4868" s="326" t="s">
        <v>794</v>
      </c>
      <c r="E4868" s="326" t="s">
        <v>794</v>
      </c>
      <c r="F4868" s="326">
        <v>46.0</v>
      </c>
      <c r="G4868" s="326">
        <v>24881.0</v>
      </c>
      <c r="H4868" s="326">
        <v>325593.7369</v>
      </c>
      <c r="I4868" s="60">
        <f t="shared" si="1"/>
        <v>2024</v>
      </c>
      <c r="J4868" s="60">
        <f t="shared" si="2"/>
        <v>2</v>
      </c>
    </row>
    <row r="4869">
      <c r="A4869" s="325">
        <v>4867.0</v>
      </c>
      <c r="B4869" s="326" t="s">
        <v>966</v>
      </c>
      <c r="C4869" s="326" t="s">
        <v>530</v>
      </c>
      <c r="D4869" s="326" t="s">
        <v>797</v>
      </c>
      <c r="E4869" s="326" t="s">
        <v>797</v>
      </c>
      <c r="F4869" s="326">
        <v>39.0</v>
      </c>
      <c r="G4869" s="326">
        <v>323.0</v>
      </c>
      <c r="H4869" s="326">
        <v>28104.58619</v>
      </c>
      <c r="I4869" s="60">
        <f t="shared" si="1"/>
        <v>2024</v>
      </c>
      <c r="J4869" s="60">
        <f t="shared" si="2"/>
        <v>2</v>
      </c>
    </row>
    <row r="4870">
      <c r="A4870" s="325">
        <v>4868.0</v>
      </c>
      <c r="B4870" s="326" t="s">
        <v>966</v>
      </c>
      <c r="C4870" s="326" t="s">
        <v>530</v>
      </c>
      <c r="D4870" s="326" t="s">
        <v>921</v>
      </c>
      <c r="E4870" s="326" t="s">
        <v>799</v>
      </c>
      <c r="F4870" s="326">
        <v>37.2</v>
      </c>
      <c r="G4870" s="326">
        <v>260.0</v>
      </c>
      <c r="H4870" s="326">
        <v>14320.46564</v>
      </c>
      <c r="I4870" s="60">
        <f t="shared" si="1"/>
        <v>2024</v>
      </c>
      <c r="J4870" s="60">
        <f t="shared" si="2"/>
        <v>2</v>
      </c>
    </row>
    <row r="4871">
      <c r="A4871" s="325">
        <v>4869.0</v>
      </c>
      <c r="B4871" s="326" t="s">
        <v>966</v>
      </c>
      <c r="C4871" s="326" t="s">
        <v>530</v>
      </c>
      <c r="D4871" s="326" t="s">
        <v>921</v>
      </c>
      <c r="E4871" s="326" t="s">
        <v>802</v>
      </c>
      <c r="F4871" s="326">
        <v>126.0</v>
      </c>
      <c r="G4871" s="326">
        <v>493.0</v>
      </c>
      <c r="H4871" s="326">
        <v>4528.656215</v>
      </c>
      <c r="I4871" s="60">
        <f t="shared" si="1"/>
        <v>2024</v>
      </c>
      <c r="J4871" s="60">
        <f t="shared" si="2"/>
        <v>2</v>
      </c>
    </row>
    <row r="4872">
      <c r="A4872" s="325">
        <v>4870.0</v>
      </c>
      <c r="B4872" s="326" t="s">
        <v>966</v>
      </c>
      <c r="C4872" s="326" t="s">
        <v>530</v>
      </c>
      <c r="D4872" s="326" t="s">
        <v>921</v>
      </c>
      <c r="E4872" s="326" t="s">
        <v>796</v>
      </c>
      <c r="F4872" s="326">
        <v>45.0</v>
      </c>
      <c r="G4872" s="326">
        <v>1246.0</v>
      </c>
      <c r="H4872" s="326">
        <v>43115.5522</v>
      </c>
      <c r="I4872" s="60">
        <f t="shared" si="1"/>
        <v>2024</v>
      </c>
      <c r="J4872" s="60">
        <f t="shared" si="2"/>
        <v>2</v>
      </c>
    </row>
    <row r="4873">
      <c r="A4873" s="325">
        <v>4871.0</v>
      </c>
      <c r="B4873" s="326" t="s">
        <v>966</v>
      </c>
      <c r="C4873" s="326" t="s">
        <v>530</v>
      </c>
      <c r="D4873" s="326" t="s">
        <v>921</v>
      </c>
      <c r="E4873" s="326" t="s">
        <v>800</v>
      </c>
      <c r="F4873" s="326">
        <v>48.0</v>
      </c>
      <c r="G4873" s="326">
        <v>883.0</v>
      </c>
      <c r="H4873" s="326">
        <v>125940.8274</v>
      </c>
      <c r="I4873" s="60">
        <f t="shared" si="1"/>
        <v>2024</v>
      </c>
      <c r="J4873" s="60">
        <f t="shared" si="2"/>
        <v>2</v>
      </c>
    </row>
    <row r="4874">
      <c r="A4874" s="325">
        <v>4872.0</v>
      </c>
      <c r="B4874" s="326" t="s">
        <v>966</v>
      </c>
      <c r="C4874" s="326" t="s">
        <v>518</v>
      </c>
      <c r="D4874" s="326" t="s">
        <v>864</v>
      </c>
      <c r="E4874" s="326" t="s">
        <v>857</v>
      </c>
      <c r="F4874" s="326">
        <v>37.1</v>
      </c>
      <c r="G4874" s="326">
        <v>1.0</v>
      </c>
      <c r="H4874" s="326">
        <v>853.7773438</v>
      </c>
      <c r="I4874" s="60">
        <f t="shared" si="1"/>
        <v>2024</v>
      </c>
      <c r="J4874" s="60">
        <f t="shared" si="2"/>
        <v>2</v>
      </c>
    </row>
    <row r="4875">
      <c r="A4875" s="325">
        <v>4873.0</v>
      </c>
      <c r="B4875" s="326" t="s">
        <v>966</v>
      </c>
      <c r="C4875" s="326" t="s">
        <v>518</v>
      </c>
      <c r="D4875" s="326" t="s">
        <v>864</v>
      </c>
      <c r="E4875" s="326" t="s">
        <v>813</v>
      </c>
      <c r="F4875" s="326">
        <v>4.6</v>
      </c>
      <c r="G4875" s="326">
        <v>3.0</v>
      </c>
      <c r="H4875" s="326">
        <v>4770.179349</v>
      </c>
      <c r="I4875" s="60">
        <f t="shared" si="1"/>
        <v>2024</v>
      </c>
      <c r="J4875" s="60">
        <f t="shared" si="2"/>
        <v>2</v>
      </c>
    </row>
    <row r="4876">
      <c r="A4876" s="325">
        <v>4874.0</v>
      </c>
      <c r="B4876" s="326" t="s">
        <v>966</v>
      </c>
      <c r="C4876" s="326" t="s">
        <v>518</v>
      </c>
      <c r="D4876" s="326" t="s">
        <v>864</v>
      </c>
      <c r="E4876" s="326" t="s">
        <v>922</v>
      </c>
      <c r="F4876" s="326">
        <v>4.9</v>
      </c>
      <c r="G4876" s="326">
        <v>4.0</v>
      </c>
      <c r="H4876" s="326">
        <v>1789.789682</v>
      </c>
      <c r="I4876" s="60">
        <f t="shared" si="1"/>
        <v>2024</v>
      </c>
      <c r="J4876" s="60">
        <f t="shared" si="2"/>
        <v>2</v>
      </c>
    </row>
    <row r="4877">
      <c r="A4877" s="325">
        <v>4875.0</v>
      </c>
      <c r="B4877" s="326" t="s">
        <v>966</v>
      </c>
      <c r="C4877" s="326" t="s">
        <v>518</v>
      </c>
      <c r="D4877" s="326" t="s">
        <v>864</v>
      </c>
      <c r="E4877" s="326" t="s">
        <v>923</v>
      </c>
      <c r="F4877" s="326">
        <v>4.8</v>
      </c>
      <c r="G4877" s="326">
        <v>141.0</v>
      </c>
      <c r="H4877" s="326">
        <v>16182.00143</v>
      </c>
      <c r="I4877" s="60">
        <f t="shared" si="1"/>
        <v>2024</v>
      </c>
      <c r="J4877" s="60">
        <f t="shared" si="2"/>
        <v>2</v>
      </c>
    </row>
    <row r="4878">
      <c r="A4878" s="325">
        <v>4876.0</v>
      </c>
      <c r="B4878" s="326" t="s">
        <v>966</v>
      </c>
      <c r="C4878" s="326" t="s">
        <v>518</v>
      </c>
      <c r="D4878" s="326" t="s">
        <v>864</v>
      </c>
      <c r="E4878" s="326" t="s">
        <v>924</v>
      </c>
      <c r="F4878" s="326">
        <v>4.4</v>
      </c>
      <c r="G4878" s="326">
        <v>163.0</v>
      </c>
      <c r="H4878" s="326">
        <v>155010.0975</v>
      </c>
      <c r="I4878" s="60">
        <f t="shared" si="1"/>
        <v>2024</v>
      </c>
      <c r="J4878" s="60">
        <f t="shared" si="2"/>
        <v>2</v>
      </c>
    </row>
    <row r="4879">
      <c r="A4879" s="325">
        <v>4877.0</v>
      </c>
      <c r="B4879" s="326" t="s">
        <v>966</v>
      </c>
      <c r="C4879" s="326" t="s">
        <v>518</v>
      </c>
      <c r="D4879" s="326" t="s">
        <v>803</v>
      </c>
      <c r="E4879" s="326" t="s">
        <v>803</v>
      </c>
      <c r="F4879" s="326" t="s">
        <v>804</v>
      </c>
      <c r="G4879" s="326">
        <v>120.0</v>
      </c>
      <c r="H4879" s="326">
        <v>939814.0272</v>
      </c>
      <c r="I4879" s="60">
        <f t="shared" si="1"/>
        <v>2024</v>
      </c>
      <c r="J4879" s="60">
        <f t="shared" si="2"/>
        <v>2</v>
      </c>
    </row>
    <row r="4880">
      <c r="A4880" s="325">
        <v>4878.0</v>
      </c>
      <c r="B4880" s="326" t="s">
        <v>966</v>
      </c>
      <c r="C4880" s="326" t="s">
        <v>518</v>
      </c>
      <c r="D4880" s="326" t="s">
        <v>865</v>
      </c>
      <c r="E4880" s="326" t="s">
        <v>925</v>
      </c>
      <c r="F4880" s="326" t="s">
        <v>926</v>
      </c>
      <c r="G4880" s="326">
        <v>776.0</v>
      </c>
      <c r="H4880" s="326">
        <v>303804.3016</v>
      </c>
      <c r="I4880" s="60">
        <f t="shared" si="1"/>
        <v>2024</v>
      </c>
      <c r="J4880" s="60">
        <f t="shared" si="2"/>
        <v>2</v>
      </c>
    </row>
    <row r="4881">
      <c r="A4881" s="325">
        <v>4879.0</v>
      </c>
      <c r="B4881" s="326" t="s">
        <v>966</v>
      </c>
      <c r="C4881" s="326" t="s">
        <v>518</v>
      </c>
      <c r="D4881" s="326" t="s">
        <v>865</v>
      </c>
      <c r="E4881" s="326" t="s">
        <v>837</v>
      </c>
      <c r="F4881" s="326" t="s">
        <v>838</v>
      </c>
      <c r="G4881" s="326">
        <v>2982.0</v>
      </c>
      <c r="H4881" s="326">
        <v>118192.6957</v>
      </c>
      <c r="I4881" s="60">
        <f t="shared" si="1"/>
        <v>2024</v>
      </c>
      <c r="J4881" s="60">
        <f t="shared" si="2"/>
        <v>2</v>
      </c>
    </row>
    <row r="4882">
      <c r="A4882" s="325">
        <v>4880.0</v>
      </c>
      <c r="B4882" s="326" t="s">
        <v>966</v>
      </c>
      <c r="C4882" s="326" t="s">
        <v>518</v>
      </c>
      <c r="D4882" s="326" t="s">
        <v>865</v>
      </c>
      <c r="E4882" s="326" t="s">
        <v>894</v>
      </c>
      <c r="F4882" s="326" t="s">
        <v>895</v>
      </c>
      <c r="G4882" s="326">
        <v>736.0</v>
      </c>
      <c r="H4882" s="326">
        <v>13980.73678</v>
      </c>
      <c r="I4882" s="60">
        <f t="shared" si="1"/>
        <v>2024</v>
      </c>
      <c r="J4882" s="60">
        <f t="shared" si="2"/>
        <v>2</v>
      </c>
    </row>
    <row r="4883">
      <c r="A4883" s="325">
        <v>4881.0</v>
      </c>
      <c r="B4883" s="326" t="s">
        <v>966</v>
      </c>
      <c r="C4883" s="326" t="s">
        <v>518</v>
      </c>
      <c r="D4883" s="326" t="s">
        <v>865</v>
      </c>
      <c r="E4883" s="326" t="s">
        <v>842</v>
      </c>
      <c r="F4883" s="326" t="s">
        <v>843</v>
      </c>
      <c r="G4883" s="326">
        <v>101.0</v>
      </c>
      <c r="H4883" s="326">
        <v>3555.313448</v>
      </c>
      <c r="I4883" s="60">
        <f t="shared" si="1"/>
        <v>2024</v>
      </c>
      <c r="J4883" s="60">
        <f t="shared" si="2"/>
        <v>2</v>
      </c>
    </row>
    <row r="4884">
      <c r="A4884" s="325">
        <v>4882.0</v>
      </c>
      <c r="B4884" s="326" t="s">
        <v>966</v>
      </c>
      <c r="C4884" s="326" t="s">
        <v>518</v>
      </c>
      <c r="D4884" s="326" t="s">
        <v>865</v>
      </c>
      <c r="E4884" s="326" t="s">
        <v>844</v>
      </c>
      <c r="F4884" s="326" t="s">
        <v>845</v>
      </c>
      <c r="G4884" s="326">
        <v>2654.0</v>
      </c>
      <c r="H4884" s="326">
        <v>262129.0844</v>
      </c>
      <c r="I4884" s="60">
        <f t="shared" si="1"/>
        <v>2024</v>
      </c>
      <c r="J4884" s="60">
        <f t="shared" si="2"/>
        <v>2</v>
      </c>
    </row>
    <row r="4885">
      <c r="A4885" s="325">
        <v>4883.0</v>
      </c>
      <c r="B4885" s="326" t="s">
        <v>966</v>
      </c>
      <c r="C4885" s="326" t="s">
        <v>518</v>
      </c>
      <c r="D4885" s="326" t="s">
        <v>805</v>
      </c>
      <c r="E4885" s="326" t="s">
        <v>808</v>
      </c>
      <c r="F4885" s="326" t="s">
        <v>809</v>
      </c>
      <c r="G4885" s="326">
        <v>9053.0</v>
      </c>
      <c r="H4885" s="326">
        <v>1838376.624</v>
      </c>
      <c r="I4885" s="60">
        <f t="shared" si="1"/>
        <v>2024</v>
      </c>
      <c r="J4885" s="60">
        <f t="shared" si="2"/>
        <v>2</v>
      </c>
    </row>
    <row r="4886">
      <c r="A4886" s="325">
        <v>4884.0</v>
      </c>
      <c r="B4886" s="326" t="s">
        <v>966</v>
      </c>
      <c r="C4886" s="326" t="s">
        <v>518</v>
      </c>
      <c r="D4886" s="326" t="s">
        <v>805</v>
      </c>
      <c r="E4886" s="326" t="s">
        <v>896</v>
      </c>
      <c r="F4886" s="326" t="s">
        <v>897</v>
      </c>
      <c r="G4886" s="326">
        <v>1737.0</v>
      </c>
      <c r="H4886" s="326">
        <v>769859.0496</v>
      </c>
      <c r="I4886" s="60">
        <f t="shared" si="1"/>
        <v>2024</v>
      </c>
      <c r="J4886" s="60">
        <f t="shared" si="2"/>
        <v>2</v>
      </c>
    </row>
    <row r="4887">
      <c r="A4887" s="325">
        <v>4885.0</v>
      </c>
      <c r="B4887" s="326" t="s">
        <v>966</v>
      </c>
      <c r="C4887" s="326" t="s">
        <v>518</v>
      </c>
      <c r="D4887" s="326" t="s">
        <v>805</v>
      </c>
      <c r="E4887" s="326" t="s">
        <v>810</v>
      </c>
      <c r="F4887" s="326" t="s">
        <v>811</v>
      </c>
      <c r="G4887" s="326">
        <v>1957.0</v>
      </c>
      <c r="H4887" s="326">
        <v>4085929.712</v>
      </c>
      <c r="I4887" s="60">
        <f t="shared" si="1"/>
        <v>2024</v>
      </c>
      <c r="J4887" s="60">
        <f t="shared" si="2"/>
        <v>2</v>
      </c>
    </row>
    <row r="4888">
      <c r="A4888" s="325">
        <v>4886.0</v>
      </c>
      <c r="B4888" s="326" t="s">
        <v>966</v>
      </c>
      <c r="C4888" s="326" t="s">
        <v>518</v>
      </c>
      <c r="D4888" s="326" t="s">
        <v>805</v>
      </c>
      <c r="E4888" s="326" t="s">
        <v>927</v>
      </c>
      <c r="F4888" s="326" t="s">
        <v>928</v>
      </c>
      <c r="G4888" s="326">
        <v>282.0</v>
      </c>
      <c r="H4888" s="326">
        <v>108202.2153</v>
      </c>
      <c r="I4888" s="60">
        <f t="shared" si="1"/>
        <v>2024</v>
      </c>
      <c r="J4888" s="60">
        <f t="shared" si="2"/>
        <v>2</v>
      </c>
    </row>
    <row r="4889">
      <c r="A4889" s="325">
        <v>4887.0</v>
      </c>
      <c r="B4889" s="326" t="s">
        <v>966</v>
      </c>
      <c r="C4889" s="326" t="s">
        <v>518</v>
      </c>
      <c r="D4889" s="326" t="s">
        <v>805</v>
      </c>
      <c r="E4889" s="326" t="s">
        <v>812</v>
      </c>
      <c r="F4889" s="326">
        <v>2.0</v>
      </c>
      <c r="G4889" s="326">
        <v>149.0</v>
      </c>
      <c r="H4889" s="326">
        <v>701401.4494</v>
      </c>
      <c r="I4889" s="60">
        <f t="shared" si="1"/>
        <v>2024</v>
      </c>
      <c r="J4889" s="60">
        <f t="shared" si="2"/>
        <v>2</v>
      </c>
    </row>
    <row r="4890">
      <c r="A4890" s="325">
        <v>4888.0</v>
      </c>
      <c r="B4890" s="326" t="s">
        <v>966</v>
      </c>
      <c r="C4890" s="326" t="s">
        <v>518</v>
      </c>
      <c r="D4890" s="326" t="s">
        <v>805</v>
      </c>
      <c r="E4890" s="326" t="s">
        <v>816</v>
      </c>
      <c r="F4890" s="326">
        <v>4.7</v>
      </c>
      <c r="G4890" s="326">
        <v>5.0</v>
      </c>
      <c r="H4890" s="326">
        <v>5981.65391</v>
      </c>
      <c r="I4890" s="60">
        <f t="shared" si="1"/>
        <v>2024</v>
      </c>
      <c r="J4890" s="60">
        <f t="shared" si="2"/>
        <v>2</v>
      </c>
    </row>
    <row r="4891">
      <c r="A4891" s="325">
        <v>4889.0</v>
      </c>
      <c r="B4891" s="326" t="s">
        <v>966</v>
      </c>
      <c r="C4891" s="326" t="s">
        <v>518</v>
      </c>
      <c r="D4891" s="326" t="s">
        <v>805</v>
      </c>
      <c r="E4891" s="326" t="s">
        <v>817</v>
      </c>
      <c r="F4891" s="326" t="s">
        <v>818</v>
      </c>
      <c r="G4891" s="326">
        <v>85.0</v>
      </c>
      <c r="H4891" s="326">
        <v>163478.5889</v>
      </c>
      <c r="I4891" s="60">
        <f t="shared" si="1"/>
        <v>2024</v>
      </c>
      <c r="J4891" s="60">
        <f t="shared" si="2"/>
        <v>2</v>
      </c>
    </row>
    <row r="4892">
      <c r="A4892" s="325">
        <v>4890.0</v>
      </c>
      <c r="B4892" s="326" t="s">
        <v>966</v>
      </c>
      <c r="C4892" s="326" t="s">
        <v>518</v>
      </c>
      <c r="D4892" s="326" t="s">
        <v>805</v>
      </c>
      <c r="E4892" s="326" t="s">
        <v>822</v>
      </c>
      <c r="F4892" s="326" t="s">
        <v>823</v>
      </c>
      <c r="G4892" s="326">
        <v>133.0</v>
      </c>
      <c r="H4892" s="326">
        <v>39507.11106</v>
      </c>
      <c r="I4892" s="60">
        <f t="shared" si="1"/>
        <v>2024</v>
      </c>
      <c r="J4892" s="60">
        <f t="shared" si="2"/>
        <v>2</v>
      </c>
    </row>
    <row r="4893">
      <c r="A4893" s="325">
        <v>4891.0</v>
      </c>
      <c r="B4893" s="326" t="s">
        <v>966</v>
      </c>
      <c r="C4893" s="326" t="s">
        <v>518</v>
      </c>
      <c r="D4893" s="326" t="s">
        <v>828</v>
      </c>
      <c r="E4893" s="326" t="s">
        <v>829</v>
      </c>
      <c r="F4893" s="326" t="s">
        <v>830</v>
      </c>
      <c r="G4893" s="326">
        <v>7251.0</v>
      </c>
      <c r="H4893" s="326">
        <v>94225.06364</v>
      </c>
      <c r="I4893" s="60">
        <f t="shared" si="1"/>
        <v>2024</v>
      </c>
      <c r="J4893" s="60">
        <f t="shared" si="2"/>
        <v>2</v>
      </c>
    </row>
    <row r="4894">
      <c r="A4894" s="325">
        <v>4892.0</v>
      </c>
      <c r="B4894" s="326" t="s">
        <v>966</v>
      </c>
      <c r="C4894" s="326" t="s">
        <v>518</v>
      </c>
      <c r="D4894" s="326" t="s">
        <v>828</v>
      </c>
      <c r="E4894" s="326" t="s">
        <v>831</v>
      </c>
      <c r="F4894" s="326">
        <v>104.0</v>
      </c>
      <c r="G4894" s="326">
        <v>5371.0</v>
      </c>
      <c r="H4894" s="326">
        <v>36166.61683</v>
      </c>
      <c r="I4894" s="60">
        <f t="shared" si="1"/>
        <v>2024</v>
      </c>
      <c r="J4894" s="60">
        <f t="shared" si="2"/>
        <v>2</v>
      </c>
    </row>
    <row r="4895">
      <c r="A4895" s="325">
        <v>4893.0</v>
      </c>
      <c r="B4895" s="326" t="s">
        <v>966</v>
      </c>
      <c r="C4895" s="326" t="s">
        <v>518</v>
      </c>
      <c r="D4895" s="326" t="s">
        <v>828</v>
      </c>
      <c r="E4895" s="326" t="s">
        <v>832</v>
      </c>
      <c r="F4895" s="326">
        <v>13.0</v>
      </c>
      <c r="G4895" s="326">
        <v>31.0</v>
      </c>
      <c r="H4895" s="326">
        <v>8159.849115</v>
      </c>
      <c r="I4895" s="60">
        <f t="shared" si="1"/>
        <v>2024</v>
      </c>
      <c r="J4895" s="60">
        <f t="shared" si="2"/>
        <v>2</v>
      </c>
    </row>
    <row r="4896">
      <c r="A4896" s="325">
        <v>4894.0</v>
      </c>
      <c r="B4896" s="326" t="s">
        <v>966</v>
      </c>
      <c r="C4896" s="326" t="s">
        <v>518</v>
      </c>
      <c r="D4896" s="326" t="s">
        <v>828</v>
      </c>
      <c r="E4896" s="326" t="s">
        <v>835</v>
      </c>
      <c r="F4896" s="326" t="s">
        <v>836</v>
      </c>
      <c r="G4896" s="326">
        <v>203.0</v>
      </c>
      <c r="H4896" s="326">
        <v>32105.99254</v>
      </c>
      <c r="I4896" s="60">
        <f t="shared" si="1"/>
        <v>2024</v>
      </c>
      <c r="J4896" s="60">
        <f t="shared" si="2"/>
        <v>2</v>
      </c>
    </row>
    <row r="4897">
      <c r="A4897" s="325">
        <v>4895.0</v>
      </c>
      <c r="B4897" s="326" t="s">
        <v>966</v>
      </c>
      <c r="C4897" s="326" t="s">
        <v>518</v>
      </c>
      <c r="D4897" s="326" t="s">
        <v>828</v>
      </c>
      <c r="E4897" s="326" t="s">
        <v>929</v>
      </c>
      <c r="F4897" s="326">
        <v>36.0</v>
      </c>
      <c r="G4897" s="326">
        <v>216.0</v>
      </c>
      <c r="H4897" s="326">
        <v>325118.7714</v>
      </c>
      <c r="I4897" s="60">
        <f t="shared" si="1"/>
        <v>2024</v>
      </c>
      <c r="J4897" s="60">
        <f t="shared" si="2"/>
        <v>2</v>
      </c>
    </row>
    <row r="4898">
      <c r="A4898" s="325">
        <v>4896.0</v>
      </c>
      <c r="B4898" s="326" t="s">
        <v>966</v>
      </c>
      <c r="C4898" s="326" t="s">
        <v>518</v>
      </c>
      <c r="D4898" s="326" t="s">
        <v>828</v>
      </c>
      <c r="E4898" s="326" t="s">
        <v>866</v>
      </c>
      <c r="F4898" s="326">
        <v>106.0</v>
      </c>
      <c r="G4898" s="326">
        <v>43.0</v>
      </c>
      <c r="H4898" s="326">
        <v>66638.8572</v>
      </c>
      <c r="I4898" s="60">
        <f t="shared" si="1"/>
        <v>2024</v>
      </c>
      <c r="J4898" s="60">
        <f t="shared" si="2"/>
        <v>2</v>
      </c>
    </row>
    <row r="4899">
      <c r="A4899" s="325">
        <v>4897.0</v>
      </c>
      <c r="B4899" s="326" t="s">
        <v>966</v>
      </c>
      <c r="C4899" s="326" t="s">
        <v>518</v>
      </c>
      <c r="D4899" s="326" t="s">
        <v>828</v>
      </c>
      <c r="E4899" s="326" t="s">
        <v>840</v>
      </c>
      <c r="F4899" s="326" t="s">
        <v>841</v>
      </c>
      <c r="G4899" s="326">
        <v>320.0</v>
      </c>
      <c r="H4899" s="326">
        <v>9321.283536</v>
      </c>
      <c r="I4899" s="60">
        <f t="shared" si="1"/>
        <v>2024</v>
      </c>
      <c r="J4899" s="60">
        <f t="shared" si="2"/>
        <v>2</v>
      </c>
    </row>
    <row r="4900">
      <c r="A4900" s="325">
        <v>4898.0</v>
      </c>
      <c r="B4900" s="326" t="s">
        <v>966</v>
      </c>
      <c r="C4900" s="326" t="s">
        <v>518</v>
      </c>
      <c r="D4900" s="326" t="s">
        <v>828</v>
      </c>
      <c r="E4900" s="326" t="s">
        <v>846</v>
      </c>
      <c r="F4900" s="326" t="s">
        <v>847</v>
      </c>
      <c r="G4900" s="326">
        <v>937.0</v>
      </c>
      <c r="H4900" s="326">
        <v>291153.2343</v>
      </c>
      <c r="I4900" s="60">
        <f t="shared" si="1"/>
        <v>2024</v>
      </c>
      <c r="J4900" s="60">
        <f t="shared" si="2"/>
        <v>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5"/>
  </cols>
  <sheetData>
    <row r="1">
      <c r="A1" s="8" t="s">
        <v>967</v>
      </c>
    </row>
    <row r="3">
      <c r="B3" s="327" t="s">
        <v>968</v>
      </c>
      <c r="C3" s="328"/>
      <c r="E3" s="329" t="s">
        <v>969</v>
      </c>
    </row>
    <row r="4">
      <c r="B4" s="330"/>
      <c r="C4" s="328"/>
    </row>
    <row r="5">
      <c r="B5" s="330"/>
      <c r="C5" s="328"/>
    </row>
    <row r="6">
      <c r="B6" s="330"/>
      <c r="C6" s="328"/>
    </row>
    <row r="7">
      <c r="B7" s="331" t="s">
        <v>300</v>
      </c>
      <c r="C7" s="332" t="s">
        <v>970</v>
      </c>
    </row>
    <row r="8">
      <c r="B8" s="331" t="s">
        <v>971</v>
      </c>
      <c r="C8" s="333">
        <v>30242.0</v>
      </c>
      <c r="E8" s="172" t="str">
        <f t="shared" ref="E8:E67" si="1">IF(MONTH(F8)&gt;=4, YEAR(F8)&amp;"-"&amp;YEAR(F8)+1, YEAR(F8)-1&amp;"-"&amp;YEAR(F8))</f>
        <v>2009-2010</v>
      </c>
      <c r="F8" s="173">
        <v>40179.0</v>
      </c>
      <c r="G8" s="174" t="str">
        <f t="shared" ref="G8:G67" si="2">"Q" &amp; ROUNDUP(MONTH(F8)/3, 0) &amp; " " &amp; YEAR(F8)</f>
        <v>Q1 2010</v>
      </c>
    </row>
    <row r="9">
      <c r="B9" s="331" t="s">
        <v>972</v>
      </c>
      <c r="C9" s="333">
        <v>29676.0</v>
      </c>
      <c r="E9" s="194" t="str">
        <f t="shared" si="1"/>
        <v>2010-2011</v>
      </c>
      <c r="F9" s="195">
        <f t="shared" ref="F9:F67" si="3">EDATE(F8, 3)</f>
        <v>40269</v>
      </c>
      <c r="G9" s="196" t="str">
        <f t="shared" si="2"/>
        <v>Q2 2010</v>
      </c>
    </row>
    <row r="10">
      <c r="B10" s="331" t="s">
        <v>973</v>
      </c>
      <c r="C10" s="333">
        <v>30166.0</v>
      </c>
      <c r="E10" s="194" t="str">
        <f t="shared" si="1"/>
        <v>2010-2011</v>
      </c>
      <c r="F10" s="195">
        <f t="shared" si="3"/>
        <v>40360</v>
      </c>
      <c r="G10" s="196" t="str">
        <f t="shared" si="2"/>
        <v>Q3 2010</v>
      </c>
    </row>
    <row r="11">
      <c r="B11" s="331" t="s">
        <v>974</v>
      </c>
      <c r="C11" s="333">
        <v>27958.0</v>
      </c>
      <c r="E11" s="194" t="str">
        <f t="shared" si="1"/>
        <v>2010-2011</v>
      </c>
      <c r="F11" s="195">
        <f t="shared" si="3"/>
        <v>40452</v>
      </c>
      <c r="G11" s="196" t="str">
        <f t="shared" si="2"/>
        <v>Q4 2010</v>
      </c>
    </row>
    <row r="12">
      <c r="B12" s="331" t="s">
        <v>975</v>
      </c>
      <c r="C12" s="333">
        <v>30215.0</v>
      </c>
      <c r="E12" s="194" t="str">
        <f t="shared" si="1"/>
        <v>2010-2011</v>
      </c>
      <c r="F12" s="195">
        <f t="shared" si="3"/>
        <v>40544</v>
      </c>
      <c r="G12" s="196" t="str">
        <f t="shared" si="2"/>
        <v>Q1 2011</v>
      </c>
    </row>
    <row r="13">
      <c r="B13" s="331" t="s">
        <v>976</v>
      </c>
      <c r="C13" s="333">
        <v>29048.0</v>
      </c>
      <c r="E13" s="194" t="str">
        <f t="shared" si="1"/>
        <v>2011-2012</v>
      </c>
      <c r="F13" s="195">
        <f t="shared" si="3"/>
        <v>40634</v>
      </c>
      <c r="G13" s="196" t="str">
        <f t="shared" si="2"/>
        <v>Q2 2011</v>
      </c>
    </row>
    <row r="14">
      <c r="B14" s="331" t="s">
        <v>977</v>
      </c>
      <c r="C14" s="333">
        <v>32212.0</v>
      </c>
      <c r="E14" s="194" t="str">
        <f t="shared" si="1"/>
        <v>2011-2012</v>
      </c>
      <c r="F14" s="195">
        <f t="shared" si="3"/>
        <v>40725</v>
      </c>
      <c r="G14" s="196" t="str">
        <f t="shared" si="2"/>
        <v>Q3 2011</v>
      </c>
    </row>
    <row r="15">
      <c r="B15" s="331" t="s">
        <v>978</v>
      </c>
      <c r="C15" s="333">
        <v>29285.0</v>
      </c>
      <c r="E15" s="194" t="str">
        <f t="shared" si="1"/>
        <v>2011-2012</v>
      </c>
      <c r="F15" s="195">
        <f t="shared" si="3"/>
        <v>40817</v>
      </c>
      <c r="G15" s="196" t="str">
        <f t="shared" si="2"/>
        <v>Q4 2011</v>
      </c>
    </row>
    <row r="16">
      <c r="B16" s="331" t="s">
        <v>979</v>
      </c>
      <c r="C16" s="333">
        <v>30303.0</v>
      </c>
      <c r="E16" s="194" t="str">
        <f t="shared" si="1"/>
        <v>2011-2012</v>
      </c>
      <c r="F16" s="195">
        <f t="shared" si="3"/>
        <v>40909</v>
      </c>
      <c r="G16" s="196" t="str">
        <f t="shared" si="2"/>
        <v>Q1 2012</v>
      </c>
    </row>
    <row r="17">
      <c r="B17" s="331" t="s">
        <v>980</v>
      </c>
      <c r="C17" s="333">
        <v>27415.0</v>
      </c>
      <c r="E17" s="194" t="str">
        <f t="shared" si="1"/>
        <v>2012-2013</v>
      </c>
      <c r="F17" s="195">
        <f t="shared" si="3"/>
        <v>41000</v>
      </c>
      <c r="G17" s="196" t="str">
        <f t="shared" si="2"/>
        <v>Q2 2012</v>
      </c>
    </row>
    <row r="18">
      <c r="B18" s="331" t="s">
        <v>981</v>
      </c>
      <c r="C18" s="333">
        <v>28776.0</v>
      </c>
      <c r="E18" s="194" t="str">
        <f t="shared" si="1"/>
        <v>2012-2013</v>
      </c>
      <c r="F18" s="195">
        <f t="shared" si="3"/>
        <v>41091</v>
      </c>
      <c r="G18" s="196" t="str">
        <f t="shared" si="2"/>
        <v>Q3 2012</v>
      </c>
    </row>
    <row r="19">
      <c r="B19" s="331" t="s">
        <v>982</v>
      </c>
      <c r="C19" s="333">
        <v>26278.0</v>
      </c>
      <c r="E19" s="194" t="str">
        <f t="shared" si="1"/>
        <v>2012-2013</v>
      </c>
      <c r="F19" s="195">
        <f t="shared" si="3"/>
        <v>41183</v>
      </c>
      <c r="G19" s="196" t="str">
        <f t="shared" si="2"/>
        <v>Q4 2012</v>
      </c>
    </row>
    <row r="20">
      <c r="B20" s="331" t="s">
        <v>983</v>
      </c>
      <c r="C20" s="333">
        <v>26423.0</v>
      </c>
      <c r="E20" s="194" t="str">
        <f t="shared" si="1"/>
        <v>2012-2013</v>
      </c>
      <c r="F20" s="195">
        <f t="shared" si="3"/>
        <v>41275</v>
      </c>
      <c r="G20" s="196" t="str">
        <f t="shared" si="2"/>
        <v>Q1 2013</v>
      </c>
    </row>
    <row r="21">
      <c r="B21" s="331" t="s">
        <v>984</v>
      </c>
      <c r="C21" s="333">
        <v>27129.0</v>
      </c>
      <c r="E21" s="194" t="str">
        <f t="shared" si="1"/>
        <v>2013-2014</v>
      </c>
      <c r="F21" s="195">
        <f t="shared" si="3"/>
        <v>41365</v>
      </c>
      <c r="G21" s="196" t="str">
        <f t="shared" si="2"/>
        <v>Q2 2013</v>
      </c>
    </row>
    <row r="22">
      <c r="B22" s="331" t="s">
        <v>985</v>
      </c>
      <c r="C22" s="333">
        <v>27871.0</v>
      </c>
      <c r="E22" s="194" t="str">
        <f t="shared" si="1"/>
        <v>2013-2014</v>
      </c>
      <c r="F22" s="195">
        <f t="shared" si="3"/>
        <v>41456</v>
      </c>
      <c r="G22" s="196" t="str">
        <f t="shared" si="2"/>
        <v>Q3 2013</v>
      </c>
    </row>
    <row r="23">
      <c r="B23" s="331" t="s">
        <v>986</v>
      </c>
      <c r="C23" s="333">
        <v>25895.0</v>
      </c>
      <c r="E23" s="194" t="str">
        <f t="shared" si="1"/>
        <v>2013-2014</v>
      </c>
      <c r="F23" s="195">
        <f t="shared" si="3"/>
        <v>41548</v>
      </c>
      <c r="G23" s="196" t="str">
        <f t="shared" si="2"/>
        <v>Q4 2013</v>
      </c>
    </row>
    <row r="24">
      <c r="B24" s="331" t="s">
        <v>987</v>
      </c>
      <c r="C24" s="333">
        <v>26151.0</v>
      </c>
      <c r="E24" s="194" t="str">
        <f t="shared" si="1"/>
        <v>2013-2014</v>
      </c>
      <c r="F24" s="195">
        <f t="shared" si="3"/>
        <v>41640</v>
      </c>
      <c r="G24" s="196" t="str">
        <f t="shared" si="2"/>
        <v>Q1 2014</v>
      </c>
    </row>
    <row r="25">
      <c r="B25" s="331" t="s">
        <v>988</v>
      </c>
      <c r="C25" s="334"/>
      <c r="E25" s="194" t="str">
        <f t="shared" si="1"/>
        <v>2014-2015</v>
      </c>
      <c r="F25" s="195">
        <f t="shared" si="3"/>
        <v>41730</v>
      </c>
      <c r="G25" s="196" t="str">
        <f t="shared" si="2"/>
        <v>Q2 2014</v>
      </c>
    </row>
    <row r="26">
      <c r="B26" s="331" t="s">
        <v>989</v>
      </c>
      <c r="C26" s="333">
        <v>26391.0</v>
      </c>
      <c r="E26" s="194" t="str">
        <f t="shared" si="1"/>
        <v>2014-2015</v>
      </c>
      <c r="F26" s="195">
        <f t="shared" si="3"/>
        <v>41821</v>
      </c>
      <c r="G26" s="196" t="str">
        <f t="shared" si="2"/>
        <v>Q3 2014</v>
      </c>
    </row>
    <row r="27">
      <c r="B27" s="331" t="s">
        <v>990</v>
      </c>
      <c r="C27" s="333">
        <v>25087.0</v>
      </c>
      <c r="E27" s="194" t="str">
        <f t="shared" si="1"/>
        <v>2014-2015</v>
      </c>
      <c r="F27" s="195">
        <f t="shared" si="3"/>
        <v>41913</v>
      </c>
      <c r="G27" s="196" t="str">
        <f t="shared" si="2"/>
        <v>Q4 2014</v>
      </c>
    </row>
    <row r="28">
      <c r="B28" s="331" t="s">
        <v>991</v>
      </c>
      <c r="C28" s="333">
        <v>24514.0</v>
      </c>
      <c r="E28" s="194" t="str">
        <f t="shared" si="1"/>
        <v>2014-2015</v>
      </c>
      <c r="F28" s="195">
        <f t="shared" si="3"/>
        <v>42005</v>
      </c>
      <c r="G28" s="196" t="str">
        <f t="shared" si="2"/>
        <v>Q1 2015</v>
      </c>
    </row>
    <row r="29">
      <c r="B29" s="331" t="s">
        <v>992</v>
      </c>
      <c r="C29" s="333">
        <v>23683.0</v>
      </c>
      <c r="E29" s="194" t="str">
        <f t="shared" si="1"/>
        <v>2015-2016</v>
      </c>
      <c r="F29" s="195">
        <f t="shared" si="3"/>
        <v>42095</v>
      </c>
      <c r="G29" s="196" t="str">
        <f t="shared" si="2"/>
        <v>Q2 2015</v>
      </c>
    </row>
    <row r="30">
      <c r="B30" s="331" t="s">
        <v>993</v>
      </c>
      <c r="C30" s="333">
        <v>22958.0</v>
      </c>
      <c r="E30" s="194" t="str">
        <f t="shared" si="1"/>
        <v>2015-2016</v>
      </c>
      <c r="F30" s="195">
        <f t="shared" si="3"/>
        <v>42186</v>
      </c>
      <c r="G30" s="196" t="str">
        <f t="shared" si="2"/>
        <v>Q3 2015</v>
      </c>
    </row>
    <row r="31">
      <c r="B31" s="331" t="s">
        <v>994</v>
      </c>
      <c r="C31" s="333">
        <v>22567.0</v>
      </c>
      <c r="E31" s="194" t="str">
        <f t="shared" si="1"/>
        <v>2015-2016</v>
      </c>
      <c r="F31" s="195">
        <f t="shared" si="3"/>
        <v>42278</v>
      </c>
      <c r="G31" s="196" t="str">
        <f t="shared" si="2"/>
        <v>Q4 2015</v>
      </c>
    </row>
    <row r="32">
      <c r="B32" s="331" t="s">
        <v>995</v>
      </c>
      <c r="C32" s="333">
        <v>22100.0</v>
      </c>
      <c r="E32" s="194" t="str">
        <f t="shared" si="1"/>
        <v>2015-2016</v>
      </c>
      <c r="F32" s="195">
        <f t="shared" si="3"/>
        <v>42370</v>
      </c>
      <c r="G32" s="196" t="str">
        <f t="shared" si="2"/>
        <v>Q1 2016</v>
      </c>
    </row>
    <row r="33">
      <c r="B33" s="331" t="s">
        <v>996</v>
      </c>
      <c r="C33" s="333">
        <v>21707.0</v>
      </c>
      <c r="E33" s="194" t="str">
        <f t="shared" si="1"/>
        <v>2016-2017</v>
      </c>
      <c r="F33" s="195">
        <f t="shared" si="3"/>
        <v>42461</v>
      </c>
      <c r="G33" s="196" t="str">
        <f t="shared" si="2"/>
        <v>Q2 2016</v>
      </c>
    </row>
    <row r="34">
      <c r="B34" s="331" t="s">
        <v>997</v>
      </c>
      <c r="C34" s="333">
        <v>21732.0</v>
      </c>
      <c r="E34" s="194" t="str">
        <f t="shared" si="1"/>
        <v>2016-2017</v>
      </c>
      <c r="F34" s="195">
        <f t="shared" si="3"/>
        <v>42552</v>
      </c>
      <c r="G34" s="196" t="str">
        <f t="shared" si="2"/>
        <v>Q3 2016</v>
      </c>
    </row>
    <row r="35">
      <c r="B35" s="331" t="s">
        <v>998</v>
      </c>
      <c r="C35" s="333">
        <v>20719.0</v>
      </c>
      <c r="E35" s="194" t="str">
        <f t="shared" si="1"/>
        <v>2016-2017</v>
      </c>
      <c r="F35" s="195">
        <f t="shared" si="3"/>
        <v>42644</v>
      </c>
      <c r="G35" s="196" t="str">
        <f t="shared" si="2"/>
        <v>Q4 2016</v>
      </c>
    </row>
    <row r="36">
      <c r="B36" s="331" t="s">
        <v>999</v>
      </c>
      <c r="C36" s="333">
        <v>21357.0</v>
      </c>
      <c r="E36" s="194" t="str">
        <f t="shared" si="1"/>
        <v>2016-2017</v>
      </c>
      <c r="F36" s="195">
        <f t="shared" si="3"/>
        <v>42736</v>
      </c>
      <c r="G36" s="196" t="str">
        <f t="shared" si="2"/>
        <v>Q1 2017</v>
      </c>
    </row>
    <row r="37">
      <c r="B37" s="331" t="s">
        <v>1000</v>
      </c>
      <c r="C37" s="333">
        <v>21236.0</v>
      </c>
      <c r="E37" s="194" t="str">
        <f t="shared" si="1"/>
        <v>2017-2018</v>
      </c>
      <c r="F37" s="195">
        <f t="shared" si="3"/>
        <v>42826</v>
      </c>
      <c r="G37" s="196" t="str">
        <f t="shared" si="2"/>
        <v>Q2 2017</v>
      </c>
    </row>
    <row r="38">
      <c r="B38" s="331" t="s">
        <v>1001</v>
      </c>
      <c r="C38" s="333">
        <v>21335.0</v>
      </c>
      <c r="E38" s="194" t="str">
        <f t="shared" si="1"/>
        <v>2017-2018</v>
      </c>
      <c r="F38" s="195">
        <f t="shared" si="3"/>
        <v>42917</v>
      </c>
      <c r="G38" s="196" t="str">
        <f t="shared" si="2"/>
        <v>Q3 2017</v>
      </c>
    </row>
    <row r="39">
      <c r="B39" s="331" t="s">
        <v>304</v>
      </c>
      <c r="C39" s="333">
        <v>19989.0</v>
      </c>
      <c r="E39" s="194" t="str">
        <f t="shared" si="1"/>
        <v>2017-2018</v>
      </c>
      <c r="F39" s="195">
        <f t="shared" si="3"/>
        <v>43009</v>
      </c>
      <c r="G39" s="196" t="str">
        <f t="shared" si="2"/>
        <v>Q4 2017</v>
      </c>
    </row>
    <row r="40">
      <c r="B40" s="331" t="s">
        <v>305</v>
      </c>
      <c r="C40" s="333">
        <v>19927.0</v>
      </c>
      <c r="E40" s="194" t="str">
        <f t="shared" si="1"/>
        <v>2017-2018</v>
      </c>
      <c r="F40" s="195">
        <f t="shared" si="3"/>
        <v>43101</v>
      </c>
      <c r="G40" s="196" t="str">
        <f t="shared" si="2"/>
        <v>Q1 2018</v>
      </c>
    </row>
    <row r="41">
      <c r="B41" s="331" t="s">
        <v>306</v>
      </c>
      <c r="C41" s="333">
        <v>19330.0</v>
      </c>
      <c r="E41" s="194" t="str">
        <f t="shared" si="1"/>
        <v>2018-2019</v>
      </c>
      <c r="F41" s="195">
        <f t="shared" si="3"/>
        <v>43191</v>
      </c>
      <c r="G41" s="196" t="str">
        <f t="shared" si="2"/>
        <v>Q2 2018</v>
      </c>
    </row>
    <row r="42">
      <c r="B42" s="331" t="s">
        <v>307</v>
      </c>
      <c r="C42" s="333">
        <v>18974.0</v>
      </c>
      <c r="E42" s="194" t="str">
        <f t="shared" si="1"/>
        <v>2018-2019</v>
      </c>
      <c r="F42" s="195">
        <f t="shared" si="3"/>
        <v>43282</v>
      </c>
      <c r="G42" s="196" t="str">
        <f t="shared" si="2"/>
        <v>Q3 2018</v>
      </c>
    </row>
    <row r="43">
      <c r="B43" s="331" t="s">
        <v>308</v>
      </c>
      <c r="C43" s="333">
        <v>18219.0</v>
      </c>
      <c r="E43" s="194" t="str">
        <f t="shared" si="1"/>
        <v>2018-2019</v>
      </c>
      <c r="F43" s="195">
        <f t="shared" si="3"/>
        <v>43374</v>
      </c>
      <c r="G43" s="196" t="str">
        <f t="shared" si="2"/>
        <v>Q4 2018</v>
      </c>
    </row>
    <row r="44">
      <c r="B44" s="331" t="s">
        <v>309</v>
      </c>
      <c r="C44" s="333">
        <v>17690.0</v>
      </c>
      <c r="E44" s="194" t="str">
        <f t="shared" si="1"/>
        <v>2018-2019</v>
      </c>
      <c r="F44" s="195">
        <f t="shared" si="3"/>
        <v>43466</v>
      </c>
      <c r="G44" s="196" t="str">
        <f t="shared" si="2"/>
        <v>Q1 2019</v>
      </c>
    </row>
    <row r="45">
      <c r="B45" s="331" t="s">
        <v>311</v>
      </c>
      <c r="C45" s="333">
        <v>18370.0</v>
      </c>
      <c r="E45" s="194" t="str">
        <f t="shared" si="1"/>
        <v>2019-2020</v>
      </c>
      <c r="F45" s="195">
        <f t="shared" si="3"/>
        <v>43556</v>
      </c>
      <c r="G45" s="196" t="str">
        <f t="shared" si="2"/>
        <v>Q2 2019</v>
      </c>
    </row>
    <row r="46">
      <c r="B46" s="331" t="s">
        <v>313</v>
      </c>
      <c r="C46" s="333">
        <v>18806.0</v>
      </c>
      <c r="E46" s="194" t="str">
        <f t="shared" si="1"/>
        <v>2019-2020</v>
      </c>
      <c r="F46" s="195">
        <f t="shared" si="3"/>
        <v>43647</v>
      </c>
      <c r="G46" s="196" t="str">
        <f t="shared" si="2"/>
        <v>Q3 2019</v>
      </c>
    </row>
    <row r="47">
      <c r="B47" s="331" t="s">
        <v>315</v>
      </c>
      <c r="C47" s="333">
        <v>17306.0</v>
      </c>
      <c r="E47" s="194" t="str">
        <f t="shared" si="1"/>
        <v>2019-2020</v>
      </c>
      <c r="F47" s="195">
        <f t="shared" si="3"/>
        <v>43739</v>
      </c>
      <c r="G47" s="196" t="str">
        <f t="shared" si="2"/>
        <v>Q4 2019</v>
      </c>
    </row>
    <row r="48">
      <c r="B48" s="331" t="s">
        <v>317</v>
      </c>
      <c r="C48" s="333">
        <v>17092.0</v>
      </c>
      <c r="E48" s="194" t="str">
        <f t="shared" si="1"/>
        <v>2019-2020</v>
      </c>
      <c r="F48" s="195">
        <f t="shared" si="3"/>
        <v>43831</v>
      </c>
      <c r="G48" s="196" t="str">
        <f t="shared" si="2"/>
        <v>Q1 2020</v>
      </c>
    </row>
    <row r="49">
      <c r="B49" s="331" t="s">
        <v>319</v>
      </c>
      <c r="C49" s="333">
        <v>12608.0</v>
      </c>
      <c r="E49" s="194" t="str">
        <f t="shared" si="1"/>
        <v>2020-2021</v>
      </c>
      <c r="F49" s="195">
        <f t="shared" si="3"/>
        <v>43922</v>
      </c>
      <c r="G49" s="196" t="str">
        <f t="shared" si="2"/>
        <v>Q2 2020</v>
      </c>
    </row>
    <row r="50">
      <c r="B50" s="331" t="s">
        <v>321</v>
      </c>
      <c r="C50" s="333">
        <v>15242.0</v>
      </c>
      <c r="E50" s="194" t="str">
        <f t="shared" si="1"/>
        <v>2020-2021</v>
      </c>
      <c r="F50" s="195">
        <f t="shared" si="3"/>
        <v>44013</v>
      </c>
      <c r="G50" s="196" t="str">
        <f t="shared" si="2"/>
        <v>Q3 2020</v>
      </c>
    </row>
    <row r="51">
      <c r="B51" s="331" t="s">
        <v>323</v>
      </c>
      <c r="C51" s="333">
        <v>14634.0</v>
      </c>
      <c r="E51" s="194" t="str">
        <f t="shared" si="1"/>
        <v>2020-2021</v>
      </c>
      <c r="F51" s="195">
        <f t="shared" si="3"/>
        <v>44105</v>
      </c>
      <c r="G51" s="196" t="str">
        <f t="shared" si="2"/>
        <v>Q4 2020</v>
      </c>
    </row>
    <row r="52">
      <c r="B52" s="331" t="s">
        <v>325</v>
      </c>
      <c r="C52" s="333">
        <v>14131.0</v>
      </c>
      <c r="E52" s="194" t="str">
        <f t="shared" si="1"/>
        <v>2020-2021</v>
      </c>
      <c r="F52" s="195">
        <f t="shared" si="3"/>
        <v>44197</v>
      </c>
      <c r="G52" s="196" t="str">
        <f t="shared" si="2"/>
        <v>Q1 2021</v>
      </c>
    </row>
    <row r="53">
      <c r="B53" s="331" t="s">
        <v>327</v>
      </c>
      <c r="C53" s="333">
        <v>15206.0</v>
      </c>
      <c r="E53" s="194" t="str">
        <f t="shared" si="1"/>
        <v>2021-2022</v>
      </c>
      <c r="F53" s="195">
        <f t="shared" si="3"/>
        <v>44287</v>
      </c>
      <c r="G53" s="196" t="str">
        <f t="shared" si="2"/>
        <v>Q2 2021</v>
      </c>
    </row>
    <row r="54">
      <c r="B54" s="331" t="s">
        <v>329</v>
      </c>
      <c r="C54" s="333">
        <v>15103.0</v>
      </c>
      <c r="E54" s="194" t="str">
        <f t="shared" si="1"/>
        <v>2021-2022</v>
      </c>
      <c r="F54" s="195">
        <f t="shared" si="3"/>
        <v>44378</v>
      </c>
      <c r="G54" s="196" t="str">
        <f t="shared" si="2"/>
        <v>Q3 2021</v>
      </c>
    </row>
    <row r="55">
      <c r="B55" s="331" t="s">
        <v>331</v>
      </c>
      <c r="C55" s="333">
        <v>15000.0</v>
      </c>
      <c r="E55" s="194" t="str">
        <f t="shared" si="1"/>
        <v>2021-2022</v>
      </c>
      <c r="F55" s="195">
        <f t="shared" si="3"/>
        <v>44470</v>
      </c>
      <c r="G55" s="196" t="str">
        <f t="shared" si="2"/>
        <v>Q4 2021</v>
      </c>
    </row>
    <row r="56">
      <c r="B56" s="331" t="s">
        <v>333</v>
      </c>
      <c r="C56" s="333">
        <v>15354.0</v>
      </c>
      <c r="E56" s="194" t="str">
        <f t="shared" si="1"/>
        <v>2021-2022</v>
      </c>
      <c r="F56" s="195">
        <f t="shared" si="3"/>
        <v>44562</v>
      </c>
      <c r="G56" s="196" t="str">
        <f t="shared" si="2"/>
        <v>Q1 2022</v>
      </c>
    </row>
    <row r="57">
      <c r="B57" s="331" t="s">
        <v>335</v>
      </c>
      <c r="C57" s="333">
        <v>15941.0</v>
      </c>
      <c r="E57" s="194" t="str">
        <f t="shared" si="1"/>
        <v>2022-2023</v>
      </c>
      <c r="F57" s="195">
        <f t="shared" si="3"/>
        <v>44652</v>
      </c>
      <c r="G57" s="196" t="str">
        <f t="shared" si="2"/>
        <v>Q2 2022</v>
      </c>
    </row>
    <row r="58">
      <c r="B58" s="331" t="s">
        <v>337</v>
      </c>
      <c r="C58" s="333">
        <v>15810.0</v>
      </c>
      <c r="E58" s="194" t="str">
        <f t="shared" si="1"/>
        <v>2022-2023</v>
      </c>
      <c r="F58" s="195">
        <f t="shared" si="3"/>
        <v>44743</v>
      </c>
      <c r="G58" s="196" t="str">
        <f t="shared" si="2"/>
        <v>Q3 2022</v>
      </c>
    </row>
    <row r="59">
      <c r="B59" s="331" t="s">
        <v>339</v>
      </c>
      <c r="C59" s="333">
        <v>16411.0</v>
      </c>
      <c r="E59" s="194" t="str">
        <f t="shared" si="1"/>
        <v>2022-2023</v>
      </c>
      <c r="F59" s="195">
        <f t="shared" si="3"/>
        <v>44835</v>
      </c>
      <c r="G59" s="196" t="str">
        <f t="shared" si="2"/>
        <v>Q4 2022</v>
      </c>
    </row>
    <row r="60">
      <c r="B60" s="331" t="s">
        <v>341</v>
      </c>
      <c r="C60" s="333">
        <v>17128.0</v>
      </c>
      <c r="E60" s="194" t="str">
        <f t="shared" si="1"/>
        <v>2022-2023</v>
      </c>
      <c r="F60" s="195">
        <f t="shared" si="3"/>
        <v>44927</v>
      </c>
      <c r="G60" s="196" t="str">
        <f t="shared" si="2"/>
        <v>Q1 2023</v>
      </c>
    </row>
    <row r="61">
      <c r="B61" s="331" t="s">
        <v>343</v>
      </c>
      <c r="C61" s="333">
        <v>17430.0</v>
      </c>
      <c r="E61" s="194" t="str">
        <f t="shared" si="1"/>
        <v>2023-2024</v>
      </c>
      <c r="F61" s="195">
        <f t="shared" si="3"/>
        <v>45017</v>
      </c>
      <c r="G61" s="196" t="str">
        <f t="shared" si="2"/>
        <v>Q2 2023</v>
      </c>
    </row>
    <row r="62">
      <c r="B62" s="331" t="s">
        <v>345</v>
      </c>
      <c r="C62" s="333">
        <v>19028.0</v>
      </c>
      <c r="E62" s="194" t="str">
        <f t="shared" si="1"/>
        <v>2023-2024</v>
      </c>
      <c r="F62" s="195">
        <f t="shared" si="3"/>
        <v>45108</v>
      </c>
      <c r="G62" s="196" t="str">
        <f t="shared" si="2"/>
        <v>Q3 2023</v>
      </c>
    </row>
    <row r="63">
      <c r="B63" s="331" t="s">
        <v>347</v>
      </c>
      <c r="C63" s="333">
        <v>17242.0</v>
      </c>
      <c r="E63" s="194" t="str">
        <f t="shared" si="1"/>
        <v>2023-2024</v>
      </c>
      <c r="F63" s="195">
        <f t="shared" si="3"/>
        <v>45200</v>
      </c>
      <c r="G63" s="196" t="str">
        <f t="shared" si="2"/>
        <v>Q4 2023</v>
      </c>
    </row>
    <row r="64">
      <c r="B64" s="331" t="s">
        <v>349</v>
      </c>
      <c r="C64" s="333">
        <v>18344.0</v>
      </c>
      <c r="E64" s="194" t="str">
        <f t="shared" si="1"/>
        <v>2023-2024</v>
      </c>
      <c r="F64" s="195">
        <f t="shared" si="3"/>
        <v>45292</v>
      </c>
      <c r="G64" s="196" t="str">
        <f t="shared" si="2"/>
        <v>Q1 2024</v>
      </c>
    </row>
    <row r="65">
      <c r="B65" s="331" t="s">
        <v>1002</v>
      </c>
      <c r="C65" s="333">
        <v>18478.0</v>
      </c>
      <c r="E65" s="194" t="str">
        <f t="shared" si="1"/>
        <v>2024-2025</v>
      </c>
      <c r="F65" s="195">
        <f t="shared" si="3"/>
        <v>45383</v>
      </c>
      <c r="G65" s="196" t="str">
        <f t="shared" si="2"/>
        <v>Q2 2024</v>
      </c>
    </row>
    <row r="66">
      <c r="E66" s="194" t="str">
        <f t="shared" si="1"/>
        <v>2024-2025</v>
      </c>
      <c r="F66" s="195">
        <f t="shared" si="3"/>
        <v>45474</v>
      </c>
      <c r="G66" s="196" t="str">
        <f t="shared" si="2"/>
        <v>Q3 2024</v>
      </c>
    </row>
    <row r="67">
      <c r="E67" s="208" t="str">
        <f t="shared" si="1"/>
        <v>2024-2025</v>
      </c>
      <c r="F67" s="209">
        <f t="shared" si="3"/>
        <v>45566</v>
      </c>
      <c r="G67" s="210" t="str">
        <f t="shared" si="2"/>
        <v>Q4 2024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E2" s="172" t="str">
        <f t="shared" ref="E2:E61" si="1">IF(MONTH(F2)&gt;=4, YEAR(F2)&amp;"-"&amp;YEAR(F2)+1, YEAR(F2)-1&amp;"-"&amp;YEAR(F2))</f>
        <v>2009-2010</v>
      </c>
      <c r="F2" s="173">
        <v>40179.0</v>
      </c>
      <c r="G2" s="174" t="str">
        <f t="shared" ref="G2:G61" si="2">"Q" &amp; ROUNDUP(MONTH(F2)/3, 0) &amp; " " &amp; YEAR(F2)</f>
        <v>Q1 2010</v>
      </c>
    </row>
    <row r="3">
      <c r="E3" s="194" t="str">
        <f t="shared" si="1"/>
        <v>2010-2011</v>
      </c>
      <c r="F3" s="195">
        <f t="shared" ref="F3:F61" si="3">EDATE(F2, 3)</f>
        <v>40269</v>
      </c>
      <c r="G3" s="196" t="str">
        <f t="shared" si="2"/>
        <v>Q2 2010</v>
      </c>
    </row>
    <row r="4">
      <c r="E4" s="194" t="str">
        <f t="shared" si="1"/>
        <v>2010-2011</v>
      </c>
      <c r="F4" s="195">
        <f t="shared" si="3"/>
        <v>40360</v>
      </c>
      <c r="G4" s="196" t="str">
        <f t="shared" si="2"/>
        <v>Q3 2010</v>
      </c>
    </row>
    <row r="5">
      <c r="E5" s="194" t="str">
        <f t="shared" si="1"/>
        <v>2010-2011</v>
      </c>
      <c r="F5" s="195">
        <f t="shared" si="3"/>
        <v>40452</v>
      </c>
      <c r="G5" s="196" t="str">
        <f t="shared" si="2"/>
        <v>Q4 2010</v>
      </c>
    </row>
    <row r="6">
      <c r="E6" s="194" t="str">
        <f t="shared" si="1"/>
        <v>2010-2011</v>
      </c>
      <c r="F6" s="195">
        <f t="shared" si="3"/>
        <v>40544</v>
      </c>
      <c r="G6" s="196" t="str">
        <f t="shared" si="2"/>
        <v>Q1 2011</v>
      </c>
    </row>
    <row r="7">
      <c r="E7" s="194" t="str">
        <f t="shared" si="1"/>
        <v>2011-2012</v>
      </c>
      <c r="F7" s="195">
        <f t="shared" si="3"/>
        <v>40634</v>
      </c>
      <c r="G7" s="196" t="str">
        <f t="shared" si="2"/>
        <v>Q2 2011</v>
      </c>
    </row>
    <row r="8">
      <c r="E8" s="194" t="str">
        <f t="shared" si="1"/>
        <v>2011-2012</v>
      </c>
      <c r="F8" s="195">
        <f t="shared" si="3"/>
        <v>40725</v>
      </c>
      <c r="G8" s="196" t="str">
        <f t="shared" si="2"/>
        <v>Q3 2011</v>
      </c>
    </row>
    <row r="9">
      <c r="E9" s="194" t="str">
        <f t="shared" si="1"/>
        <v>2011-2012</v>
      </c>
      <c r="F9" s="195">
        <f t="shared" si="3"/>
        <v>40817</v>
      </c>
      <c r="G9" s="196" t="str">
        <f t="shared" si="2"/>
        <v>Q4 2011</v>
      </c>
    </row>
    <row r="10">
      <c r="E10" s="194" t="str">
        <f t="shared" si="1"/>
        <v>2011-2012</v>
      </c>
      <c r="F10" s="195">
        <f t="shared" si="3"/>
        <v>40909</v>
      </c>
      <c r="G10" s="196" t="str">
        <f t="shared" si="2"/>
        <v>Q1 2012</v>
      </c>
    </row>
    <row r="11">
      <c r="E11" s="194" t="str">
        <f t="shared" si="1"/>
        <v>2012-2013</v>
      </c>
      <c r="F11" s="195">
        <f t="shared" si="3"/>
        <v>41000</v>
      </c>
      <c r="G11" s="196" t="str">
        <f t="shared" si="2"/>
        <v>Q2 2012</v>
      </c>
    </row>
    <row r="12">
      <c r="E12" s="194" t="str">
        <f t="shared" si="1"/>
        <v>2012-2013</v>
      </c>
      <c r="F12" s="195">
        <f t="shared" si="3"/>
        <v>41091</v>
      </c>
      <c r="G12" s="196" t="str">
        <f t="shared" si="2"/>
        <v>Q3 2012</v>
      </c>
    </row>
    <row r="13">
      <c r="E13" s="194" t="str">
        <f t="shared" si="1"/>
        <v>2012-2013</v>
      </c>
      <c r="F13" s="195">
        <f t="shared" si="3"/>
        <v>41183</v>
      </c>
      <c r="G13" s="196" t="str">
        <f t="shared" si="2"/>
        <v>Q4 2012</v>
      </c>
    </row>
    <row r="14">
      <c r="E14" s="194" t="str">
        <f t="shared" si="1"/>
        <v>2012-2013</v>
      </c>
      <c r="F14" s="195">
        <f t="shared" si="3"/>
        <v>41275</v>
      </c>
      <c r="G14" s="196" t="str">
        <f t="shared" si="2"/>
        <v>Q1 2013</v>
      </c>
    </row>
    <row r="15">
      <c r="E15" s="194" t="str">
        <f t="shared" si="1"/>
        <v>2013-2014</v>
      </c>
      <c r="F15" s="195">
        <f t="shared" si="3"/>
        <v>41365</v>
      </c>
      <c r="G15" s="196" t="str">
        <f t="shared" si="2"/>
        <v>Q2 2013</v>
      </c>
    </row>
    <row r="16">
      <c r="E16" s="194" t="str">
        <f t="shared" si="1"/>
        <v>2013-2014</v>
      </c>
      <c r="F16" s="195">
        <f t="shared" si="3"/>
        <v>41456</v>
      </c>
      <c r="G16" s="196" t="str">
        <f t="shared" si="2"/>
        <v>Q3 2013</v>
      </c>
    </row>
    <row r="17">
      <c r="E17" s="194" t="str">
        <f t="shared" si="1"/>
        <v>2013-2014</v>
      </c>
      <c r="F17" s="195">
        <f t="shared" si="3"/>
        <v>41548</v>
      </c>
      <c r="G17" s="196" t="str">
        <f t="shared" si="2"/>
        <v>Q4 2013</v>
      </c>
    </row>
    <row r="18">
      <c r="E18" s="194" t="str">
        <f t="shared" si="1"/>
        <v>2013-2014</v>
      </c>
      <c r="F18" s="195">
        <f t="shared" si="3"/>
        <v>41640</v>
      </c>
      <c r="G18" s="196" t="str">
        <f t="shared" si="2"/>
        <v>Q1 2014</v>
      </c>
    </row>
    <row r="19">
      <c r="E19" s="194" t="str">
        <f t="shared" si="1"/>
        <v>2014-2015</v>
      </c>
      <c r="F19" s="195">
        <f t="shared" si="3"/>
        <v>41730</v>
      </c>
      <c r="G19" s="196" t="str">
        <f t="shared" si="2"/>
        <v>Q2 2014</v>
      </c>
    </row>
    <row r="20">
      <c r="E20" s="194" t="str">
        <f t="shared" si="1"/>
        <v>2014-2015</v>
      </c>
      <c r="F20" s="195">
        <f t="shared" si="3"/>
        <v>41821</v>
      </c>
      <c r="G20" s="196" t="str">
        <f t="shared" si="2"/>
        <v>Q3 2014</v>
      </c>
    </row>
    <row r="21">
      <c r="A21" s="8" t="s">
        <v>300</v>
      </c>
      <c r="B21" s="8" t="s">
        <v>1003</v>
      </c>
      <c r="E21" s="194" t="str">
        <f t="shared" si="1"/>
        <v>2014-2015</v>
      </c>
      <c r="F21" s="195">
        <f t="shared" si="3"/>
        <v>41913</v>
      </c>
      <c r="G21" s="196" t="str">
        <f t="shared" si="2"/>
        <v>Q4 2014</v>
      </c>
    </row>
    <row r="22">
      <c r="A22" s="8" t="s">
        <v>991</v>
      </c>
      <c r="B22" s="8">
        <v>17797.0</v>
      </c>
      <c r="E22" s="194" t="str">
        <f t="shared" si="1"/>
        <v>2014-2015</v>
      </c>
      <c r="F22" s="195">
        <f t="shared" si="3"/>
        <v>42005</v>
      </c>
      <c r="G22" s="196" t="str">
        <f t="shared" si="2"/>
        <v>Q1 2015</v>
      </c>
    </row>
    <row r="23">
      <c r="A23" s="8" t="s">
        <v>992</v>
      </c>
      <c r="B23" s="8">
        <v>18526.0</v>
      </c>
      <c r="E23" s="194" t="str">
        <f t="shared" si="1"/>
        <v>2015-2016</v>
      </c>
      <c r="F23" s="195">
        <f t="shared" si="3"/>
        <v>42095</v>
      </c>
      <c r="G23" s="196" t="str">
        <f t="shared" si="2"/>
        <v>Q2 2015</v>
      </c>
    </row>
    <row r="24">
      <c r="A24" s="8" t="s">
        <v>993</v>
      </c>
      <c r="B24" s="8">
        <v>18880.0</v>
      </c>
      <c r="E24" s="194" t="str">
        <f t="shared" si="1"/>
        <v>2015-2016</v>
      </c>
      <c r="F24" s="195">
        <f t="shared" si="3"/>
        <v>42186</v>
      </c>
      <c r="G24" s="196" t="str">
        <f t="shared" si="2"/>
        <v>Q3 2015</v>
      </c>
    </row>
    <row r="25">
      <c r="A25" s="8" t="s">
        <v>994</v>
      </c>
      <c r="B25" s="8">
        <v>19348.0</v>
      </c>
      <c r="E25" s="194" t="str">
        <f t="shared" si="1"/>
        <v>2015-2016</v>
      </c>
      <c r="F25" s="195">
        <f t="shared" si="3"/>
        <v>42278</v>
      </c>
      <c r="G25" s="196" t="str">
        <f t="shared" si="2"/>
        <v>Q4 2015</v>
      </c>
    </row>
    <row r="26">
      <c r="A26" s="8" t="s">
        <v>995</v>
      </c>
      <c r="B26" s="8">
        <v>17923.0</v>
      </c>
      <c r="E26" s="194" t="str">
        <f t="shared" si="1"/>
        <v>2015-2016</v>
      </c>
      <c r="F26" s="195">
        <f t="shared" si="3"/>
        <v>42370</v>
      </c>
      <c r="G26" s="196" t="str">
        <f t="shared" si="2"/>
        <v>Q1 2016</v>
      </c>
    </row>
    <row r="27">
      <c r="A27" s="8" t="s">
        <v>996</v>
      </c>
      <c r="B27" s="8">
        <v>18562.0</v>
      </c>
      <c r="E27" s="194" t="str">
        <f t="shared" si="1"/>
        <v>2016-2017</v>
      </c>
      <c r="F27" s="195">
        <f t="shared" si="3"/>
        <v>42461</v>
      </c>
      <c r="G27" s="196" t="str">
        <f t="shared" si="2"/>
        <v>Q2 2016</v>
      </c>
    </row>
    <row r="28">
      <c r="A28" s="8" t="s">
        <v>997</v>
      </c>
      <c r="B28" s="8">
        <v>18714.0</v>
      </c>
      <c r="E28" s="194" t="str">
        <f t="shared" si="1"/>
        <v>2016-2017</v>
      </c>
      <c r="F28" s="195">
        <f t="shared" si="3"/>
        <v>42552</v>
      </c>
      <c r="G28" s="196" t="str">
        <f t="shared" si="2"/>
        <v>Q3 2016</v>
      </c>
    </row>
    <row r="29">
      <c r="A29" s="8" t="s">
        <v>998</v>
      </c>
      <c r="B29" s="8">
        <v>18361.0</v>
      </c>
      <c r="E29" s="194" t="str">
        <f t="shared" si="1"/>
        <v>2016-2017</v>
      </c>
      <c r="F29" s="195">
        <f t="shared" si="3"/>
        <v>42644</v>
      </c>
      <c r="G29" s="196" t="str">
        <f t="shared" si="2"/>
        <v>Q4 2016</v>
      </c>
    </row>
    <row r="30">
      <c r="A30" s="8" t="s">
        <v>999</v>
      </c>
      <c r="B30" s="8">
        <v>17639.0</v>
      </c>
      <c r="E30" s="194" t="str">
        <f t="shared" si="1"/>
        <v>2016-2017</v>
      </c>
      <c r="F30" s="195">
        <f t="shared" si="3"/>
        <v>42736</v>
      </c>
      <c r="G30" s="196" t="str">
        <f t="shared" si="2"/>
        <v>Q1 2017</v>
      </c>
    </row>
    <row r="31">
      <c r="A31" s="8" t="s">
        <v>1000</v>
      </c>
      <c r="B31" s="8">
        <v>17763.0</v>
      </c>
      <c r="E31" s="194" t="str">
        <f t="shared" si="1"/>
        <v>2017-2018</v>
      </c>
      <c r="F31" s="195">
        <f t="shared" si="3"/>
        <v>42826</v>
      </c>
      <c r="G31" s="196" t="str">
        <f t="shared" si="2"/>
        <v>Q2 2017</v>
      </c>
    </row>
    <row r="32">
      <c r="A32" s="8" t="s">
        <v>1001</v>
      </c>
      <c r="B32" s="8">
        <v>17897.0</v>
      </c>
      <c r="E32" s="194" t="str">
        <f t="shared" si="1"/>
        <v>2017-2018</v>
      </c>
      <c r="F32" s="195">
        <f t="shared" si="3"/>
        <v>42917</v>
      </c>
      <c r="G32" s="196" t="str">
        <f t="shared" si="2"/>
        <v>Q3 2017</v>
      </c>
    </row>
    <row r="33">
      <c r="A33" s="8" t="s">
        <v>304</v>
      </c>
      <c r="B33" s="8">
        <v>18196.0</v>
      </c>
      <c r="E33" s="194" t="str">
        <f t="shared" si="1"/>
        <v>2017-2018</v>
      </c>
      <c r="F33" s="195">
        <f t="shared" si="3"/>
        <v>43009</v>
      </c>
      <c r="G33" s="196" t="str">
        <f t="shared" si="2"/>
        <v>Q4 2017</v>
      </c>
    </row>
    <row r="34">
      <c r="A34" s="8" t="s">
        <v>305</v>
      </c>
      <c r="B34" s="8">
        <v>17904.0</v>
      </c>
      <c r="E34" s="194" t="str">
        <f t="shared" si="1"/>
        <v>2017-2018</v>
      </c>
      <c r="F34" s="195">
        <f t="shared" si="3"/>
        <v>43101</v>
      </c>
      <c r="G34" s="196" t="str">
        <f t="shared" si="2"/>
        <v>Q1 2018</v>
      </c>
    </row>
    <row r="35">
      <c r="A35" s="8" t="s">
        <v>306</v>
      </c>
      <c r="B35" s="8">
        <v>17369.0</v>
      </c>
      <c r="E35" s="194" t="str">
        <f t="shared" si="1"/>
        <v>2018-2019</v>
      </c>
      <c r="F35" s="195">
        <f t="shared" si="3"/>
        <v>43191</v>
      </c>
      <c r="G35" s="196" t="str">
        <f t="shared" si="2"/>
        <v>Q2 2018</v>
      </c>
    </row>
    <row r="36">
      <c r="A36" s="8" t="s">
        <v>307</v>
      </c>
      <c r="B36" s="8">
        <v>17136.0</v>
      </c>
      <c r="E36" s="194" t="str">
        <f t="shared" si="1"/>
        <v>2018-2019</v>
      </c>
      <c r="F36" s="195">
        <f t="shared" si="3"/>
        <v>43282</v>
      </c>
      <c r="G36" s="196" t="str">
        <f t="shared" si="2"/>
        <v>Q3 2018</v>
      </c>
    </row>
    <row r="37">
      <c r="A37" s="8" t="s">
        <v>308</v>
      </c>
      <c r="B37" s="8">
        <v>17215.0</v>
      </c>
      <c r="E37" s="194" t="str">
        <f t="shared" si="1"/>
        <v>2018-2019</v>
      </c>
      <c r="F37" s="195">
        <f t="shared" si="3"/>
        <v>43374</v>
      </c>
      <c r="G37" s="196" t="str">
        <f t="shared" si="2"/>
        <v>Q4 2018</v>
      </c>
    </row>
    <row r="38">
      <c r="A38" s="8" t="s">
        <v>309</v>
      </c>
      <c r="B38" s="8">
        <v>15432.0</v>
      </c>
      <c r="E38" s="194" t="str">
        <f t="shared" si="1"/>
        <v>2018-2019</v>
      </c>
      <c r="F38" s="195">
        <f t="shared" si="3"/>
        <v>43466</v>
      </c>
      <c r="G38" s="196" t="str">
        <f t="shared" si="2"/>
        <v>Q1 2019</v>
      </c>
    </row>
    <row r="39">
      <c r="A39" s="8" t="s">
        <v>311</v>
      </c>
      <c r="B39" s="8">
        <v>15708.0</v>
      </c>
      <c r="E39" s="194" t="str">
        <f t="shared" si="1"/>
        <v>2019-2020</v>
      </c>
      <c r="F39" s="195">
        <f t="shared" si="3"/>
        <v>43556</v>
      </c>
      <c r="G39" s="196" t="str">
        <f t="shared" si="2"/>
        <v>Q2 2019</v>
      </c>
    </row>
    <row r="40">
      <c r="A40" s="8" t="s">
        <v>313</v>
      </c>
      <c r="B40" s="8">
        <v>15699.0</v>
      </c>
      <c r="E40" s="194" t="str">
        <f t="shared" si="1"/>
        <v>2019-2020</v>
      </c>
      <c r="F40" s="195">
        <f t="shared" si="3"/>
        <v>43647</v>
      </c>
      <c r="G40" s="196" t="str">
        <f t="shared" si="2"/>
        <v>Q3 2019</v>
      </c>
    </row>
    <row r="41">
      <c r="A41" s="8" t="s">
        <v>315</v>
      </c>
      <c r="B41" s="8">
        <v>15931.0</v>
      </c>
      <c r="E41" s="194" t="str">
        <f t="shared" si="1"/>
        <v>2019-2020</v>
      </c>
      <c r="F41" s="195">
        <f t="shared" si="3"/>
        <v>43739</v>
      </c>
      <c r="G41" s="196" t="str">
        <f t="shared" si="2"/>
        <v>Q4 2019</v>
      </c>
    </row>
    <row r="42">
      <c r="A42" s="8" t="s">
        <v>317</v>
      </c>
      <c r="B42" s="8">
        <v>14721.0</v>
      </c>
      <c r="E42" s="194" t="str">
        <f t="shared" si="1"/>
        <v>2019-2020</v>
      </c>
      <c r="F42" s="195">
        <f t="shared" si="3"/>
        <v>43831</v>
      </c>
      <c r="G42" s="196" t="str">
        <f t="shared" si="2"/>
        <v>Q1 2020</v>
      </c>
    </row>
    <row r="43">
      <c r="A43" s="8" t="s">
        <v>319</v>
      </c>
      <c r="B43" s="8">
        <v>13290.0</v>
      </c>
      <c r="E43" s="194" t="str">
        <f t="shared" si="1"/>
        <v>2020-2021</v>
      </c>
      <c r="F43" s="195">
        <f t="shared" si="3"/>
        <v>43922</v>
      </c>
      <c r="G43" s="196" t="str">
        <f t="shared" si="2"/>
        <v>Q2 2020</v>
      </c>
    </row>
    <row r="44">
      <c r="A44" s="8" t="s">
        <v>321</v>
      </c>
      <c r="B44" s="8">
        <v>12526.0</v>
      </c>
      <c r="E44" s="194" t="str">
        <f t="shared" si="1"/>
        <v>2020-2021</v>
      </c>
      <c r="F44" s="195">
        <f t="shared" si="3"/>
        <v>44013</v>
      </c>
      <c r="G44" s="196" t="str">
        <f t="shared" si="2"/>
        <v>Q3 2020</v>
      </c>
    </row>
    <row r="45">
      <c r="A45" s="8" t="s">
        <v>323</v>
      </c>
      <c r="B45" s="8">
        <v>12716.0</v>
      </c>
      <c r="E45" s="194" t="str">
        <f t="shared" si="1"/>
        <v>2020-2021</v>
      </c>
      <c r="F45" s="195">
        <f t="shared" si="3"/>
        <v>44105</v>
      </c>
      <c r="G45" s="196" t="str">
        <f t="shared" si="2"/>
        <v>Q4 2020</v>
      </c>
    </row>
    <row r="46">
      <c r="A46" s="8" t="s">
        <v>325</v>
      </c>
      <c r="B46" s="8">
        <v>11419.0</v>
      </c>
      <c r="E46" s="194" t="str">
        <f t="shared" si="1"/>
        <v>2020-2021</v>
      </c>
      <c r="F46" s="195">
        <f t="shared" si="3"/>
        <v>44197</v>
      </c>
      <c r="G46" s="196" t="str">
        <f t="shared" si="2"/>
        <v>Q1 2021</v>
      </c>
    </row>
    <row r="47">
      <c r="A47" s="8" t="s">
        <v>327</v>
      </c>
      <c r="B47" s="8">
        <v>11623.0</v>
      </c>
      <c r="E47" s="194" t="str">
        <f t="shared" si="1"/>
        <v>2021-2022</v>
      </c>
      <c r="F47" s="195">
        <f t="shared" si="3"/>
        <v>44287</v>
      </c>
      <c r="G47" s="196" t="str">
        <f t="shared" si="2"/>
        <v>Q2 2021</v>
      </c>
    </row>
    <row r="48">
      <c r="A48" s="8" t="s">
        <v>329</v>
      </c>
      <c r="B48" s="8">
        <v>11750.0</v>
      </c>
      <c r="E48" s="194" t="str">
        <f t="shared" si="1"/>
        <v>2021-2022</v>
      </c>
      <c r="F48" s="195">
        <f t="shared" si="3"/>
        <v>44378</v>
      </c>
      <c r="G48" s="196" t="str">
        <f t="shared" si="2"/>
        <v>Q3 2021</v>
      </c>
    </row>
    <row r="49">
      <c r="A49" s="8" t="s">
        <v>331</v>
      </c>
      <c r="B49" s="8">
        <v>12222.0</v>
      </c>
      <c r="E49" s="194" t="str">
        <f t="shared" si="1"/>
        <v>2021-2022</v>
      </c>
      <c r="F49" s="195">
        <f t="shared" si="3"/>
        <v>44470</v>
      </c>
      <c r="G49" s="196" t="str">
        <f t="shared" si="2"/>
        <v>Q4 2021</v>
      </c>
    </row>
    <row r="50">
      <c r="A50" s="8" t="s">
        <v>333</v>
      </c>
      <c r="B50" s="8">
        <v>11324.0</v>
      </c>
      <c r="E50" s="194" t="str">
        <f t="shared" si="1"/>
        <v>2021-2022</v>
      </c>
      <c r="F50" s="195">
        <f t="shared" si="3"/>
        <v>44562</v>
      </c>
      <c r="G50" s="196" t="str">
        <f t="shared" si="2"/>
        <v>Q1 2022</v>
      </c>
    </row>
    <row r="51">
      <c r="A51" s="8" t="s">
        <v>335</v>
      </c>
      <c r="B51" s="8">
        <v>11478.0</v>
      </c>
      <c r="E51" s="194" t="str">
        <f t="shared" si="1"/>
        <v>2022-2023</v>
      </c>
      <c r="F51" s="195">
        <f t="shared" si="3"/>
        <v>44652</v>
      </c>
      <c r="G51" s="196" t="str">
        <f t="shared" si="2"/>
        <v>Q2 2022</v>
      </c>
    </row>
    <row r="52">
      <c r="A52" s="8" t="s">
        <v>337</v>
      </c>
      <c r="B52" s="8">
        <v>11999.0</v>
      </c>
      <c r="E52" s="194" t="str">
        <f t="shared" si="1"/>
        <v>2022-2023</v>
      </c>
      <c r="F52" s="195">
        <f t="shared" si="3"/>
        <v>44743</v>
      </c>
      <c r="G52" s="196" t="str">
        <f t="shared" si="2"/>
        <v>Q3 2022</v>
      </c>
    </row>
    <row r="53">
      <c r="A53" s="8" t="s">
        <v>339</v>
      </c>
      <c r="B53" s="8">
        <v>12003.0</v>
      </c>
      <c r="E53" s="194" t="str">
        <f t="shared" si="1"/>
        <v>2022-2023</v>
      </c>
      <c r="F53" s="195">
        <f t="shared" si="3"/>
        <v>44835</v>
      </c>
      <c r="G53" s="196" t="str">
        <f t="shared" si="2"/>
        <v>Q4 2022</v>
      </c>
    </row>
    <row r="54">
      <c r="A54" s="8" t="s">
        <v>341</v>
      </c>
      <c r="B54" s="8">
        <v>11887.0</v>
      </c>
      <c r="E54" s="194" t="str">
        <f t="shared" si="1"/>
        <v>2022-2023</v>
      </c>
      <c r="F54" s="195">
        <f t="shared" si="3"/>
        <v>44927</v>
      </c>
      <c r="G54" s="196" t="str">
        <f t="shared" si="2"/>
        <v>Q1 2023</v>
      </c>
    </row>
    <row r="55">
      <c r="A55" s="8" t="s">
        <v>343</v>
      </c>
      <c r="B55" s="8">
        <v>12132.0</v>
      </c>
      <c r="E55" s="194" t="str">
        <f t="shared" si="1"/>
        <v>2023-2024</v>
      </c>
      <c r="F55" s="195">
        <f t="shared" si="3"/>
        <v>45017</v>
      </c>
      <c r="G55" s="196" t="str">
        <f t="shared" si="2"/>
        <v>Q2 2023</v>
      </c>
    </row>
    <row r="56">
      <c r="A56" s="8" t="s">
        <v>345</v>
      </c>
      <c r="B56" s="8">
        <v>12351.0</v>
      </c>
      <c r="E56" s="194" t="str">
        <f t="shared" si="1"/>
        <v>2023-2024</v>
      </c>
      <c r="F56" s="195">
        <f t="shared" si="3"/>
        <v>45108</v>
      </c>
      <c r="G56" s="196" t="str">
        <f t="shared" si="2"/>
        <v>Q3 2023</v>
      </c>
    </row>
    <row r="57">
      <c r="A57" s="8" t="s">
        <v>347</v>
      </c>
      <c r="B57" s="8">
        <v>12764.0</v>
      </c>
      <c r="E57" s="194" t="str">
        <f t="shared" si="1"/>
        <v>2023-2024</v>
      </c>
      <c r="F57" s="195">
        <f t="shared" si="3"/>
        <v>45200</v>
      </c>
      <c r="G57" s="196" t="str">
        <f t="shared" si="2"/>
        <v>Q4 2023</v>
      </c>
    </row>
    <row r="58">
      <c r="A58" s="8" t="s">
        <v>349</v>
      </c>
      <c r="B58" s="8">
        <v>13289.0</v>
      </c>
      <c r="E58" s="194" t="str">
        <f t="shared" si="1"/>
        <v>2023-2024</v>
      </c>
      <c r="F58" s="195">
        <f t="shared" si="3"/>
        <v>45292</v>
      </c>
      <c r="G58" s="196" t="str">
        <f t="shared" si="2"/>
        <v>Q1 2024</v>
      </c>
    </row>
    <row r="59">
      <c r="A59" s="8" t="s">
        <v>351</v>
      </c>
      <c r="B59" s="8">
        <v>13338.0</v>
      </c>
      <c r="E59" s="194" t="str">
        <f t="shared" si="1"/>
        <v>2024-2025</v>
      </c>
      <c r="F59" s="195">
        <f t="shared" si="3"/>
        <v>45383</v>
      </c>
      <c r="G59" s="196" t="str">
        <f t="shared" si="2"/>
        <v>Q2 2024</v>
      </c>
    </row>
    <row r="60">
      <c r="E60" s="194" t="str">
        <f t="shared" si="1"/>
        <v>2024-2025</v>
      </c>
      <c r="F60" s="195">
        <f t="shared" si="3"/>
        <v>45474</v>
      </c>
      <c r="G60" s="196" t="str">
        <f t="shared" si="2"/>
        <v>Q3 2024</v>
      </c>
    </row>
    <row r="61">
      <c r="E61" s="208" t="str">
        <f t="shared" si="1"/>
        <v>2024-2025</v>
      </c>
      <c r="F61" s="209">
        <f t="shared" si="3"/>
        <v>45566</v>
      </c>
      <c r="G61" s="210" t="str">
        <f t="shared" si="2"/>
        <v>Q4 2024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31.25"/>
    <col customWidth="1" min="2" max="2" width="42.63"/>
    <col customWidth="1" min="3" max="13" width="14.75"/>
    <col customWidth="1" min="14" max="14" width="19.88"/>
    <col customWidth="1" min="15" max="24" width="16.0"/>
    <col customWidth="1" min="25" max="26" width="10.63"/>
  </cols>
  <sheetData>
    <row r="1">
      <c r="A1" s="335" t="s">
        <v>1004</v>
      </c>
      <c r="B1" s="336"/>
      <c r="C1" s="336"/>
      <c r="D1" s="336"/>
      <c r="E1" s="336"/>
      <c r="F1" s="336"/>
      <c r="G1" s="336"/>
      <c r="H1" s="336"/>
      <c r="I1" s="336"/>
      <c r="J1" s="336"/>
      <c r="K1" s="336"/>
      <c r="L1" s="336"/>
      <c r="M1" s="336"/>
      <c r="N1" s="336"/>
      <c r="O1" s="336"/>
      <c r="P1" s="336"/>
      <c r="Q1" s="336"/>
      <c r="R1" s="336"/>
      <c r="S1" s="336"/>
      <c r="T1" s="336"/>
      <c r="U1" s="336"/>
      <c r="V1" s="336"/>
      <c r="W1" s="336"/>
      <c r="X1" s="336"/>
      <c r="Y1" s="336"/>
      <c r="Z1" s="336"/>
    </row>
    <row r="2">
      <c r="A2" s="336" t="s">
        <v>1005</v>
      </c>
      <c r="B2" s="336"/>
      <c r="C2" s="336"/>
      <c r="D2" s="336"/>
      <c r="E2" s="336"/>
      <c r="F2" s="336"/>
      <c r="G2" s="336"/>
      <c r="H2" s="336"/>
      <c r="I2" s="336"/>
      <c r="J2" s="336"/>
      <c r="K2" s="336"/>
      <c r="L2" s="336"/>
      <c r="M2" s="336"/>
      <c r="N2" s="336"/>
      <c r="O2" s="336"/>
      <c r="P2" s="336"/>
      <c r="Q2" s="336"/>
      <c r="R2" s="336"/>
      <c r="S2" s="336"/>
      <c r="T2" s="336"/>
      <c r="U2" s="336"/>
      <c r="V2" s="336"/>
      <c r="W2" s="336"/>
      <c r="X2" s="336"/>
      <c r="Y2" s="336"/>
      <c r="Z2" s="336"/>
    </row>
    <row r="3">
      <c r="A3" s="336" t="s">
        <v>1006</v>
      </c>
      <c r="B3" s="336"/>
      <c r="C3" s="336"/>
      <c r="D3" s="336"/>
      <c r="E3" s="336"/>
      <c r="F3" s="336"/>
      <c r="G3" s="336"/>
      <c r="H3" s="336"/>
      <c r="I3" s="336"/>
      <c r="J3" s="336"/>
      <c r="K3" s="336"/>
      <c r="L3" s="336"/>
      <c r="M3" s="336"/>
      <c r="N3" s="336"/>
      <c r="O3" s="336"/>
      <c r="P3" s="336"/>
      <c r="Q3" s="336"/>
      <c r="R3" s="336"/>
      <c r="S3" s="336"/>
      <c r="T3" s="336"/>
      <c r="U3" s="336"/>
      <c r="V3" s="336"/>
      <c r="W3" s="336"/>
      <c r="X3" s="336"/>
      <c r="Y3" s="336"/>
      <c r="Z3" s="336"/>
    </row>
    <row r="4">
      <c r="A4" s="336" t="s">
        <v>1007</v>
      </c>
      <c r="B4" s="336"/>
      <c r="C4" s="336"/>
      <c r="D4" s="336"/>
      <c r="E4" s="336"/>
      <c r="F4" s="336"/>
      <c r="G4" s="336"/>
      <c r="H4" s="336"/>
      <c r="I4" s="336"/>
      <c r="J4" s="336"/>
      <c r="K4" s="336"/>
      <c r="L4" s="336"/>
      <c r="M4" s="336"/>
      <c r="N4" s="336"/>
      <c r="O4" s="336"/>
      <c r="P4" s="336"/>
      <c r="Q4" s="336"/>
      <c r="R4" s="336"/>
      <c r="S4" s="336"/>
      <c r="T4" s="336"/>
      <c r="U4" s="336"/>
      <c r="V4" s="336"/>
      <c r="W4" s="336"/>
      <c r="X4" s="336"/>
      <c r="Y4" s="336"/>
      <c r="Z4" s="336"/>
    </row>
    <row r="5">
      <c r="A5" s="337" t="s">
        <v>1008</v>
      </c>
      <c r="B5" s="337" t="s">
        <v>1009</v>
      </c>
      <c r="C5" s="338" t="s">
        <v>1010</v>
      </c>
      <c r="D5" s="338" t="s">
        <v>1011</v>
      </c>
      <c r="E5" s="338" t="s">
        <v>1012</v>
      </c>
      <c r="F5" s="338" t="s">
        <v>1013</v>
      </c>
      <c r="G5" s="338" t="s">
        <v>1014</v>
      </c>
      <c r="H5" s="338" t="s">
        <v>1015</v>
      </c>
      <c r="I5" s="338" t="s">
        <v>1016</v>
      </c>
      <c r="J5" s="338" t="s">
        <v>1017</v>
      </c>
      <c r="K5" s="338" t="s">
        <v>1018</v>
      </c>
      <c r="L5" s="338" t="s">
        <v>1019</v>
      </c>
      <c r="M5" s="338" t="s">
        <v>1020</v>
      </c>
      <c r="N5" s="339" t="s">
        <v>1021</v>
      </c>
      <c r="O5" s="339" t="s">
        <v>1022</v>
      </c>
      <c r="P5" s="339" t="s">
        <v>1023</v>
      </c>
      <c r="Q5" s="339" t="s">
        <v>1024</v>
      </c>
      <c r="R5" s="339" t="s">
        <v>1025</v>
      </c>
      <c r="S5" s="339" t="s">
        <v>1026</v>
      </c>
      <c r="T5" s="339" t="s">
        <v>1027</v>
      </c>
      <c r="U5" s="339" t="s">
        <v>1028</v>
      </c>
      <c r="V5" s="339" t="s">
        <v>1029</v>
      </c>
      <c r="W5" s="339" t="s">
        <v>1030</v>
      </c>
      <c r="X5" s="339" t="s">
        <v>1031</v>
      </c>
      <c r="Y5" s="336"/>
      <c r="Z5" s="336"/>
    </row>
    <row r="6" ht="30.75" customHeight="1">
      <c r="A6" s="337" t="s">
        <v>1032</v>
      </c>
      <c r="B6" s="337" t="s">
        <v>1033</v>
      </c>
      <c r="C6" s="338">
        <v>1440326.0</v>
      </c>
      <c r="D6" s="338">
        <v>1471426.0</v>
      </c>
      <c r="E6" s="338">
        <v>1494596.0</v>
      </c>
      <c r="F6" s="338">
        <v>1443176.0</v>
      </c>
      <c r="G6" s="338">
        <v>1354376.0</v>
      </c>
      <c r="H6" s="338">
        <v>1346140.0</v>
      </c>
      <c r="I6" s="338">
        <v>1319110.0</v>
      </c>
      <c r="J6" s="338">
        <v>878279.0</v>
      </c>
      <c r="K6" s="338">
        <v>1116973.0</v>
      </c>
      <c r="L6" s="338">
        <v>1192702.0</v>
      </c>
      <c r="M6" s="338">
        <v>1282696.0</v>
      </c>
      <c r="N6" s="339">
        <v>1.0</v>
      </c>
      <c r="O6" s="339">
        <v>1.0</v>
      </c>
      <c r="P6" s="339">
        <v>1.0</v>
      </c>
      <c r="Q6" s="339">
        <v>1.0</v>
      </c>
      <c r="R6" s="339">
        <v>1.0</v>
      </c>
      <c r="S6" s="339">
        <v>1.0</v>
      </c>
      <c r="T6" s="339">
        <v>1.0</v>
      </c>
      <c r="U6" s="339">
        <v>1.0</v>
      </c>
      <c r="V6" s="339">
        <v>1.0</v>
      </c>
      <c r="W6" s="339">
        <v>1.0</v>
      </c>
      <c r="X6" s="339">
        <v>1.0</v>
      </c>
      <c r="Y6" s="336"/>
      <c r="Z6" s="336"/>
    </row>
    <row r="7">
      <c r="A7" s="340" t="s">
        <v>1032</v>
      </c>
      <c r="B7" s="340" t="s">
        <v>1034</v>
      </c>
      <c r="C7" s="341">
        <v>882275.0</v>
      </c>
      <c r="D7" s="341">
        <v>949388.0</v>
      </c>
      <c r="E7" s="341">
        <v>1010274.0</v>
      </c>
      <c r="F7" s="341">
        <v>1007541.0</v>
      </c>
      <c r="G7" s="341">
        <v>1023177.0</v>
      </c>
      <c r="H7" s="341">
        <v>1059108.0</v>
      </c>
      <c r="I7" s="341">
        <v>1059135.0</v>
      </c>
      <c r="J7" s="341">
        <v>663723.0</v>
      </c>
      <c r="K7" s="341">
        <v>894682.0</v>
      </c>
      <c r="L7" s="341">
        <v>980300.0</v>
      </c>
      <c r="M7" s="341">
        <v>1049630.0</v>
      </c>
      <c r="N7" s="342">
        <v>0.612552297188275</v>
      </c>
      <c r="O7" s="342">
        <v>0.645216273193487</v>
      </c>
      <c r="P7" s="342">
        <v>0.675951226953638</v>
      </c>
      <c r="Q7" s="342">
        <v>0.69814146022384</v>
      </c>
      <c r="R7" s="342">
        <v>0.755460079032706</v>
      </c>
      <c r="S7" s="342">
        <v>0.786774035390078</v>
      </c>
      <c r="T7" s="342">
        <v>0.802916360273215</v>
      </c>
      <c r="U7" s="342">
        <v>0.75570860740152</v>
      </c>
      <c r="V7" s="342">
        <v>0.800988027463511</v>
      </c>
      <c r="W7" s="342">
        <v>0.821915281436604</v>
      </c>
      <c r="X7" s="342">
        <v>0.818299893349632</v>
      </c>
      <c r="Y7" s="336"/>
      <c r="Z7" s="336"/>
    </row>
    <row r="8">
      <c r="A8" s="340" t="s">
        <v>1032</v>
      </c>
      <c r="B8" s="340" t="s">
        <v>1035</v>
      </c>
      <c r="C8" s="341">
        <v>391729.0</v>
      </c>
      <c r="D8" s="341">
        <v>364459.0</v>
      </c>
      <c r="E8" s="341">
        <v>333141.0</v>
      </c>
      <c r="F8" s="341">
        <v>299546.0</v>
      </c>
      <c r="G8" s="341">
        <v>210542.0</v>
      </c>
      <c r="H8" s="341">
        <v>175306.0</v>
      </c>
      <c r="I8" s="341">
        <v>155843.0</v>
      </c>
      <c r="J8" s="341">
        <v>119592.0</v>
      </c>
      <c r="K8" s="341">
        <v>129753.0</v>
      </c>
      <c r="L8" s="341">
        <v>116462.0</v>
      </c>
      <c r="M8" s="341">
        <v>119281.0</v>
      </c>
      <c r="N8" s="342">
        <v>0.271972456235602</v>
      </c>
      <c r="O8" s="342">
        <v>0.247691015382357</v>
      </c>
      <c r="P8" s="342">
        <v>0.222897023677301</v>
      </c>
      <c r="Q8" s="342">
        <v>0.207560269849277</v>
      </c>
      <c r="R8" s="342">
        <v>0.155453138567133</v>
      </c>
      <c r="S8" s="342">
        <v>0.130228653780439</v>
      </c>
      <c r="T8" s="342">
        <v>0.118142535497419</v>
      </c>
      <c r="U8" s="342">
        <v>0.136166297953156</v>
      </c>
      <c r="V8" s="342">
        <v>0.116164849105574</v>
      </c>
      <c r="W8" s="342">
        <v>0.0976455141351318</v>
      </c>
      <c r="X8" s="342">
        <v>0.0929924159738551</v>
      </c>
      <c r="Y8" s="336"/>
      <c r="Z8" s="336"/>
    </row>
    <row r="9">
      <c r="A9" s="340" t="s">
        <v>1032</v>
      </c>
      <c r="B9" s="340" t="s">
        <v>1036</v>
      </c>
      <c r="C9" s="341">
        <v>166322.0</v>
      </c>
      <c r="D9" s="341">
        <v>157579.0</v>
      </c>
      <c r="E9" s="341">
        <v>151181.0</v>
      </c>
      <c r="F9" s="341">
        <v>136089.0</v>
      </c>
      <c r="G9" s="341">
        <v>120657.0</v>
      </c>
      <c r="H9" s="341">
        <v>111726.0</v>
      </c>
      <c r="I9" s="341">
        <v>104132.0</v>
      </c>
      <c r="J9" s="341">
        <v>94964.0</v>
      </c>
      <c r="K9" s="341">
        <v>92538.0</v>
      </c>
      <c r="L9" s="341">
        <v>95940.0</v>
      </c>
      <c r="M9" s="341">
        <v>113785.0</v>
      </c>
      <c r="N9" s="342">
        <v>0.115475246576122</v>
      </c>
      <c r="O9" s="342">
        <v>0.107092711424156</v>
      </c>
      <c r="P9" s="342">
        <v>0.10115174936906</v>
      </c>
      <c r="Q9" s="342">
        <v>0.0942982699268835</v>
      </c>
      <c r="R9" s="342">
        <v>0.0890867824001607</v>
      </c>
      <c r="S9" s="342">
        <v>0.0829973108294828</v>
      </c>
      <c r="T9" s="342">
        <v>0.0789411042293668</v>
      </c>
      <c r="U9" s="342">
        <v>0.108125094645323</v>
      </c>
      <c r="V9" s="342">
        <v>0.0828471234309155</v>
      </c>
      <c r="W9" s="342">
        <v>0.0804392044282646</v>
      </c>
      <c r="X9" s="342">
        <v>0.0887076906765126</v>
      </c>
      <c r="Y9" s="336"/>
      <c r="Z9" s="336"/>
    </row>
    <row r="10" ht="30.75" customHeight="1">
      <c r="A10" s="337" t="s">
        <v>1037</v>
      </c>
      <c r="B10" s="337" t="s">
        <v>1038</v>
      </c>
      <c r="C10" s="338">
        <v>31308.0</v>
      </c>
      <c r="D10" s="338">
        <v>28581.0</v>
      </c>
      <c r="E10" s="338">
        <v>26097.0</v>
      </c>
      <c r="F10" s="338">
        <v>24421.0</v>
      </c>
      <c r="G10" s="338">
        <v>22831.0</v>
      </c>
      <c r="H10" s="338">
        <v>19408.0</v>
      </c>
      <c r="I10" s="338">
        <v>19971.0</v>
      </c>
      <c r="J10" s="338">
        <v>19916.0</v>
      </c>
      <c r="K10" s="338">
        <v>17828.0</v>
      </c>
      <c r="L10" s="338">
        <v>20235.0</v>
      </c>
      <c r="M10" s="338">
        <v>23766.0</v>
      </c>
      <c r="N10" s="339">
        <v>1.0</v>
      </c>
      <c r="O10" s="339">
        <v>1.0</v>
      </c>
      <c r="P10" s="339">
        <v>1.0</v>
      </c>
      <c r="Q10" s="339">
        <v>1.0</v>
      </c>
      <c r="R10" s="339">
        <v>1.0</v>
      </c>
      <c r="S10" s="339">
        <v>1.0</v>
      </c>
      <c r="T10" s="339">
        <v>1.0</v>
      </c>
      <c r="U10" s="339">
        <v>1.0</v>
      </c>
      <c r="V10" s="339">
        <v>1.0</v>
      </c>
      <c r="W10" s="339">
        <v>1.0</v>
      </c>
      <c r="X10" s="339">
        <v>1.0</v>
      </c>
      <c r="Y10" s="336"/>
      <c r="Z10" s="336"/>
    </row>
    <row r="11">
      <c r="A11" s="340" t="s">
        <v>1037</v>
      </c>
      <c r="B11" s="340" t="s">
        <v>1034</v>
      </c>
      <c r="C11" s="341">
        <v>1843.0</v>
      </c>
      <c r="D11" s="341">
        <v>2218.0</v>
      </c>
      <c r="E11" s="341">
        <v>2615.0</v>
      </c>
      <c r="F11" s="341">
        <v>3144.0</v>
      </c>
      <c r="G11" s="341">
        <v>5225.0</v>
      </c>
      <c r="H11" s="341">
        <v>5897.0</v>
      </c>
      <c r="I11" s="341">
        <v>6535.0</v>
      </c>
      <c r="J11" s="341">
        <v>6883.0</v>
      </c>
      <c r="K11" s="341">
        <v>6334.0</v>
      </c>
      <c r="L11" s="341">
        <v>8049.0</v>
      </c>
      <c r="M11" s="341">
        <v>9732.0</v>
      </c>
      <c r="N11" s="342">
        <v>0.0588667433243899</v>
      </c>
      <c r="O11" s="342">
        <v>0.0776040026591092</v>
      </c>
      <c r="P11" s="342">
        <v>0.100203088477603</v>
      </c>
      <c r="Q11" s="342">
        <v>0.128741656770812</v>
      </c>
      <c r="R11" s="342">
        <v>0.228855503482108</v>
      </c>
      <c r="S11" s="342">
        <v>0.303843775762572</v>
      </c>
      <c r="T11" s="342">
        <v>0.32722447548946</v>
      </c>
      <c r="U11" s="342">
        <v>0.345601526410926</v>
      </c>
      <c r="V11" s="342">
        <v>0.355283823199462</v>
      </c>
      <c r="W11" s="342">
        <v>0.397776130467013</v>
      </c>
      <c r="X11" s="342">
        <v>0.409492552385761</v>
      </c>
      <c r="Y11" s="336"/>
      <c r="Z11" s="336"/>
    </row>
    <row r="12">
      <c r="A12" s="340" t="s">
        <v>1037</v>
      </c>
      <c r="B12" s="340" t="s">
        <v>1035</v>
      </c>
      <c r="C12" s="341">
        <v>12655.0</v>
      </c>
      <c r="D12" s="341">
        <v>11257.0</v>
      </c>
      <c r="E12" s="341">
        <v>9994.0</v>
      </c>
      <c r="F12" s="341">
        <v>9145.0</v>
      </c>
      <c r="G12" s="341">
        <v>5506.0</v>
      </c>
      <c r="H12" s="341">
        <v>3248.0</v>
      </c>
      <c r="I12" s="341">
        <v>3484.0</v>
      </c>
      <c r="J12" s="341">
        <v>3363.0</v>
      </c>
      <c r="K12" s="341">
        <v>2795.0</v>
      </c>
      <c r="L12" s="341">
        <v>2342.0</v>
      </c>
      <c r="M12" s="341">
        <v>2140.0</v>
      </c>
      <c r="N12" s="342">
        <v>0.404209786636004</v>
      </c>
      <c r="O12" s="342">
        <v>0.393863055876281</v>
      </c>
      <c r="P12" s="342">
        <v>0.382955895313638</v>
      </c>
      <c r="Q12" s="342">
        <v>0.374472789812047</v>
      </c>
      <c r="R12" s="342">
        <v>0.241163330559327</v>
      </c>
      <c r="S12" s="342">
        <v>0.167353668590272</v>
      </c>
      <c r="T12" s="342">
        <v>0.174452956787342</v>
      </c>
      <c r="U12" s="342">
        <v>0.168859208676441</v>
      </c>
      <c r="V12" s="342">
        <v>0.156775858200583</v>
      </c>
      <c r="W12" s="342">
        <v>0.115740054361255</v>
      </c>
      <c r="X12" s="342">
        <v>0.0900446015315998</v>
      </c>
      <c r="Y12" s="336"/>
      <c r="Z12" s="336"/>
    </row>
    <row r="13">
      <c r="A13" s="340" t="s">
        <v>1037</v>
      </c>
      <c r="B13" s="340" t="s">
        <v>1036</v>
      </c>
      <c r="C13" s="341">
        <v>16810.0</v>
      </c>
      <c r="D13" s="341">
        <v>15106.0</v>
      </c>
      <c r="E13" s="341">
        <v>13488.0</v>
      </c>
      <c r="F13" s="341">
        <v>12132.0</v>
      </c>
      <c r="G13" s="341">
        <v>12100.0</v>
      </c>
      <c r="H13" s="341">
        <v>10263.0</v>
      </c>
      <c r="I13" s="341">
        <v>9952.0</v>
      </c>
      <c r="J13" s="341">
        <v>9670.0</v>
      </c>
      <c r="K13" s="341">
        <v>8699.0</v>
      </c>
      <c r="L13" s="341">
        <v>9844.0</v>
      </c>
      <c r="M13" s="341">
        <v>11894.0</v>
      </c>
      <c r="N13" s="342">
        <v>0.536923470039606</v>
      </c>
      <c r="O13" s="342">
        <v>0.528532941464609</v>
      </c>
      <c r="P13" s="342">
        <v>0.51684101620876</v>
      </c>
      <c r="Q13" s="342">
        <v>0.496785553417141</v>
      </c>
      <c r="R13" s="342">
        <v>0.529981165958565</v>
      </c>
      <c r="S13" s="342">
        <v>0.528802555647156</v>
      </c>
      <c r="T13" s="342">
        <v>0.498322567723199</v>
      </c>
      <c r="U13" s="342">
        <v>0.485539264912633</v>
      </c>
      <c r="V13" s="342">
        <v>0.487940318599955</v>
      </c>
      <c r="W13" s="342">
        <v>0.486483815171732</v>
      </c>
      <c r="X13" s="342">
        <v>0.500462846082639</v>
      </c>
      <c r="Y13" s="336"/>
      <c r="Z13" s="336"/>
    </row>
    <row r="14" ht="30.75" customHeight="1">
      <c r="A14" s="337" t="s">
        <v>1039</v>
      </c>
      <c r="B14" s="337" t="s">
        <v>1040</v>
      </c>
      <c r="C14" s="338">
        <v>340797.0</v>
      </c>
      <c r="D14" s="338">
        <v>319268.0</v>
      </c>
      <c r="E14" s="338">
        <v>286626.0</v>
      </c>
      <c r="F14" s="338">
        <v>263611.0</v>
      </c>
      <c r="G14" s="338">
        <v>230288.0</v>
      </c>
      <c r="H14" s="338">
        <v>214604.0</v>
      </c>
      <c r="I14" s="338">
        <v>212555.0</v>
      </c>
      <c r="J14" s="338">
        <v>179009.0</v>
      </c>
      <c r="K14" s="338">
        <v>181147.0</v>
      </c>
      <c r="L14" s="338">
        <v>187804.0</v>
      </c>
      <c r="M14" s="338">
        <v>218712.0</v>
      </c>
      <c r="N14" s="339">
        <v>1.0</v>
      </c>
      <c r="O14" s="339">
        <v>1.0</v>
      </c>
      <c r="P14" s="339">
        <v>1.0</v>
      </c>
      <c r="Q14" s="339">
        <v>1.0</v>
      </c>
      <c r="R14" s="339">
        <v>1.0</v>
      </c>
      <c r="S14" s="339">
        <v>1.0</v>
      </c>
      <c r="T14" s="339">
        <v>1.0</v>
      </c>
      <c r="U14" s="339">
        <v>1.0</v>
      </c>
      <c r="V14" s="339">
        <v>1.0</v>
      </c>
      <c r="W14" s="339">
        <v>1.0</v>
      </c>
      <c r="X14" s="339">
        <v>1.0</v>
      </c>
      <c r="Y14" s="336"/>
      <c r="Z14" s="336"/>
    </row>
    <row r="15">
      <c r="A15" s="340" t="s">
        <v>1039</v>
      </c>
      <c r="B15" s="340" t="s">
        <v>1034</v>
      </c>
      <c r="C15" s="341">
        <v>50999.0</v>
      </c>
      <c r="D15" s="341">
        <v>54504.0</v>
      </c>
      <c r="E15" s="341">
        <v>54487.0</v>
      </c>
      <c r="F15" s="341">
        <v>58249.0</v>
      </c>
      <c r="G15" s="341">
        <v>74063.0</v>
      </c>
      <c r="H15" s="341">
        <v>78231.0</v>
      </c>
      <c r="I15" s="341">
        <v>80461.0</v>
      </c>
      <c r="J15" s="341">
        <v>69059.0</v>
      </c>
      <c r="K15" s="341">
        <v>73170.0</v>
      </c>
      <c r="L15" s="341">
        <v>80089.0</v>
      </c>
      <c r="M15" s="341">
        <v>89253.0</v>
      </c>
      <c r="N15" s="342">
        <v>0.149646270360361</v>
      </c>
      <c r="O15" s="342">
        <v>0.170715511733089</v>
      </c>
      <c r="P15" s="342">
        <v>0.190097897608731</v>
      </c>
      <c r="Q15" s="342">
        <v>0.220965741186825</v>
      </c>
      <c r="R15" s="342">
        <v>0.321610331411103</v>
      </c>
      <c r="S15" s="342">
        <v>0.36453654172336</v>
      </c>
      <c r="T15" s="342">
        <v>0.37854202441721</v>
      </c>
      <c r="U15" s="342">
        <v>0.385785072258937</v>
      </c>
      <c r="V15" s="342">
        <v>0.403926093172948</v>
      </c>
      <c r="W15" s="342">
        <v>0.426449915869737</v>
      </c>
      <c r="X15" s="342">
        <v>0.408084604411281</v>
      </c>
      <c r="Y15" s="336"/>
      <c r="Z15" s="336"/>
    </row>
    <row r="16">
      <c r="A16" s="340" t="s">
        <v>1039</v>
      </c>
      <c r="B16" s="340" t="s">
        <v>1035</v>
      </c>
      <c r="C16" s="341">
        <v>188935.0</v>
      </c>
      <c r="D16" s="341">
        <v>170785.0</v>
      </c>
      <c r="E16" s="341">
        <v>145309.0</v>
      </c>
      <c r="F16" s="341">
        <v>125454.0</v>
      </c>
      <c r="G16" s="341">
        <v>83570.0</v>
      </c>
      <c r="H16" s="341">
        <v>67784.0</v>
      </c>
      <c r="I16" s="341">
        <v>65119.0</v>
      </c>
      <c r="J16" s="341">
        <v>49943.0</v>
      </c>
      <c r="K16" s="341">
        <v>49696.0</v>
      </c>
      <c r="L16" s="341">
        <v>44406.0</v>
      </c>
      <c r="M16" s="341">
        <v>49424.0</v>
      </c>
      <c r="N16" s="342">
        <v>0.554391617297101</v>
      </c>
      <c r="O16" s="342">
        <v>0.534926769986344</v>
      </c>
      <c r="P16" s="342">
        <v>0.506963778582543</v>
      </c>
      <c r="Q16" s="342">
        <v>0.475905785418666</v>
      </c>
      <c r="R16" s="342">
        <v>0.362893420412701</v>
      </c>
      <c r="S16" s="342">
        <v>0.315856181618236</v>
      </c>
      <c r="T16" s="342">
        <v>0.306363058972972</v>
      </c>
      <c r="U16" s="342">
        <v>0.278997145394924</v>
      </c>
      <c r="V16" s="342">
        <v>0.274340728800367</v>
      </c>
      <c r="W16" s="342">
        <v>0.236448637941684</v>
      </c>
      <c r="X16" s="342">
        <v>0.22597754124145</v>
      </c>
      <c r="Y16" s="336"/>
      <c r="Z16" s="336"/>
    </row>
    <row r="17">
      <c r="A17" s="340" t="s">
        <v>1039</v>
      </c>
      <c r="B17" s="340" t="s">
        <v>1036</v>
      </c>
      <c r="C17" s="341">
        <v>100863.0</v>
      </c>
      <c r="D17" s="341">
        <v>93979.0</v>
      </c>
      <c r="E17" s="341">
        <v>86830.0</v>
      </c>
      <c r="F17" s="341">
        <v>79908.0</v>
      </c>
      <c r="G17" s="341">
        <v>72655.0</v>
      </c>
      <c r="H17" s="341">
        <v>68589.0</v>
      </c>
      <c r="I17" s="341">
        <v>66975.0</v>
      </c>
      <c r="J17" s="341">
        <v>60007.0</v>
      </c>
      <c r="K17" s="341">
        <v>58281.0</v>
      </c>
      <c r="L17" s="341">
        <v>63309.0</v>
      </c>
      <c r="M17" s="341">
        <v>80035.0</v>
      </c>
      <c r="N17" s="342">
        <v>0.295962112342538</v>
      </c>
      <c r="O17" s="342">
        <v>0.294357718280567</v>
      </c>
      <c r="P17" s="342">
        <v>0.302938323808726</v>
      </c>
      <c r="Q17" s="342">
        <v>0.303128473394509</v>
      </c>
      <c r="R17" s="342">
        <v>0.315496248176197</v>
      </c>
      <c r="S17" s="342">
        <v>0.319607276658403</v>
      </c>
      <c r="T17" s="342">
        <v>0.315094916609819</v>
      </c>
      <c r="U17" s="342">
        <v>0.335217782346139</v>
      </c>
      <c r="V17" s="342">
        <v>0.321733178026685</v>
      </c>
      <c r="W17" s="342">
        <v>0.33710144618858</v>
      </c>
      <c r="X17" s="342">
        <v>0.365937854347269</v>
      </c>
      <c r="Y17" s="336"/>
      <c r="Z17" s="336"/>
    </row>
    <row r="18" ht="30.75" customHeight="1">
      <c r="A18" s="337" t="s">
        <v>1041</v>
      </c>
      <c r="B18" s="337" t="s">
        <v>1042</v>
      </c>
      <c r="C18" s="338">
        <v>512618.0</v>
      </c>
      <c r="D18" s="338">
        <v>530034.0</v>
      </c>
      <c r="E18" s="338">
        <v>527769.0</v>
      </c>
      <c r="F18" s="338">
        <v>486890.0</v>
      </c>
      <c r="G18" s="338">
        <v>441128.0</v>
      </c>
      <c r="H18" s="338">
        <v>426323.0</v>
      </c>
      <c r="I18" s="338">
        <v>392590.0</v>
      </c>
      <c r="J18" s="338">
        <v>208087.0</v>
      </c>
      <c r="K18" s="338">
        <v>275247.0</v>
      </c>
      <c r="L18" s="338">
        <v>290870.0</v>
      </c>
      <c r="M18" s="338">
        <v>296606.0</v>
      </c>
      <c r="N18" s="339">
        <v>1.0</v>
      </c>
      <c r="O18" s="339">
        <v>1.0</v>
      </c>
      <c r="P18" s="339">
        <v>1.0</v>
      </c>
      <c r="Q18" s="339">
        <v>1.0</v>
      </c>
      <c r="R18" s="339">
        <v>1.0</v>
      </c>
      <c r="S18" s="339">
        <v>1.0</v>
      </c>
      <c r="T18" s="339">
        <v>1.0</v>
      </c>
      <c r="U18" s="339">
        <v>1.0</v>
      </c>
      <c r="V18" s="339">
        <v>1.0</v>
      </c>
      <c r="W18" s="339">
        <v>1.0</v>
      </c>
      <c r="X18" s="339">
        <v>1.0</v>
      </c>
      <c r="Y18" s="336"/>
      <c r="Z18" s="336"/>
    </row>
    <row r="19">
      <c r="A19" s="340" t="s">
        <v>1041</v>
      </c>
      <c r="B19" s="340" t="s">
        <v>1034</v>
      </c>
      <c r="C19" s="341">
        <v>344044.0</v>
      </c>
      <c r="D19" s="341">
        <v>363075.0</v>
      </c>
      <c r="E19" s="341">
        <v>366850.0</v>
      </c>
      <c r="F19" s="341">
        <v>351819.0</v>
      </c>
      <c r="G19" s="341">
        <v>341523.0</v>
      </c>
      <c r="H19" s="341">
        <v>341681.0</v>
      </c>
      <c r="I19" s="341">
        <v>330811.0</v>
      </c>
      <c r="J19" s="341">
        <v>159772.0</v>
      </c>
      <c r="K19" s="341">
        <v>225889.0</v>
      </c>
      <c r="L19" s="341">
        <v>247110.0</v>
      </c>
      <c r="M19" s="341">
        <v>252385.0</v>
      </c>
      <c r="N19" s="342">
        <v>0.671150837465715</v>
      </c>
      <c r="O19" s="342">
        <v>0.68500322620813</v>
      </c>
      <c r="P19" s="342">
        <v>0.695095771066508</v>
      </c>
      <c r="Q19" s="342">
        <v>0.722584156585676</v>
      </c>
      <c r="R19" s="342">
        <v>0.77420385919733</v>
      </c>
      <c r="S19" s="342">
        <v>0.801460395052577</v>
      </c>
      <c r="T19" s="342">
        <v>0.84263735703915</v>
      </c>
      <c r="U19" s="342">
        <v>0.767813462638223</v>
      </c>
      <c r="V19" s="342">
        <v>0.820677427910204</v>
      </c>
      <c r="W19" s="342">
        <v>0.84955478392409</v>
      </c>
      <c r="X19" s="342">
        <v>0.850909961362885</v>
      </c>
      <c r="Y19" s="336"/>
      <c r="Z19" s="336"/>
    </row>
    <row r="20">
      <c r="A20" s="340" t="s">
        <v>1041</v>
      </c>
      <c r="B20" s="340" t="s">
        <v>1035</v>
      </c>
      <c r="C20" s="341">
        <v>127174.0</v>
      </c>
      <c r="D20" s="341">
        <v>124902.0</v>
      </c>
      <c r="E20" s="341">
        <v>117884.0</v>
      </c>
      <c r="F20" s="341">
        <v>98102.0</v>
      </c>
      <c r="G20" s="341">
        <v>69931.0</v>
      </c>
      <c r="H20" s="341">
        <v>58855.0</v>
      </c>
      <c r="I20" s="341">
        <v>41726.0</v>
      </c>
      <c r="J20" s="341">
        <v>30132.0</v>
      </c>
      <c r="K20" s="341">
        <v>32521.0</v>
      </c>
      <c r="L20" s="341">
        <v>28364.0</v>
      </c>
      <c r="M20" s="341">
        <v>28210.0</v>
      </c>
      <c r="N20" s="342">
        <v>0.24808726966279</v>
      </c>
      <c r="O20" s="342">
        <v>0.235649033835565</v>
      </c>
      <c r="P20" s="342">
        <v>0.223362872771989</v>
      </c>
      <c r="Q20" s="342">
        <v>0.201486988847584</v>
      </c>
      <c r="R20" s="342">
        <v>0.158527683574835</v>
      </c>
      <c r="S20" s="342">
        <v>0.138052603307821</v>
      </c>
      <c r="T20" s="342">
        <v>0.106283909422043</v>
      </c>
      <c r="U20" s="342">
        <v>0.144804817215876</v>
      </c>
      <c r="V20" s="342">
        <v>0.118152059786301</v>
      </c>
      <c r="W20" s="342">
        <v>0.0975143534912504</v>
      </c>
      <c r="X20" s="342">
        <v>0.0951093369655368</v>
      </c>
      <c r="Y20" s="336"/>
      <c r="Z20" s="336"/>
    </row>
    <row r="21">
      <c r="A21" s="340" t="s">
        <v>1041</v>
      </c>
      <c r="B21" s="340" t="s">
        <v>1036</v>
      </c>
      <c r="C21" s="341">
        <v>41400.0</v>
      </c>
      <c r="D21" s="341">
        <v>42057.0</v>
      </c>
      <c r="E21" s="341">
        <v>43035.0</v>
      </c>
      <c r="F21" s="341">
        <v>36969.0</v>
      </c>
      <c r="G21" s="341">
        <v>29674.0</v>
      </c>
      <c r="H21" s="341">
        <v>25787.0</v>
      </c>
      <c r="I21" s="341">
        <v>20053.0</v>
      </c>
      <c r="J21" s="341">
        <v>18183.0</v>
      </c>
      <c r="K21" s="341">
        <v>16837.0</v>
      </c>
      <c r="L21" s="341">
        <v>15396.0</v>
      </c>
      <c r="M21" s="341">
        <v>16011.0</v>
      </c>
      <c r="N21" s="342">
        <v>0.0807618928714949</v>
      </c>
      <c r="O21" s="342">
        <v>0.0793477399563047</v>
      </c>
      <c r="P21" s="342">
        <v>0.0815413561615025</v>
      </c>
      <c r="Q21" s="342">
        <v>0.0759288545667399</v>
      </c>
      <c r="R21" s="342">
        <v>0.0672684572278341</v>
      </c>
      <c r="S21" s="342">
        <v>0.0604870016396019</v>
      </c>
      <c r="T21" s="342">
        <v>0.0510787335388064</v>
      </c>
      <c r="U21" s="342">
        <v>0.0873817201459005</v>
      </c>
      <c r="V21" s="342">
        <v>0.0611705123034947</v>
      </c>
      <c r="W21" s="342">
        <v>0.0529308625846598</v>
      </c>
      <c r="X21" s="342">
        <v>0.0539807016715778</v>
      </c>
      <c r="Y21" s="336"/>
      <c r="Z21" s="336"/>
    </row>
    <row r="22" ht="30.75" customHeight="1">
      <c r="A22" s="337" t="s">
        <v>1043</v>
      </c>
      <c r="B22" s="337" t="s">
        <v>1044</v>
      </c>
      <c r="C22" s="338">
        <v>555603.0</v>
      </c>
      <c r="D22" s="338">
        <v>593543.0</v>
      </c>
      <c r="E22" s="338">
        <v>654104.0</v>
      </c>
      <c r="F22" s="338">
        <v>668254.0</v>
      </c>
      <c r="G22" s="338">
        <v>660129.0</v>
      </c>
      <c r="H22" s="338">
        <v>685805.0</v>
      </c>
      <c r="I22" s="338">
        <v>693994.0</v>
      </c>
      <c r="J22" s="338">
        <v>471267.0</v>
      </c>
      <c r="K22" s="338">
        <v>642751.0</v>
      </c>
      <c r="L22" s="338">
        <v>693793.0</v>
      </c>
      <c r="M22" s="338">
        <v>743612.0</v>
      </c>
      <c r="N22" s="339">
        <v>1.0</v>
      </c>
      <c r="O22" s="339">
        <v>1.0</v>
      </c>
      <c r="P22" s="339">
        <v>1.0</v>
      </c>
      <c r="Q22" s="339">
        <v>1.0</v>
      </c>
      <c r="R22" s="339">
        <v>1.0</v>
      </c>
      <c r="S22" s="339">
        <v>1.0</v>
      </c>
      <c r="T22" s="339">
        <v>1.0</v>
      </c>
      <c r="U22" s="339">
        <v>1.0</v>
      </c>
      <c r="V22" s="339">
        <v>1.0</v>
      </c>
      <c r="W22" s="339">
        <v>1.0</v>
      </c>
      <c r="X22" s="339">
        <v>1.0</v>
      </c>
      <c r="Y22" s="336"/>
      <c r="Z22" s="336"/>
    </row>
    <row r="23">
      <c r="A23" s="340" t="s">
        <v>1043</v>
      </c>
      <c r="B23" s="340" t="s">
        <v>1034</v>
      </c>
      <c r="C23" s="341">
        <v>485389.0</v>
      </c>
      <c r="D23" s="341">
        <v>529591.0</v>
      </c>
      <c r="E23" s="341">
        <v>586322.0</v>
      </c>
      <c r="F23" s="341">
        <v>594329.0</v>
      </c>
      <c r="G23" s="341">
        <v>602366.0</v>
      </c>
      <c r="H23" s="341">
        <v>633299.0</v>
      </c>
      <c r="I23" s="341">
        <v>641328.0</v>
      </c>
      <c r="J23" s="341">
        <v>428009.0</v>
      </c>
      <c r="K23" s="341">
        <v>589289.0</v>
      </c>
      <c r="L23" s="341">
        <v>645052.0</v>
      </c>
      <c r="M23" s="341">
        <v>698260.0</v>
      </c>
      <c r="N23" s="342">
        <v>0.873625592374411</v>
      </c>
      <c r="O23" s="342">
        <v>0.892253804694858</v>
      </c>
      <c r="P23" s="342">
        <v>0.896374276873402</v>
      </c>
      <c r="Q23" s="342">
        <v>0.889375895991644</v>
      </c>
      <c r="R23" s="342">
        <v>0.912497405810077</v>
      </c>
      <c r="S23" s="342">
        <v>0.923438878398379</v>
      </c>
      <c r="T23" s="342">
        <v>0.924111735836333</v>
      </c>
      <c r="U23" s="342">
        <v>0.908209146831838</v>
      </c>
      <c r="V23" s="342">
        <v>0.916823155467669</v>
      </c>
      <c r="W23" s="342">
        <v>0.929747057119342</v>
      </c>
      <c r="X23" s="342">
        <v>0.939011204768078</v>
      </c>
      <c r="Y23" s="336"/>
      <c r="Z23" s="336"/>
    </row>
    <row r="24">
      <c r="A24" s="340" t="s">
        <v>1043</v>
      </c>
      <c r="B24" s="340" t="s">
        <v>1035</v>
      </c>
      <c r="C24" s="341">
        <v>62965.0</v>
      </c>
      <c r="D24" s="341">
        <v>57515.0</v>
      </c>
      <c r="E24" s="341">
        <v>59954.0</v>
      </c>
      <c r="F24" s="341">
        <v>66845.0</v>
      </c>
      <c r="G24" s="341">
        <v>51535.0</v>
      </c>
      <c r="H24" s="341">
        <v>45419.0</v>
      </c>
      <c r="I24" s="341">
        <v>45514.0</v>
      </c>
      <c r="J24" s="341">
        <v>36154.0</v>
      </c>
      <c r="K24" s="341">
        <v>44741.0</v>
      </c>
      <c r="L24" s="341">
        <v>41350.0</v>
      </c>
      <c r="M24" s="341">
        <v>39507.0</v>
      </c>
      <c r="N24" s="342">
        <v>0.113327321846714</v>
      </c>
      <c r="O24" s="342">
        <v>0.0969011512224051</v>
      </c>
      <c r="P24" s="342">
        <v>0.0916582072575615</v>
      </c>
      <c r="Q24" s="342">
        <v>0.100029330164877</v>
      </c>
      <c r="R24" s="342">
        <v>0.0780680745733031</v>
      </c>
      <c r="S24" s="342">
        <v>0.0662272803493704</v>
      </c>
      <c r="T24" s="342">
        <v>0.0655826995622441</v>
      </c>
      <c r="U24" s="342">
        <v>0.0767165958999887</v>
      </c>
      <c r="V24" s="342">
        <v>0.0696086042651042</v>
      </c>
      <c r="W24" s="342">
        <v>0.0595999094830879</v>
      </c>
      <c r="X24" s="342">
        <v>0.0531285132569136</v>
      </c>
      <c r="Y24" s="336"/>
      <c r="Z24" s="336"/>
    </row>
    <row r="25">
      <c r="A25" s="340" t="s">
        <v>1043</v>
      </c>
      <c r="B25" s="340" t="s">
        <v>1036</v>
      </c>
      <c r="C25" s="341">
        <v>7249.0</v>
      </c>
      <c r="D25" s="341">
        <v>6437.0</v>
      </c>
      <c r="E25" s="341">
        <v>7828.0</v>
      </c>
      <c r="F25" s="341">
        <v>7080.0</v>
      </c>
      <c r="G25" s="341">
        <v>6228.0</v>
      </c>
      <c r="H25" s="341">
        <v>7087.0</v>
      </c>
      <c r="I25" s="341">
        <v>7152.0</v>
      </c>
      <c r="J25" s="341">
        <v>7104.0</v>
      </c>
      <c r="K25" s="341">
        <v>8721.0</v>
      </c>
      <c r="L25" s="341">
        <v>7391.0</v>
      </c>
      <c r="M25" s="341">
        <v>5845.0</v>
      </c>
      <c r="N25" s="342">
        <v>0.0130470857788745</v>
      </c>
      <c r="O25" s="342">
        <v>0.0108450440827371</v>
      </c>
      <c r="P25" s="342">
        <v>0.0119675158690361</v>
      </c>
      <c r="Q25" s="342">
        <v>0.0105947738434787</v>
      </c>
      <c r="R25" s="342">
        <v>0.00943451961662039</v>
      </c>
      <c r="S25" s="342">
        <v>0.010333841252251</v>
      </c>
      <c r="T25" s="342">
        <v>0.0103055646014231</v>
      </c>
      <c r="U25" s="342">
        <v>0.0150742572681728</v>
      </c>
      <c r="V25" s="342">
        <v>0.0135682402672263</v>
      </c>
      <c r="W25" s="342">
        <v>0.0106530333975696</v>
      </c>
      <c r="X25" s="342">
        <v>0.00786028197500847</v>
      </c>
      <c r="Y25" s="336"/>
      <c r="Z25" s="336"/>
    </row>
    <row r="26" ht="30.75" customHeight="1">
      <c r="A26" s="337" t="s">
        <v>1045</v>
      </c>
      <c r="B26" s="337" t="s">
        <v>1046</v>
      </c>
      <c r="C26" s="338">
        <v>0.0</v>
      </c>
      <c r="D26" s="338">
        <v>0.0</v>
      </c>
      <c r="E26" s="338">
        <v>0.0</v>
      </c>
      <c r="F26" s="338">
        <v>0.0</v>
      </c>
      <c r="G26" s="338">
        <v>0.0</v>
      </c>
      <c r="H26" s="338">
        <v>0.0</v>
      </c>
      <c r="I26" s="338">
        <v>0.0</v>
      </c>
      <c r="J26" s="338">
        <v>0.0</v>
      </c>
      <c r="K26" s="338">
        <v>0.0</v>
      </c>
      <c r="L26" s="338">
        <v>0.0</v>
      </c>
      <c r="M26" s="338">
        <v>0.0</v>
      </c>
      <c r="N26" s="339" t="s">
        <v>1047</v>
      </c>
      <c r="O26" s="339" t="s">
        <v>1047</v>
      </c>
      <c r="P26" s="339" t="s">
        <v>1047</v>
      </c>
      <c r="Q26" s="339" t="s">
        <v>1047</v>
      </c>
      <c r="R26" s="339" t="s">
        <v>1047</v>
      </c>
      <c r="S26" s="339" t="s">
        <v>1047</v>
      </c>
      <c r="T26" s="339" t="s">
        <v>1047</v>
      </c>
      <c r="U26" s="339" t="s">
        <v>1047</v>
      </c>
      <c r="V26" s="339" t="s">
        <v>1047</v>
      </c>
      <c r="W26" s="339" t="s">
        <v>1047</v>
      </c>
      <c r="X26" s="339" t="s">
        <v>1047</v>
      </c>
      <c r="Y26" s="336"/>
      <c r="Z26" s="336"/>
    </row>
    <row r="27">
      <c r="A27" s="340" t="s">
        <v>1045</v>
      </c>
      <c r="B27" s="340" t="s">
        <v>1034</v>
      </c>
      <c r="C27" s="341">
        <v>0.0</v>
      </c>
      <c r="D27" s="341">
        <v>0.0</v>
      </c>
      <c r="E27" s="341">
        <v>0.0</v>
      </c>
      <c r="F27" s="341">
        <v>0.0</v>
      </c>
      <c r="G27" s="341">
        <v>0.0</v>
      </c>
      <c r="H27" s="341">
        <v>0.0</v>
      </c>
      <c r="I27" s="341">
        <v>0.0</v>
      </c>
      <c r="J27" s="341">
        <v>0.0</v>
      </c>
      <c r="K27" s="341">
        <v>0.0</v>
      </c>
      <c r="L27" s="341">
        <v>0.0</v>
      </c>
      <c r="M27" s="341">
        <v>0.0</v>
      </c>
      <c r="N27" s="342" t="s">
        <v>1047</v>
      </c>
      <c r="O27" s="342" t="s">
        <v>1047</v>
      </c>
      <c r="P27" s="342" t="s">
        <v>1047</v>
      </c>
      <c r="Q27" s="342" t="s">
        <v>1047</v>
      </c>
      <c r="R27" s="342" t="s">
        <v>1047</v>
      </c>
      <c r="S27" s="342" t="s">
        <v>1047</v>
      </c>
      <c r="T27" s="342" t="s">
        <v>1047</v>
      </c>
      <c r="U27" s="342" t="s">
        <v>1047</v>
      </c>
      <c r="V27" s="342" t="s">
        <v>1047</v>
      </c>
      <c r="W27" s="342" t="s">
        <v>1047</v>
      </c>
      <c r="X27" s="342" t="s">
        <v>1047</v>
      </c>
      <c r="Y27" s="336"/>
      <c r="Z27" s="336"/>
    </row>
    <row r="28">
      <c r="A28" s="340" t="s">
        <v>1045</v>
      </c>
      <c r="B28" s="340" t="s">
        <v>1035</v>
      </c>
      <c r="C28" s="341">
        <v>0.0</v>
      </c>
      <c r="D28" s="341">
        <v>0.0</v>
      </c>
      <c r="E28" s="341">
        <v>0.0</v>
      </c>
      <c r="F28" s="341">
        <v>0.0</v>
      </c>
      <c r="G28" s="341">
        <v>0.0</v>
      </c>
      <c r="H28" s="341">
        <v>0.0</v>
      </c>
      <c r="I28" s="341">
        <v>0.0</v>
      </c>
      <c r="J28" s="341">
        <v>0.0</v>
      </c>
      <c r="K28" s="341">
        <v>0.0</v>
      </c>
      <c r="L28" s="341">
        <v>0.0</v>
      </c>
      <c r="M28" s="341">
        <v>0.0</v>
      </c>
      <c r="N28" s="342" t="s">
        <v>1047</v>
      </c>
      <c r="O28" s="342" t="s">
        <v>1047</v>
      </c>
      <c r="P28" s="342" t="s">
        <v>1047</v>
      </c>
      <c r="Q28" s="342" t="s">
        <v>1047</v>
      </c>
      <c r="R28" s="342" t="s">
        <v>1047</v>
      </c>
      <c r="S28" s="342" t="s">
        <v>1047</v>
      </c>
      <c r="T28" s="342" t="s">
        <v>1047</v>
      </c>
      <c r="U28" s="342" t="s">
        <v>1047</v>
      </c>
      <c r="V28" s="342" t="s">
        <v>1047</v>
      </c>
      <c r="W28" s="342" t="s">
        <v>1047</v>
      </c>
      <c r="X28" s="342" t="s">
        <v>1047</v>
      </c>
      <c r="Y28" s="336"/>
      <c r="Z28" s="336"/>
    </row>
    <row r="29">
      <c r="A29" s="340" t="s">
        <v>1045</v>
      </c>
      <c r="B29" s="340" t="s">
        <v>1036</v>
      </c>
      <c r="C29" s="341">
        <v>0.0</v>
      </c>
      <c r="D29" s="341">
        <v>0.0</v>
      </c>
      <c r="E29" s="341">
        <v>0.0</v>
      </c>
      <c r="F29" s="341">
        <v>0.0</v>
      </c>
      <c r="G29" s="341">
        <v>0.0</v>
      </c>
      <c r="H29" s="341">
        <v>0.0</v>
      </c>
      <c r="I29" s="341">
        <v>0.0</v>
      </c>
      <c r="J29" s="341">
        <v>0.0</v>
      </c>
      <c r="K29" s="341">
        <v>0.0</v>
      </c>
      <c r="L29" s="341">
        <v>0.0</v>
      </c>
      <c r="M29" s="341">
        <v>0.0</v>
      </c>
      <c r="N29" s="343" t="s">
        <v>1047</v>
      </c>
      <c r="O29" s="343" t="s">
        <v>1047</v>
      </c>
      <c r="P29" s="343" t="s">
        <v>1047</v>
      </c>
      <c r="Q29" s="343" t="s">
        <v>1047</v>
      </c>
      <c r="R29" s="343" t="s">
        <v>1047</v>
      </c>
      <c r="S29" s="343" t="s">
        <v>1047</v>
      </c>
      <c r="T29" s="343" t="s">
        <v>1047</v>
      </c>
      <c r="U29" s="343" t="s">
        <v>1047</v>
      </c>
      <c r="V29" s="343" t="s">
        <v>1047</v>
      </c>
      <c r="W29" s="343" t="s">
        <v>1047</v>
      </c>
      <c r="X29" s="343" t="s">
        <v>1047</v>
      </c>
      <c r="Y29" s="336"/>
      <c r="Z29" s="336"/>
    </row>
    <row r="30">
      <c r="A30" s="336"/>
      <c r="B30" s="336"/>
      <c r="C30" s="336"/>
      <c r="D30" s="336"/>
      <c r="E30" s="336"/>
      <c r="F30" s="336"/>
      <c r="G30" s="336"/>
      <c r="H30" s="336"/>
      <c r="I30" s="336"/>
      <c r="J30" s="336"/>
      <c r="K30" s="336"/>
      <c r="L30" s="336"/>
      <c r="M30" s="336"/>
      <c r="N30" s="336"/>
      <c r="O30" s="336"/>
      <c r="P30" s="336"/>
      <c r="Q30" s="336"/>
      <c r="R30" s="336"/>
      <c r="S30" s="336"/>
      <c r="T30" s="336"/>
      <c r="U30" s="336"/>
      <c r="V30" s="336"/>
      <c r="W30" s="336"/>
      <c r="X30" s="336"/>
      <c r="Y30" s="336"/>
      <c r="Z30" s="336"/>
    </row>
    <row r="31">
      <c r="A31" s="336"/>
      <c r="B31" s="336"/>
      <c r="C31" s="336"/>
      <c r="D31" s="336"/>
      <c r="E31" s="336"/>
      <c r="F31" s="336"/>
      <c r="G31" s="336"/>
      <c r="H31" s="336"/>
      <c r="I31" s="336"/>
      <c r="J31" s="336"/>
      <c r="K31" s="336"/>
      <c r="L31" s="336"/>
      <c r="M31" s="336"/>
      <c r="N31" s="336"/>
      <c r="O31" s="336"/>
      <c r="P31" s="336"/>
      <c r="Q31" s="336"/>
      <c r="R31" s="336"/>
      <c r="S31" s="336"/>
      <c r="T31" s="336"/>
      <c r="U31" s="336"/>
      <c r="V31" s="336"/>
      <c r="W31" s="336"/>
      <c r="X31" s="336"/>
      <c r="Y31" s="336"/>
      <c r="Z31" s="336"/>
    </row>
    <row r="32">
      <c r="A32" s="336"/>
      <c r="B32" s="336"/>
      <c r="C32" s="336"/>
      <c r="D32" s="336"/>
      <c r="E32" s="336"/>
      <c r="F32" s="336"/>
      <c r="G32" s="336"/>
      <c r="H32" s="336"/>
      <c r="I32" s="336"/>
      <c r="J32" s="336"/>
      <c r="K32" s="336"/>
      <c r="L32" s="336"/>
      <c r="M32" s="336"/>
      <c r="N32" s="336"/>
      <c r="O32" s="336"/>
      <c r="P32" s="336"/>
      <c r="Q32" s="336"/>
      <c r="R32" s="336"/>
      <c r="S32" s="336"/>
      <c r="T32" s="336"/>
      <c r="U32" s="336"/>
      <c r="V32" s="336"/>
      <c r="W32" s="336"/>
      <c r="X32" s="336"/>
      <c r="Y32" s="336"/>
      <c r="Z32" s="336"/>
    </row>
    <row r="33">
      <c r="A33" s="336"/>
      <c r="B33" s="336"/>
      <c r="C33" s="336"/>
      <c r="D33" s="336"/>
      <c r="E33" s="336"/>
      <c r="F33" s="336"/>
      <c r="G33" s="336"/>
      <c r="H33" s="336"/>
      <c r="I33" s="336"/>
      <c r="J33" s="336"/>
      <c r="K33" s="336"/>
      <c r="L33" s="336"/>
      <c r="M33" s="336"/>
      <c r="N33" s="336"/>
      <c r="O33" s="336"/>
      <c r="P33" s="336"/>
      <c r="Q33" s="336"/>
      <c r="R33" s="336"/>
      <c r="S33" s="336"/>
      <c r="T33" s="336"/>
      <c r="U33" s="336"/>
      <c r="V33" s="336"/>
      <c r="W33" s="336"/>
      <c r="X33" s="336"/>
      <c r="Y33" s="336"/>
      <c r="Z33" s="336"/>
    </row>
    <row r="34">
      <c r="A34" s="336"/>
      <c r="B34" s="336"/>
      <c r="C34" s="336"/>
      <c r="D34" s="336"/>
      <c r="E34" s="336"/>
      <c r="F34" s="336"/>
      <c r="G34" s="336"/>
      <c r="H34" s="336"/>
      <c r="I34" s="336"/>
      <c r="J34" s="336"/>
      <c r="K34" s="336"/>
      <c r="L34" s="336"/>
      <c r="M34" s="336"/>
      <c r="N34" s="336"/>
      <c r="O34" s="336"/>
      <c r="P34" s="336"/>
      <c r="Q34" s="336"/>
      <c r="R34" s="336"/>
      <c r="S34" s="336"/>
      <c r="T34" s="336"/>
      <c r="U34" s="336"/>
      <c r="V34" s="336"/>
      <c r="W34" s="336"/>
      <c r="X34" s="336"/>
      <c r="Y34" s="336"/>
      <c r="Z34" s="336"/>
    </row>
    <row r="35">
      <c r="A35" s="336"/>
      <c r="B35" s="336"/>
      <c r="C35" s="336"/>
      <c r="D35" s="336"/>
      <c r="E35" s="336"/>
      <c r="F35" s="336"/>
      <c r="G35" s="336"/>
      <c r="H35" s="336"/>
      <c r="I35" s="336"/>
      <c r="J35" s="336"/>
      <c r="K35" s="336"/>
      <c r="L35" s="336"/>
      <c r="M35" s="336"/>
      <c r="N35" s="336"/>
      <c r="O35" s="336"/>
      <c r="P35" s="336"/>
      <c r="Q35" s="336"/>
      <c r="R35" s="336"/>
      <c r="S35" s="336"/>
      <c r="T35" s="336"/>
      <c r="U35" s="336"/>
      <c r="V35" s="336"/>
      <c r="W35" s="336"/>
      <c r="X35" s="336"/>
      <c r="Y35" s="336"/>
      <c r="Z35" s="336"/>
    </row>
    <row r="36">
      <c r="A36" s="336"/>
      <c r="B36" s="336"/>
      <c r="C36" s="336"/>
      <c r="D36" s="336"/>
      <c r="E36" s="336"/>
      <c r="F36" s="336"/>
      <c r="G36" s="336"/>
      <c r="H36" s="336"/>
      <c r="I36" s="336"/>
      <c r="J36" s="336"/>
      <c r="K36" s="336"/>
      <c r="L36" s="336"/>
      <c r="M36" s="336"/>
      <c r="N36" s="336"/>
      <c r="O36" s="336"/>
      <c r="P36" s="336"/>
      <c r="Q36" s="336"/>
      <c r="R36" s="336"/>
      <c r="S36" s="336"/>
      <c r="T36" s="336"/>
      <c r="U36" s="336"/>
      <c r="V36" s="336"/>
      <c r="W36" s="336"/>
      <c r="X36" s="336"/>
      <c r="Y36" s="336"/>
      <c r="Z36" s="336"/>
    </row>
    <row r="37">
      <c r="A37" s="336"/>
      <c r="B37" s="336"/>
      <c r="C37" s="336"/>
      <c r="D37" s="336"/>
      <c r="E37" s="336"/>
      <c r="F37" s="336"/>
      <c r="G37" s="336"/>
      <c r="H37" s="336"/>
      <c r="I37" s="336"/>
      <c r="J37" s="336"/>
      <c r="K37" s="336"/>
      <c r="L37" s="336"/>
      <c r="M37" s="336"/>
      <c r="N37" s="336"/>
      <c r="O37" s="336"/>
      <c r="P37" s="336"/>
      <c r="Q37" s="336"/>
      <c r="R37" s="336"/>
      <c r="S37" s="336"/>
      <c r="T37" s="336"/>
      <c r="U37" s="336"/>
      <c r="V37" s="336"/>
      <c r="W37" s="336"/>
      <c r="X37" s="336"/>
      <c r="Y37" s="336"/>
      <c r="Z37" s="336"/>
    </row>
    <row r="38">
      <c r="A38" s="336"/>
      <c r="B38" s="336"/>
      <c r="C38" s="336"/>
      <c r="D38" s="336"/>
      <c r="E38" s="336"/>
      <c r="F38" s="336"/>
      <c r="G38" s="336"/>
      <c r="H38" s="336"/>
      <c r="I38" s="336"/>
      <c r="J38" s="336"/>
      <c r="K38" s="336"/>
      <c r="L38" s="336"/>
      <c r="M38" s="336"/>
      <c r="N38" s="336"/>
      <c r="O38" s="336"/>
      <c r="P38" s="336"/>
      <c r="Q38" s="336"/>
      <c r="R38" s="336"/>
      <c r="S38" s="336"/>
      <c r="T38" s="336"/>
      <c r="U38" s="336"/>
      <c r="V38" s="336"/>
      <c r="W38" s="336"/>
      <c r="X38" s="336"/>
      <c r="Y38" s="336"/>
      <c r="Z38" s="336"/>
    </row>
    <row r="39">
      <c r="A39" s="336"/>
      <c r="B39" s="336"/>
      <c r="C39" s="336"/>
      <c r="D39" s="336"/>
      <c r="E39" s="336"/>
      <c r="F39" s="336"/>
      <c r="G39" s="336"/>
      <c r="H39" s="336"/>
      <c r="I39" s="336"/>
      <c r="J39" s="336"/>
      <c r="K39" s="336"/>
      <c r="L39" s="336"/>
      <c r="M39" s="336"/>
      <c r="N39" s="336"/>
      <c r="O39" s="336"/>
      <c r="P39" s="336"/>
      <c r="Q39" s="336"/>
      <c r="R39" s="336"/>
      <c r="S39" s="336"/>
      <c r="T39" s="336"/>
      <c r="U39" s="336"/>
      <c r="V39" s="336"/>
      <c r="W39" s="336"/>
      <c r="X39" s="336"/>
      <c r="Y39" s="336"/>
      <c r="Z39" s="336"/>
    </row>
    <row r="40">
      <c r="A40" s="336"/>
      <c r="B40" s="336"/>
      <c r="C40" s="336"/>
      <c r="D40" s="336"/>
      <c r="E40" s="336"/>
      <c r="F40" s="336"/>
      <c r="G40" s="336"/>
      <c r="H40" s="336"/>
      <c r="I40" s="336"/>
      <c r="J40" s="336"/>
      <c r="K40" s="336"/>
      <c r="L40" s="336"/>
      <c r="M40" s="336"/>
      <c r="N40" s="336"/>
      <c r="O40" s="336"/>
      <c r="P40" s="336"/>
      <c r="Q40" s="336"/>
      <c r="R40" s="336"/>
      <c r="S40" s="336"/>
      <c r="T40" s="336"/>
      <c r="U40" s="336"/>
      <c r="V40" s="336"/>
      <c r="W40" s="336"/>
      <c r="X40" s="336"/>
      <c r="Y40" s="336"/>
      <c r="Z40" s="336"/>
    </row>
    <row r="41">
      <c r="A41" s="336"/>
      <c r="B41" s="336"/>
      <c r="C41" s="336"/>
      <c r="D41" s="336"/>
      <c r="E41" s="336"/>
      <c r="F41" s="336"/>
      <c r="G41" s="336"/>
      <c r="H41" s="336"/>
      <c r="I41" s="336"/>
      <c r="J41" s="336"/>
      <c r="K41" s="336"/>
      <c r="L41" s="336"/>
      <c r="M41" s="336"/>
      <c r="N41" s="336"/>
      <c r="O41" s="336"/>
      <c r="P41" s="336"/>
      <c r="Q41" s="336"/>
      <c r="R41" s="336"/>
      <c r="S41" s="336"/>
      <c r="T41" s="336"/>
      <c r="U41" s="336"/>
      <c r="V41" s="336"/>
      <c r="W41" s="336"/>
      <c r="X41" s="336"/>
      <c r="Y41" s="336"/>
      <c r="Z41" s="336"/>
    </row>
    <row r="42">
      <c r="A42" s="336"/>
      <c r="B42" s="336"/>
      <c r="C42" s="336"/>
      <c r="D42" s="336"/>
      <c r="E42" s="336"/>
      <c r="F42" s="336"/>
      <c r="G42" s="336"/>
      <c r="H42" s="336"/>
      <c r="I42" s="336"/>
      <c r="J42" s="336"/>
      <c r="K42" s="336"/>
      <c r="L42" s="336"/>
      <c r="M42" s="336"/>
      <c r="N42" s="336"/>
      <c r="O42" s="336"/>
      <c r="P42" s="336"/>
      <c r="Q42" s="336"/>
      <c r="R42" s="336"/>
      <c r="S42" s="336"/>
      <c r="T42" s="336"/>
      <c r="U42" s="336"/>
      <c r="V42" s="336"/>
      <c r="W42" s="336"/>
      <c r="X42" s="336"/>
      <c r="Y42" s="336"/>
      <c r="Z42" s="336"/>
    </row>
    <row r="43">
      <c r="A43" s="336"/>
      <c r="B43" s="336"/>
      <c r="C43" s="336"/>
      <c r="D43" s="336"/>
      <c r="E43" s="336"/>
      <c r="F43" s="336"/>
      <c r="G43" s="336"/>
      <c r="H43" s="336"/>
      <c r="I43" s="336"/>
      <c r="J43" s="336"/>
      <c r="K43" s="336"/>
      <c r="L43" s="336"/>
      <c r="M43" s="336"/>
      <c r="N43" s="336"/>
      <c r="O43" s="336"/>
      <c r="P43" s="336"/>
      <c r="Q43" s="336"/>
      <c r="R43" s="336"/>
      <c r="S43" s="336"/>
      <c r="T43" s="336"/>
      <c r="U43" s="336"/>
      <c r="V43" s="336"/>
      <c r="W43" s="336"/>
      <c r="X43" s="336"/>
      <c r="Y43" s="336"/>
      <c r="Z43" s="336"/>
    </row>
    <row r="44">
      <c r="A44" s="336"/>
      <c r="B44" s="336"/>
      <c r="C44" s="336"/>
      <c r="D44" s="336"/>
      <c r="E44" s="336"/>
      <c r="F44" s="336"/>
      <c r="G44" s="336"/>
      <c r="H44" s="336"/>
      <c r="I44" s="336"/>
      <c r="J44" s="336"/>
      <c r="K44" s="336"/>
      <c r="L44" s="336"/>
      <c r="M44" s="336"/>
      <c r="N44" s="336"/>
      <c r="O44" s="336"/>
      <c r="P44" s="336"/>
      <c r="Q44" s="336"/>
      <c r="R44" s="336"/>
      <c r="S44" s="336"/>
      <c r="T44" s="336"/>
      <c r="U44" s="336"/>
      <c r="V44" s="336"/>
      <c r="W44" s="336"/>
      <c r="X44" s="336"/>
      <c r="Y44" s="336"/>
      <c r="Z44" s="336"/>
    </row>
    <row r="45">
      <c r="A45" s="336"/>
      <c r="B45" s="336"/>
      <c r="C45" s="336"/>
      <c r="D45" s="336"/>
      <c r="E45" s="336"/>
      <c r="F45" s="336"/>
      <c r="G45" s="336"/>
      <c r="H45" s="336"/>
      <c r="I45" s="336"/>
      <c r="J45" s="336"/>
      <c r="K45" s="336"/>
      <c r="L45" s="336"/>
      <c r="M45" s="336"/>
      <c r="N45" s="336"/>
      <c r="O45" s="336"/>
      <c r="P45" s="336"/>
      <c r="Q45" s="336"/>
      <c r="R45" s="336"/>
      <c r="S45" s="336"/>
      <c r="T45" s="336"/>
      <c r="U45" s="336"/>
      <c r="V45" s="336"/>
      <c r="W45" s="336"/>
      <c r="X45" s="336"/>
      <c r="Y45" s="336"/>
      <c r="Z45" s="336"/>
    </row>
    <row r="46">
      <c r="A46" s="336"/>
      <c r="B46" s="336"/>
      <c r="C46" s="336"/>
      <c r="D46" s="336"/>
      <c r="E46" s="336"/>
      <c r="F46" s="336"/>
      <c r="G46" s="336"/>
      <c r="H46" s="336"/>
      <c r="I46" s="336"/>
      <c r="J46" s="336"/>
      <c r="K46" s="336"/>
      <c r="L46" s="336"/>
      <c r="M46" s="336"/>
      <c r="N46" s="336"/>
      <c r="O46" s="336"/>
      <c r="P46" s="336"/>
      <c r="Q46" s="336"/>
      <c r="R46" s="336"/>
      <c r="S46" s="336"/>
      <c r="T46" s="336"/>
      <c r="U46" s="336"/>
      <c r="V46" s="336"/>
      <c r="W46" s="336"/>
      <c r="X46" s="336"/>
      <c r="Y46" s="336"/>
      <c r="Z46" s="336"/>
    </row>
    <row r="47">
      <c r="A47" s="336"/>
      <c r="B47" s="336"/>
      <c r="C47" s="336"/>
      <c r="D47" s="336"/>
      <c r="E47" s="336"/>
      <c r="F47" s="336"/>
      <c r="G47" s="336"/>
      <c r="H47" s="336"/>
      <c r="I47" s="336"/>
      <c r="J47" s="336"/>
      <c r="K47" s="336"/>
      <c r="L47" s="336"/>
      <c r="M47" s="336"/>
      <c r="N47" s="336"/>
      <c r="O47" s="336"/>
      <c r="P47" s="336"/>
      <c r="Q47" s="336"/>
      <c r="R47" s="336"/>
      <c r="S47" s="336"/>
      <c r="T47" s="336"/>
      <c r="U47" s="336"/>
      <c r="V47" s="336"/>
      <c r="W47" s="336"/>
      <c r="X47" s="336"/>
      <c r="Y47" s="336"/>
      <c r="Z47" s="336"/>
    </row>
    <row r="48">
      <c r="A48" s="336"/>
      <c r="B48" s="336"/>
      <c r="C48" s="336"/>
      <c r="D48" s="336"/>
      <c r="E48" s="336"/>
      <c r="F48" s="336"/>
      <c r="G48" s="336"/>
      <c r="H48" s="336"/>
      <c r="I48" s="336"/>
      <c r="J48" s="336"/>
      <c r="K48" s="336"/>
      <c r="L48" s="336"/>
      <c r="M48" s="336"/>
      <c r="N48" s="336"/>
      <c r="O48" s="336"/>
      <c r="P48" s="336"/>
      <c r="Q48" s="336"/>
      <c r="R48" s="336"/>
      <c r="S48" s="336"/>
      <c r="T48" s="336"/>
      <c r="U48" s="336"/>
      <c r="V48" s="336"/>
      <c r="W48" s="336"/>
      <c r="X48" s="336"/>
      <c r="Y48" s="336"/>
      <c r="Z48" s="336"/>
    </row>
    <row r="49">
      <c r="A49" s="336"/>
      <c r="B49" s="336"/>
      <c r="C49" s="336"/>
      <c r="D49" s="336"/>
      <c r="E49" s="336"/>
      <c r="F49" s="336"/>
      <c r="G49" s="336"/>
      <c r="H49" s="336"/>
      <c r="I49" s="336"/>
      <c r="J49" s="336"/>
      <c r="K49" s="336"/>
      <c r="L49" s="336"/>
      <c r="M49" s="336"/>
      <c r="N49" s="336"/>
      <c r="O49" s="336"/>
      <c r="P49" s="336"/>
      <c r="Q49" s="336"/>
      <c r="R49" s="336"/>
      <c r="S49" s="336"/>
      <c r="T49" s="336"/>
      <c r="U49" s="336"/>
      <c r="V49" s="336"/>
      <c r="W49" s="336"/>
      <c r="X49" s="336"/>
      <c r="Y49" s="336"/>
      <c r="Z49" s="336"/>
    </row>
    <row r="50">
      <c r="A50" s="336"/>
      <c r="B50" s="336"/>
      <c r="C50" s="336"/>
      <c r="D50" s="336"/>
      <c r="E50" s="336"/>
      <c r="F50" s="336"/>
      <c r="G50" s="336"/>
      <c r="H50" s="336"/>
      <c r="I50" s="336"/>
      <c r="J50" s="336"/>
      <c r="K50" s="336"/>
      <c r="L50" s="336"/>
      <c r="M50" s="336"/>
      <c r="N50" s="336"/>
      <c r="O50" s="336"/>
      <c r="P50" s="336"/>
      <c r="Q50" s="336"/>
      <c r="R50" s="336"/>
      <c r="S50" s="336"/>
      <c r="T50" s="336"/>
      <c r="U50" s="336"/>
      <c r="V50" s="336"/>
      <c r="W50" s="336"/>
      <c r="X50" s="336"/>
      <c r="Y50" s="336"/>
      <c r="Z50" s="336"/>
    </row>
    <row r="51">
      <c r="A51" s="336"/>
      <c r="B51" s="336"/>
      <c r="C51" s="336"/>
      <c r="D51" s="336"/>
      <c r="E51" s="336"/>
      <c r="F51" s="336"/>
      <c r="G51" s="336"/>
      <c r="H51" s="336"/>
      <c r="I51" s="336"/>
      <c r="J51" s="336"/>
      <c r="K51" s="336"/>
      <c r="L51" s="336"/>
      <c r="M51" s="336"/>
      <c r="N51" s="336"/>
      <c r="O51" s="336"/>
      <c r="P51" s="336"/>
      <c r="Q51" s="336"/>
      <c r="R51" s="336"/>
      <c r="S51" s="336"/>
      <c r="T51" s="336"/>
      <c r="U51" s="336"/>
      <c r="V51" s="336"/>
      <c r="W51" s="336"/>
      <c r="X51" s="336"/>
      <c r="Y51" s="336"/>
      <c r="Z51" s="336"/>
    </row>
    <row r="52">
      <c r="A52" s="336"/>
      <c r="B52" s="336"/>
      <c r="C52" s="336"/>
      <c r="D52" s="336"/>
      <c r="E52" s="336"/>
      <c r="F52" s="336"/>
      <c r="G52" s="336"/>
      <c r="H52" s="336"/>
      <c r="I52" s="336"/>
      <c r="J52" s="336"/>
      <c r="K52" s="336"/>
      <c r="L52" s="336"/>
      <c r="M52" s="336"/>
      <c r="N52" s="336"/>
      <c r="O52" s="336"/>
      <c r="P52" s="336"/>
      <c r="Q52" s="336"/>
      <c r="R52" s="336"/>
      <c r="S52" s="336"/>
      <c r="T52" s="336"/>
      <c r="U52" s="336"/>
      <c r="V52" s="336"/>
      <c r="W52" s="336"/>
      <c r="X52" s="336"/>
      <c r="Y52" s="336"/>
      <c r="Z52" s="336"/>
    </row>
    <row r="53">
      <c r="A53" s="336"/>
      <c r="B53" s="336"/>
      <c r="C53" s="336"/>
      <c r="D53" s="336"/>
      <c r="E53" s="336"/>
      <c r="F53" s="336"/>
      <c r="G53" s="336"/>
      <c r="H53" s="336"/>
      <c r="I53" s="336"/>
      <c r="J53" s="336"/>
      <c r="K53" s="336"/>
      <c r="L53" s="336"/>
      <c r="M53" s="336"/>
      <c r="N53" s="336"/>
      <c r="O53" s="336"/>
      <c r="P53" s="336"/>
      <c r="Q53" s="336"/>
      <c r="R53" s="336"/>
      <c r="S53" s="336"/>
      <c r="T53" s="336"/>
      <c r="U53" s="336"/>
      <c r="V53" s="336"/>
      <c r="W53" s="336"/>
      <c r="X53" s="336"/>
      <c r="Y53" s="336"/>
      <c r="Z53" s="336"/>
    </row>
    <row r="54">
      <c r="A54" s="336"/>
      <c r="B54" s="336"/>
      <c r="C54" s="336"/>
      <c r="D54" s="336"/>
      <c r="E54" s="336"/>
      <c r="F54" s="336"/>
      <c r="G54" s="336"/>
      <c r="H54" s="336"/>
      <c r="I54" s="336"/>
      <c r="J54" s="336"/>
      <c r="K54" s="336"/>
      <c r="L54" s="336"/>
      <c r="M54" s="336"/>
      <c r="N54" s="336"/>
      <c r="O54" s="336"/>
      <c r="P54" s="336"/>
      <c r="Q54" s="336"/>
      <c r="R54" s="336"/>
      <c r="S54" s="336"/>
      <c r="T54" s="336"/>
      <c r="U54" s="336"/>
      <c r="V54" s="336"/>
      <c r="W54" s="336"/>
      <c r="X54" s="336"/>
      <c r="Y54" s="336"/>
      <c r="Z54" s="336"/>
    </row>
    <row r="55">
      <c r="A55" s="336"/>
      <c r="B55" s="336"/>
      <c r="C55" s="336"/>
      <c r="D55" s="336"/>
      <c r="E55" s="336"/>
      <c r="F55" s="336"/>
      <c r="G55" s="336"/>
      <c r="H55" s="336"/>
      <c r="I55" s="336"/>
      <c r="J55" s="336"/>
      <c r="K55" s="336"/>
      <c r="L55" s="336"/>
      <c r="M55" s="336"/>
      <c r="N55" s="336"/>
      <c r="O55" s="336"/>
      <c r="P55" s="336"/>
      <c r="Q55" s="336"/>
      <c r="R55" s="336"/>
      <c r="S55" s="336"/>
      <c r="T55" s="336"/>
      <c r="U55" s="336"/>
      <c r="V55" s="336"/>
      <c r="W55" s="336"/>
      <c r="X55" s="336"/>
      <c r="Y55" s="336"/>
      <c r="Z55" s="336"/>
    </row>
    <row r="56">
      <c r="A56" s="336"/>
      <c r="B56" s="336"/>
      <c r="C56" s="336"/>
      <c r="D56" s="336"/>
      <c r="E56" s="336"/>
      <c r="F56" s="336"/>
      <c r="G56" s="336"/>
      <c r="H56" s="336"/>
      <c r="I56" s="336"/>
      <c r="J56" s="336"/>
      <c r="K56" s="336"/>
      <c r="L56" s="336"/>
      <c r="M56" s="336"/>
      <c r="N56" s="336"/>
      <c r="O56" s="336"/>
      <c r="P56" s="336"/>
      <c r="Q56" s="336"/>
      <c r="R56" s="336"/>
      <c r="S56" s="336"/>
      <c r="T56" s="336"/>
      <c r="U56" s="336"/>
      <c r="V56" s="336"/>
      <c r="W56" s="336"/>
      <c r="X56" s="336"/>
      <c r="Y56" s="336"/>
      <c r="Z56" s="336"/>
    </row>
    <row r="57">
      <c r="A57" s="336"/>
      <c r="B57" s="336"/>
      <c r="C57" s="336"/>
      <c r="D57" s="336"/>
      <c r="E57" s="336"/>
      <c r="F57" s="336"/>
      <c r="G57" s="336"/>
      <c r="H57" s="336"/>
      <c r="I57" s="336"/>
      <c r="J57" s="336"/>
      <c r="K57" s="336"/>
      <c r="L57" s="336"/>
      <c r="M57" s="336"/>
      <c r="N57" s="336"/>
      <c r="O57" s="336"/>
      <c r="P57" s="336"/>
      <c r="Q57" s="336"/>
      <c r="R57" s="336"/>
      <c r="S57" s="336"/>
      <c r="T57" s="336"/>
      <c r="U57" s="336"/>
      <c r="V57" s="336"/>
      <c r="W57" s="336"/>
      <c r="X57" s="336"/>
      <c r="Y57" s="336"/>
      <c r="Z57" s="336"/>
    </row>
    <row r="58">
      <c r="A58" s="336"/>
      <c r="B58" s="336"/>
      <c r="C58" s="336"/>
      <c r="D58" s="336"/>
      <c r="E58" s="336"/>
      <c r="F58" s="336"/>
      <c r="G58" s="336"/>
      <c r="H58" s="336"/>
      <c r="I58" s="336"/>
      <c r="J58" s="336"/>
      <c r="K58" s="336"/>
      <c r="L58" s="336"/>
      <c r="M58" s="336"/>
      <c r="N58" s="336"/>
      <c r="O58" s="336"/>
      <c r="P58" s="336"/>
      <c r="Q58" s="336"/>
      <c r="R58" s="336"/>
      <c r="S58" s="336"/>
      <c r="T58" s="336"/>
      <c r="U58" s="336"/>
      <c r="V58" s="336"/>
      <c r="W58" s="336"/>
      <c r="X58" s="336"/>
      <c r="Y58" s="336"/>
      <c r="Z58" s="336"/>
    </row>
    <row r="59">
      <c r="A59" s="336"/>
      <c r="B59" s="336"/>
      <c r="C59" s="336"/>
      <c r="D59" s="336"/>
      <c r="E59" s="336"/>
      <c r="F59" s="336"/>
      <c r="G59" s="336"/>
      <c r="H59" s="336"/>
      <c r="I59" s="336"/>
      <c r="J59" s="336"/>
      <c r="K59" s="336"/>
      <c r="L59" s="336"/>
      <c r="M59" s="336"/>
      <c r="N59" s="336"/>
      <c r="O59" s="336"/>
      <c r="P59" s="336"/>
      <c r="Q59" s="336"/>
      <c r="R59" s="336"/>
      <c r="S59" s="336"/>
      <c r="T59" s="336"/>
      <c r="U59" s="336"/>
      <c r="V59" s="336"/>
      <c r="W59" s="336"/>
      <c r="X59" s="336"/>
      <c r="Y59" s="336"/>
      <c r="Z59" s="336"/>
    </row>
    <row r="60">
      <c r="A60" s="336"/>
      <c r="B60" s="336"/>
      <c r="C60" s="336"/>
      <c r="D60" s="336"/>
      <c r="E60" s="336"/>
      <c r="F60" s="336"/>
      <c r="G60" s="336"/>
      <c r="H60" s="336"/>
      <c r="I60" s="336"/>
      <c r="J60" s="336"/>
      <c r="K60" s="336"/>
      <c r="L60" s="336"/>
      <c r="M60" s="336"/>
      <c r="N60" s="336"/>
      <c r="O60" s="336"/>
      <c r="P60" s="336"/>
      <c r="Q60" s="336"/>
      <c r="R60" s="336"/>
      <c r="S60" s="336"/>
      <c r="T60" s="336"/>
      <c r="U60" s="336"/>
      <c r="V60" s="336"/>
      <c r="W60" s="336"/>
      <c r="X60" s="336"/>
      <c r="Y60" s="336"/>
      <c r="Z60" s="336"/>
    </row>
    <row r="61">
      <c r="A61" s="336"/>
      <c r="B61" s="336"/>
      <c r="C61" s="336"/>
      <c r="D61" s="336"/>
      <c r="E61" s="336"/>
      <c r="F61" s="336"/>
      <c r="G61" s="336"/>
      <c r="H61" s="336"/>
      <c r="I61" s="336"/>
      <c r="J61" s="336"/>
      <c r="K61" s="336"/>
      <c r="L61" s="336"/>
      <c r="M61" s="336"/>
      <c r="N61" s="336"/>
      <c r="O61" s="336"/>
      <c r="P61" s="336"/>
      <c r="Q61" s="336"/>
      <c r="R61" s="336"/>
      <c r="S61" s="336"/>
      <c r="T61" s="336"/>
      <c r="U61" s="336"/>
      <c r="V61" s="336"/>
      <c r="W61" s="336"/>
      <c r="X61" s="336"/>
      <c r="Y61" s="336"/>
      <c r="Z61" s="336"/>
    </row>
    <row r="62">
      <c r="A62" s="336"/>
      <c r="B62" s="336"/>
      <c r="C62" s="336"/>
      <c r="D62" s="336"/>
      <c r="E62" s="336"/>
      <c r="F62" s="336"/>
      <c r="G62" s="336"/>
      <c r="H62" s="336"/>
      <c r="I62" s="336"/>
      <c r="J62" s="336"/>
      <c r="K62" s="336"/>
      <c r="L62" s="336"/>
      <c r="M62" s="336"/>
      <c r="N62" s="336"/>
      <c r="O62" s="336"/>
      <c r="P62" s="336"/>
      <c r="Q62" s="336"/>
      <c r="R62" s="336"/>
      <c r="S62" s="336"/>
      <c r="T62" s="336"/>
      <c r="U62" s="336"/>
      <c r="V62" s="336"/>
      <c r="W62" s="336"/>
      <c r="X62" s="336"/>
      <c r="Y62" s="336"/>
      <c r="Z62" s="336"/>
    </row>
    <row r="63">
      <c r="A63" s="336"/>
      <c r="B63" s="336"/>
      <c r="C63" s="336"/>
      <c r="D63" s="336"/>
      <c r="E63" s="336"/>
      <c r="F63" s="336"/>
      <c r="G63" s="336"/>
      <c r="H63" s="336"/>
      <c r="I63" s="336"/>
      <c r="J63" s="336"/>
      <c r="K63" s="336"/>
      <c r="L63" s="336"/>
      <c r="M63" s="336"/>
      <c r="N63" s="336"/>
      <c r="O63" s="336"/>
      <c r="P63" s="336"/>
      <c r="Q63" s="336"/>
      <c r="R63" s="336"/>
      <c r="S63" s="336"/>
      <c r="T63" s="336"/>
      <c r="U63" s="336"/>
      <c r="V63" s="336"/>
      <c r="W63" s="336"/>
      <c r="X63" s="336"/>
      <c r="Y63" s="336"/>
      <c r="Z63" s="336"/>
    </row>
    <row r="64">
      <c r="A64" s="336"/>
      <c r="B64" s="336"/>
      <c r="C64" s="336"/>
      <c r="D64" s="336"/>
      <c r="E64" s="336"/>
      <c r="F64" s="336"/>
      <c r="G64" s="336"/>
      <c r="H64" s="336"/>
      <c r="I64" s="336"/>
      <c r="J64" s="336"/>
      <c r="K64" s="336"/>
      <c r="L64" s="336"/>
      <c r="M64" s="336"/>
      <c r="N64" s="336"/>
      <c r="O64" s="336"/>
      <c r="P64" s="336"/>
      <c r="Q64" s="336"/>
      <c r="R64" s="336"/>
      <c r="S64" s="336"/>
      <c r="T64" s="336"/>
      <c r="U64" s="336"/>
      <c r="V64" s="336"/>
      <c r="W64" s="336"/>
      <c r="X64" s="336"/>
      <c r="Y64" s="336"/>
      <c r="Z64" s="336"/>
    </row>
    <row r="65">
      <c r="A65" s="336"/>
      <c r="B65" s="336"/>
      <c r="C65" s="336"/>
      <c r="D65" s="336"/>
      <c r="E65" s="336"/>
      <c r="F65" s="336"/>
      <c r="G65" s="336"/>
      <c r="H65" s="336"/>
      <c r="I65" s="336"/>
      <c r="J65" s="336"/>
      <c r="K65" s="336"/>
      <c r="L65" s="336"/>
      <c r="M65" s="336"/>
      <c r="N65" s="336"/>
      <c r="O65" s="336"/>
      <c r="P65" s="336"/>
      <c r="Q65" s="336"/>
      <c r="R65" s="336"/>
      <c r="S65" s="336"/>
      <c r="T65" s="336"/>
      <c r="U65" s="336"/>
      <c r="V65" s="336"/>
      <c r="W65" s="336"/>
      <c r="X65" s="336"/>
      <c r="Y65" s="336"/>
      <c r="Z65" s="336"/>
    </row>
    <row r="66">
      <c r="A66" s="336"/>
      <c r="B66" s="336"/>
      <c r="C66" s="336"/>
      <c r="D66" s="336"/>
      <c r="E66" s="336"/>
      <c r="F66" s="336"/>
      <c r="G66" s="336"/>
      <c r="H66" s="336"/>
      <c r="I66" s="336"/>
      <c r="J66" s="336"/>
      <c r="K66" s="336"/>
      <c r="L66" s="336"/>
      <c r="M66" s="336"/>
      <c r="N66" s="336"/>
      <c r="O66" s="336"/>
      <c r="P66" s="336"/>
      <c r="Q66" s="336"/>
      <c r="R66" s="336"/>
      <c r="S66" s="336"/>
      <c r="T66" s="336"/>
      <c r="U66" s="336"/>
      <c r="V66" s="336"/>
      <c r="W66" s="336"/>
      <c r="X66" s="336"/>
      <c r="Y66" s="336"/>
      <c r="Z66" s="336"/>
    </row>
    <row r="67">
      <c r="A67" s="336"/>
      <c r="B67" s="336"/>
      <c r="C67" s="336"/>
      <c r="D67" s="336"/>
      <c r="E67" s="336"/>
      <c r="F67" s="336"/>
      <c r="G67" s="336"/>
      <c r="H67" s="336"/>
      <c r="I67" s="336"/>
      <c r="J67" s="336"/>
      <c r="K67" s="336"/>
      <c r="L67" s="336"/>
      <c r="M67" s="336"/>
      <c r="N67" s="336"/>
      <c r="O67" s="336"/>
      <c r="P67" s="336"/>
      <c r="Q67" s="336"/>
      <c r="R67" s="336"/>
      <c r="S67" s="336"/>
      <c r="T67" s="336"/>
      <c r="U67" s="336"/>
      <c r="V67" s="336"/>
      <c r="W67" s="336"/>
      <c r="X67" s="336"/>
      <c r="Y67" s="336"/>
      <c r="Z67" s="336"/>
    </row>
    <row r="68">
      <c r="A68" s="336"/>
      <c r="B68" s="336"/>
      <c r="C68" s="336"/>
      <c r="D68" s="336"/>
      <c r="E68" s="336"/>
      <c r="F68" s="336"/>
      <c r="G68" s="336"/>
      <c r="H68" s="336"/>
      <c r="I68" s="336"/>
      <c r="J68" s="336"/>
      <c r="K68" s="336"/>
      <c r="L68" s="336"/>
      <c r="M68" s="336"/>
      <c r="N68" s="336"/>
      <c r="O68" s="336"/>
      <c r="P68" s="336"/>
      <c r="Q68" s="336"/>
      <c r="R68" s="336"/>
      <c r="S68" s="336"/>
      <c r="T68" s="336"/>
      <c r="U68" s="336"/>
      <c r="V68" s="336"/>
      <c r="W68" s="336"/>
      <c r="X68" s="336"/>
      <c r="Y68" s="336"/>
      <c r="Z68" s="336"/>
    </row>
    <row r="69">
      <c r="A69" s="336"/>
      <c r="B69" s="336"/>
      <c r="C69" s="336"/>
      <c r="D69" s="336"/>
      <c r="E69" s="336"/>
      <c r="F69" s="336"/>
      <c r="G69" s="336"/>
      <c r="H69" s="336"/>
      <c r="I69" s="336"/>
      <c r="J69" s="336"/>
      <c r="K69" s="336"/>
      <c r="L69" s="336"/>
      <c r="M69" s="336"/>
      <c r="N69" s="336"/>
      <c r="O69" s="336"/>
      <c r="P69" s="336"/>
      <c r="Q69" s="336"/>
      <c r="R69" s="336"/>
      <c r="S69" s="336"/>
      <c r="T69" s="336"/>
      <c r="U69" s="336"/>
      <c r="V69" s="336"/>
      <c r="W69" s="336"/>
      <c r="X69" s="336"/>
      <c r="Y69" s="336"/>
      <c r="Z69" s="336"/>
    </row>
    <row r="70">
      <c r="A70" s="336"/>
      <c r="B70" s="336"/>
      <c r="C70" s="336"/>
      <c r="D70" s="336"/>
      <c r="E70" s="336"/>
      <c r="F70" s="336"/>
      <c r="G70" s="336"/>
      <c r="H70" s="336"/>
      <c r="I70" s="336"/>
      <c r="J70" s="336"/>
      <c r="K70" s="336"/>
      <c r="L70" s="336"/>
      <c r="M70" s="336"/>
      <c r="N70" s="336"/>
      <c r="O70" s="336"/>
      <c r="P70" s="336"/>
      <c r="Q70" s="336"/>
      <c r="R70" s="336"/>
      <c r="S70" s="336"/>
      <c r="T70" s="336"/>
      <c r="U70" s="336"/>
      <c r="V70" s="336"/>
      <c r="W70" s="336"/>
      <c r="X70" s="336"/>
      <c r="Y70" s="336"/>
      <c r="Z70" s="336"/>
    </row>
    <row r="71">
      <c r="A71" s="336"/>
      <c r="B71" s="336"/>
      <c r="C71" s="336"/>
      <c r="D71" s="336"/>
      <c r="E71" s="336"/>
      <c r="F71" s="336"/>
      <c r="G71" s="336"/>
      <c r="H71" s="336"/>
      <c r="I71" s="336"/>
      <c r="J71" s="336"/>
      <c r="K71" s="336"/>
      <c r="L71" s="336"/>
      <c r="M71" s="336"/>
      <c r="N71" s="336"/>
      <c r="O71" s="336"/>
      <c r="P71" s="336"/>
      <c r="Q71" s="336"/>
      <c r="R71" s="336"/>
      <c r="S71" s="336"/>
      <c r="T71" s="336"/>
      <c r="U71" s="336"/>
      <c r="V71" s="336"/>
      <c r="W71" s="336"/>
      <c r="X71" s="336"/>
      <c r="Y71" s="336"/>
      <c r="Z71" s="336"/>
    </row>
    <row r="72">
      <c r="A72" s="336"/>
      <c r="B72" s="336"/>
      <c r="C72" s="336"/>
      <c r="D72" s="336"/>
      <c r="E72" s="336"/>
      <c r="F72" s="336"/>
      <c r="G72" s="336"/>
      <c r="H72" s="336"/>
      <c r="I72" s="336"/>
      <c r="J72" s="336"/>
      <c r="K72" s="336"/>
      <c r="L72" s="336"/>
      <c r="M72" s="336"/>
      <c r="N72" s="336"/>
      <c r="O72" s="336"/>
      <c r="P72" s="336"/>
      <c r="Q72" s="336"/>
      <c r="R72" s="336"/>
      <c r="S72" s="336"/>
      <c r="T72" s="336"/>
      <c r="U72" s="336"/>
      <c r="V72" s="336"/>
      <c r="W72" s="336"/>
      <c r="X72" s="336"/>
      <c r="Y72" s="336"/>
      <c r="Z72" s="336"/>
    </row>
    <row r="73">
      <c r="A73" s="336"/>
      <c r="B73" s="336"/>
      <c r="C73" s="336"/>
      <c r="D73" s="336"/>
      <c r="E73" s="336"/>
      <c r="F73" s="336"/>
      <c r="G73" s="336"/>
      <c r="H73" s="336"/>
      <c r="I73" s="336"/>
      <c r="J73" s="336"/>
      <c r="K73" s="336"/>
      <c r="L73" s="336"/>
      <c r="M73" s="336"/>
      <c r="N73" s="336"/>
      <c r="O73" s="336"/>
      <c r="P73" s="336"/>
      <c r="Q73" s="336"/>
      <c r="R73" s="336"/>
      <c r="S73" s="336"/>
      <c r="T73" s="336"/>
      <c r="U73" s="336"/>
      <c r="V73" s="336"/>
      <c r="W73" s="336"/>
      <c r="X73" s="336"/>
      <c r="Y73" s="336"/>
      <c r="Z73" s="336"/>
    </row>
    <row r="74">
      <c r="A74" s="336"/>
      <c r="B74" s="336"/>
      <c r="C74" s="336"/>
      <c r="D74" s="336"/>
      <c r="E74" s="336"/>
      <c r="F74" s="336"/>
      <c r="G74" s="336"/>
      <c r="H74" s="336"/>
      <c r="I74" s="336"/>
      <c r="J74" s="336"/>
      <c r="K74" s="336"/>
      <c r="L74" s="336"/>
      <c r="M74" s="336"/>
      <c r="N74" s="336"/>
      <c r="O74" s="336"/>
      <c r="P74" s="336"/>
      <c r="Q74" s="336"/>
      <c r="R74" s="336"/>
      <c r="S74" s="336"/>
      <c r="T74" s="336"/>
      <c r="U74" s="336"/>
      <c r="V74" s="336"/>
      <c r="W74" s="336"/>
      <c r="X74" s="336"/>
      <c r="Y74" s="336"/>
      <c r="Z74" s="336"/>
    </row>
    <row r="75">
      <c r="A75" s="336"/>
      <c r="B75" s="336"/>
      <c r="C75" s="336"/>
      <c r="D75" s="336"/>
      <c r="E75" s="336"/>
      <c r="F75" s="336"/>
      <c r="G75" s="336"/>
      <c r="H75" s="336"/>
      <c r="I75" s="336"/>
      <c r="J75" s="336"/>
      <c r="K75" s="336"/>
      <c r="L75" s="336"/>
      <c r="M75" s="336"/>
      <c r="N75" s="336"/>
      <c r="O75" s="336"/>
      <c r="P75" s="336"/>
      <c r="Q75" s="336"/>
      <c r="R75" s="336"/>
      <c r="S75" s="336"/>
      <c r="T75" s="336"/>
      <c r="U75" s="336"/>
      <c r="V75" s="336"/>
      <c r="W75" s="336"/>
      <c r="X75" s="336"/>
      <c r="Y75" s="336"/>
      <c r="Z75" s="336"/>
    </row>
    <row r="76">
      <c r="A76" s="336"/>
      <c r="B76" s="336"/>
      <c r="C76" s="336"/>
      <c r="D76" s="336"/>
      <c r="E76" s="336"/>
      <c r="F76" s="336"/>
      <c r="G76" s="336"/>
      <c r="H76" s="336"/>
      <c r="I76" s="336"/>
      <c r="J76" s="336"/>
      <c r="K76" s="336"/>
      <c r="L76" s="336"/>
      <c r="M76" s="336"/>
      <c r="N76" s="336"/>
      <c r="O76" s="336"/>
      <c r="P76" s="336"/>
      <c r="Q76" s="336"/>
      <c r="R76" s="336"/>
      <c r="S76" s="336"/>
      <c r="T76" s="336"/>
      <c r="U76" s="336"/>
      <c r="V76" s="336"/>
      <c r="W76" s="336"/>
      <c r="X76" s="336"/>
      <c r="Y76" s="336"/>
      <c r="Z76" s="336"/>
    </row>
    <row r="77">
      <c r="A77" s="336"/>
      <c r="B77" s="336"/>
      <c r="C77" s="336"/>
      <c r="D77" s="336"/>
      <c r="E77" s="336"/>
      <c r="F77" s="336"/>
      <c r="G77" s="336"/>
      <c r="H77" s="336"/>
      <c r="I77" s="336"/>
      <c r="J77" s="336"/>
      <c r="K77" s="336"/>
      <c r="L77" s="336"/>
      <c r="M77" s="336"/>
      <c r="N77" s="336"/>
      <c r="O77" s="336"/>
      <c r="P77" s="336"/>
      <c r="Q77" s="336"/>
      <c r="R77" s="336"/>
      <c r="S77" s="336"/>
      <c r="T77" s="336"/>
      <c r="U77" s="336"/>
      <c r="V77" s="336"/>
      <c r="W77" s="336"/>
      <c r="X77" s="336"/>
      <c r="Y77" s="336"/>
      <c r="Z77" s="336"/>
    </row>
    <row r="78">
      <c r="A78" s="336"/>
      <c r="B78" s="336"/>
      <c r="C78" s="336"/>
      <c r="D78" s="336"/>
      <c r="E78" s="336"/>
      <c r="F78" s="336"/>
      <c r="G78" s="336"/>
      <c r="H78" s="336"/>
      <c r="I78" s="336"/>
      <c r="J78" s="336"/>
      <c r="K78" s="336"/>
      <c r="L78" s="336"/>
      <c r="M78" s="336"/>
      <c r="N78" s="336"/>
      <c r="O78" s="336"/>
      <c r="P78" s="336"/>
      <c r="Q78" s="336"/>
      <c r="R78" s="336"/>
      <c r="S78" s="336"/>
      <c r="T78" s="336"/>
      <c r="U78" s="336"/>
      <c r="V78" s="336"/>
      <c r="W78" s="336"/>
      <c r="X78" s="336"/>
      <c r="Y78" s="336"/>
      <c r="Z78" s="336"/>
    </row>
    <row r="79">
      <c r="A79" s="336"/>
      <c r="B79" s="336"/>
      <c r="C79" s="336"/>
      <c r="D79" s="336"/>
      <c r="E79" s="336"/>
      <c r="F79" s="336"/>
      <c r="G79" s="336"/>
      <c r="H79" s="336"/>
      <c r="I79" s="336"/>
      <c r="J79" s="336"/>
      <c r="K79" s="336"/>
      <c r="L79" s="336"/>
      <c r="M79" s="336"/>
      <c r="N79" s="336"/>
      <c r="O79" s="336"/>
      <c r="P79" s="336"/>
      <c r="Q79" s="336"/>
      <c r="R79" s="336"/>
      <c r="S79" s="336"/>
      <c r="T79" s="336"/>
      <c r="U79" s="336"/>
      <c r="V79" s="336"/>
      <c r="W79" s="336"/>
      <c r="X79" s="336"/>
      <c r="Y79" s="336"/>
      <c r="Z79" s="336"/>
    </row>
    <row r="80">
      <c r="A80" s="336"/>
      <c r="B80" s="336"/>
      <c r="C80" s="336"/>
      <c r="D80" s="336"/>
      <c r="E80" s="336"/>
      <c r="F80" s="336"/>
      <c r="G80" s="336"/>
      <c r="H80" s="336"/>
      <c r="I80" s="336"/>
      <c r="J80" s="336"/>
      <c r="K80" s="336"/>
      <c r="L80" s="336"/>
      <c r="M80" s="336"/>
      <c r="N80" s="336"/>
      <c r="O80" s="336"/>
      <c r="P80" s="336"/>
      <c r="Q80" s="336"/>
      <c r="R80" s="336"/>
      <c r="S80" s="336"/>
      <c r="T80" s="336"/>
      <c r="U80" s="336"/>
      <c r="V80" s="336"/>
      <c r="W80" s="336"/>
      <c r="X80" s="336"/>
      <c r="Y80" s="336"/>
      <c r="Z80" s="336"/>
    </row>
    <row r="81">
      <c r="A81" s="336"/>
      <c r="B81" s="336"/>
      <c r="C81" s="336"/>
      <c r="D81" s="336"/>
      <c r="E81" s="336"/>
      <c r="F81" s="336"/>
      <c r="G81" s="336"/>
      <c r="H81" s="336"/>
      <c r="I81" s="336"/>
      <c r="J81" s="336"/>
      <c r="K81" s="336"/>
      <c r="L81" s="336"/>
      <c r="M81" s="336"/>
      <c r="N81" s="336"/>
      <c r="O81" s="336"/>
      <c r="P81" s="336"/>
      <c r="Q81" s="336"/>
      <c r="R81" s="336"/>
      <c r="S81" s="336"/>
      <c r="T81" s="336"/>
      <c r="U81" s="336"/>
      <c r="V81" s="336"/>
      <c r="W81" s="336"/>
      <c r="X81" s="336"/>
      <c r="Y81" s="336"/>
      <c r="Z81" s="336"/>
    </row>
    <row r="82">
      <c r="A82" s="336"/>
      <c r="B82" s="336"/>
      <c r="C82" s="336"/>
      <c r="D82" s="336"/>
      <c r="E82" s="336"/>
      <c r="F82" s="336"/>
      <c r="G82" s="336"/>
      <c r="H82" s="336"/>
      <c r="I82" s="336"/>
      <c r="J82" s="336"/>
      <c r="K82" s="336"/>
      <c r="L82" s="336"/>
      <c r="M82" s="336"/>
      <c r="N82" s="336"/>
      <c r="O82" s="336"/>
      <c r="P82" s="336"/>
      <c r="Q82" s="336"/>
      <c r="R82" s="336"/>
      <c r="S82" s="336"/>
      <c r="T82" s="336"/>
      <c r="U82" s="336"/>
      <c r="V82" s="336"/>
      <c r="W82" s="336"/>
      <c r="X82" s="336"/>
      <c r="Y82" s="336"/>
      <c r="Z82" s="336"/>
    </row>
    <row r="83">
      <c r="A83" s="336"/>
      <c r="B83" s="336"/>
      <c r="C83" s="336"/>
      <c r="D83" s="336"/>
      <c r="E83" s="336"/>
      <c r="F83" s="336"/>
      <c r="G83" s="336"/>
      <c r="H83" s="336"/>
      <c r="I83" s="336"/>
      <c r="J83" s="336"/>
      <c r="K83" s="336"/>
      <c r="L83" s="336"/>
      <c r="M83" s="336"/>
      <c r="N83" s="336"/>
      <c r="O83" s="336"/>
      <c r="P83" s="336"/>
      <c r="Q83" s="336"/>
      <c r="R83" s="336"/>
      <c r="S83" s="336"/>
      <c r="T83" s="336"/>
      <c r="U83" s="336"/>
      <c r="V83" s="336"/>
      <c r="W83" s="336"/>
      <c r="X83" s="336"/>
      <c r="Y83" s="336"/>
      <c r="Z83" s="336"/>
    </row>
    <row r="84">
      <c r="A84" s="336"/>
      <c r="B84" s="336"/>
      <c r="C84" s="336"/>
      <c r="D84" s="336"/>
      <c r="E84" s="336"/>
      <c r="F84" s="336"/>
      <c r="G84" s="336"/>
      <c r="H84" s="336"/>
      <c r="I84" s="336"/>
      <c r="J84" s="336"/>
      <c r="K84" s="336"/>
      <c r="L84" s="336"/>
      <c r="M84" s="336"/>
      <c r="N84" s="336"/>
      <c r="O84" s="336"/>
      <c r="P84" s="336"/>
      <c r="Q84" s="336"/>
      <c r="R84" s="336"/>
      <c r="S84" s="336"/>
      <c r="T84" s="336"/>
      <c r="U84" s="336"/>
      <c r="V84" s="336"/>
      <c r="W84" s="336"/>
      <c r="X84" s="336"/>
      <c r="Y84" s="336"/>
      <c r="Z84" s="336"/>
    </row>
    <row r="85">
      <c r="A85" s="336"/>
      <c r="B85" s="336"/>
      <c r="C85" s="336"/>
      <c r="D85" s="336"/>
      <c r="E85" s="336"/>
      <c r="F85" s="336"/>
      <c r="G85" s="336"/>
      <c r="H85" s="336"/>
      <c r="I85" s="336"/>
      <c r="J85" s="336"/>
      <c r="K85" s="336"/>
      <c r="L85" s="336"/>
      <c r="M85" s="336"/>
      <c r="N85" s="336"/>
      <c r="O85" s="336"/>
      <c r="P85" s="336"/>
      <c r="Q85" s="336"/>
      <c r="R85" s="336"/>
      <c r="S85" s="336"/>
      <c r="T85" s="336"/>
      <c r="U85" s="336"/>
      <c r="V85" s="336"/>
      <c r="W85" s="336"/>
      <c r="X85" s="336"/>
      <c r="Y85" s="336"/>
      <c r="Z85" s="336"/>
    </row>
    <row r="86">
      <c r="A86" s="336"/>
      <c r="B86" s="336"/>
      <c r="C86" s="336"/>
      <c r="D86" s="336"/>
      <c r="E86" s="336"/>
      <c r="F86" s="336"/>
      <c r="G86" s="336"/>
      <c r="H86" s="336"/>
      <c r="I86" s="336"/>
      <c r="J86" s="336"/>
      <c r="K86" s="336"/>
      <c r="L86" s="336"/>
      <c r="M86" s="336"/>
      <c r="N86" s="336"/>
      <c r="O86" s="336"/>
      <c r="P86" s="336"/>
      <c r="Q86" s="336"/>
      <c r="R86" s="336"/>
      <c r="S86" s="336"/>
      <c r="T86" s="336"/>
      <c r="U86" s="336"/>
      <c r="V86" s="336"/>
      <c r="W86" s="336"/>
      <c r="X86" s="336"/>
      <c r="Y86" s="336"/>
      <c r="Z86" s="336"/>
    </row>
    <row r="87">
      <c r="A87" s="336"/>
      <c r="B87" s="336"/>
      <c r="C87" s="336"/>
      <c r="D87" s="336"/>
      <c r="E87" s="336"/>
      <c r="F87" s="336"/>
      <c r="G87" s="336"/>
      <c r="H87" s="336"/>
      <c r="I87" s="336"/>
      <c r="J87" s="336"/>
      <c r="K87" s="336"/>
      <c r="L87" s="336"/>
      <c r="M87" s="336"/>
      <c r="N87" s="336"/>
      <c r="O87" s="336"/>
      <c r="P87" s="336"/>
      <c r="Q87" s="336"/>
      <c r="R87" s="336"/>
      <c r="S87" s="336"/>
      <c r="T87" s="336"/>
      <c r="U87" s="336"/>
      <c r="V87" s="336"/>
      <c r="W87" s="336"/>
      <c r="X87" s="336"/>
      <c r="Y87" s="336"/>
      <c r="Z87" s="336"/>
    </row>
    <row r="88">
      <c r="A88" s="336"/>
      <c r="B88" s="336"/>
      <c r="C88" s="336"/>
      <c r="D88" s="336"/>
      <c r="E88" s="336"/>
      <c r="F88" s="336"/>
      <c r="G88" s="336"/>
      <c r="H88" s="336"/>
      <c r="I88" s="336"/>
      <c r="J88" s="336"/>
      <c r="K88" s="336"/>
      <c r="L88" s="336"/>
      <c r="M88" s="336"/>
      <c r="N88" s="336"/>
      <c r="O88" s="336"/>
      <c r="P88" s="336"/>
      <c r="Q88" s="336"/>
      <c r="R88" s="336"/>
      <c r="S88" s="336"/>
      <c r="T88" s="336"/>
      <c r="U88" s="336"/>
      <c r="V88" s="336"/>
      <c r="W88" s="336"/>
      <c r="X88" s="336"/>
      <c r="Y88" s="336"/>
      <c r="Z88" s="336"/>
    </row>
    <row r="89">
      <c r="A89" s="336"/>
      <c r="B89" s="336"/>
      <c r="C89" s="336"/>
      <c r="D89" s="336"/>
      <c r="E89" s="336"/>
      <c r="F89" s="336"/>
      <c r="G89" s="336"/>
      <c r="H89" s="336"/>
      <c r="I89" s="336"/>
      <c r="J89" s="336"/>
      <c r="K89" s="336"/>
      <c r="L89" s="336"/>
      <c r="M89" s="336"/>
      <c r="N89" s="336"/>
      <c r="O89" s="336"/>
      <c r="P89" s="336"/>
      <c r="Q89" s="336"/>
      <c r="R89" s="336"/>
      <c r="S89" s="336"/>
      <c r="T89" s="336"/>
      <c r="U89" s="336"/>
      <c r="V89" s="336"/>
      <c r="W89" s="336"/>
      <c r="X89" s="336"/>
      <c r="Y89" s="336"/>
      <c r="Z89" s="336"/>
    </row>
    <row r="90">
      <c r="A90" s="336"/>
      <c r="B90" s="336"/>
      <c r="C90" s="336"/>
      <c r="D90" s="336"/>
      <c r="E90" s="336"/>
      <c r="F90" s="336"/>
      <c r="G90" s="336"/>
      <c r="H90" s="336"/>
      <c r="I90" s="336"/>
      <c r="J90" s="336"/>
      <c r="K90" s="336"/>
      <c r="L90" s="336"/>
      <c r="M90" s="336"/>
      <c r="N90" s="336"/>
      <c r="O90" s="336"/>
      <c r="P90" s="336"/>
      <c r="Q90" s="336"/>
      <c r="R90" s="336"/>
      <c r="S90" s="336"/>
      <c r="T90" s="336"/>
      <c r="U90" s="336"/>
      <c r="V90" s="336"/>
      <c r="W90" s="336"/>
      <c r="X90" s="336"/>
      <c r="Y90" s="336"/>
      <c r="Z90" s="336"/>
    </row>
    <row r="91">
      <c r="A91" s="336"/>
      <c r="B91" s="336"/>
      <c r="C91" s="336"/>
      <c r="D91" s="336"/>
      <c r="E91" s="336"/>
      <c r="F91" s="336"/>
      <c r="G91" s="336"/>
      <c r="H91" s="336"/>
      <c r="I91" s="336"/>
      <c r="J91" s="336"/>
      <c r="K91" s="336"/>
      <c r="L91" s="336"/>
      <c r="M91" s="336"/>
      <c r="N91" s="336"/>
      <c r="O91" s="336"/>
      <c r="P91" s="336"/>
      <c r="Q91" s="336"/>
      <c r="R91" s="336"/>
      <c r="S91" s="336"/>
      <c r="T91" s="336"/>
      <c r="U91" s="336"/>
      <c r="V91" s="336"/>
      <c r="W91" s="336"/>
      <c r="X91" s="336"/>
      <c r="Y91" s="336"/>
      <c r="Z91" s="336"/>
    </row>
    <row r="92">
      <c r="A92" s="336"/>
      <c r="B92" s="336"/>
      <c r="C92" s="336"/>
      <c r="D92" s="336"/>
      <c r="E92" s="336"/>
      <c r="F92" s="336"/>
      <c r="G92" s="336"/>
      <c r="H92" s="336"/>
      <c r="I92" s="336"/>
      <c r="J92" s="336"/>
      <c r="K92" s="336"/>
      <c r="L92" s="336"/>
      <c r="M92" s="336"/>
      <c r="N92" s="336"/>
      <c r="O92" s="336"/>
      <c r="P92" s="336"/>
      <c r="Q92" s="336"/>
      <c r="R92" s="336"/>
      <c r="S92" s="336"/>
      <c r="T92" s="336"/>
      <c r="U92" s="336"/>
      <c r="V92" s="336"/>
      <c r="W92" s="336"/>
      <c r="X92" s="336"/>
      <c r="Y92" s="336"/>
      <c r="Z92" s="336"/>
    </row>
    <row r="93">
      <c r="A93" s="336"/>
      <c r="B93" s="336"/>
      <c r="C93" s="336"/>
      <c r="D93" s="336"/>
      <c r="E93" s="336"/>
      <c r="F93" s="336"/>
      <c r="G93" s="336"/>
      <c r="H93" s="336"/>
      <c r="I93" s="336"/>
      <c r="J93" s="336"/>
      <c r="K93" s="336"/>
      <c r="L93" s="336"/>
      <c r="M93" s="336"/>
      <c r="N93" s="336"/>
      <c r="O93" s="336"/>
      <c r="P93" s="336"/>
      <c r="Q93" s="336"/>
      <c r="R93" s="336"/>
      <c r="S93" s="336"/>
      <c r="T93" s="336"/>
      <c r="U93" s="336"/>
      <c r="V93" s="336"/>
      <c r="W93" s="336"/>
      <c r="X93" s="336"/>
      <c r="Y93" s="336"/>
      <c r="Z93" s="336"/>
    </row>
    <row r="94">
      <c r="A94" s="336"/>
      <c r="B94" s="336"/>
      <c r="C94" s="336"/>
      <c r="D94" s="336"/>
      <c r="E94" s="336"/>
      <c r="F94" s="336"/>
      <c r="G94" s="336"/>
      <c r="H94" s="336"/>
      <c r="I94" s="336"/>
      <c r="J94" s="336"/>
      <c r="K94" s="336"/>
      <c r="L94" s="336"/>
      <c r="M94" s="336"/>
      <c r="N94" s="336"/>
      <c r="O94" s="336"/>
      <c r="P94" s="336"/>
      <c r="Q94" s="336"/>
      <c r="R94" s="336"/>
      <c r="S94" s="336"/>
      <c r="T94" s="336"/>
      <c r="U94" s="336"/>
      <c r="V94" s="336"/>
      <c r="W94" s="336"/>
      <c r="X94" s="336"/>
      <c r="Y94" s="336"/>
      <c r="Z94" s="336"/>
    </row>
    <row r="95">
      <c r="A95" s="336"/>
      <c r="B95" s="336"/>
      <c r="C95" s="336"/>
      <c r="D95" s="336"/>
      <c r="E95" s="336"/>
      <c r="F95" s="336"/>
      <c r="G95" s="336"/>
      <c r="H95" s="336"/>
      <c r="I95" s="336"/>
      <c r="J95" s="336"/>
      <c r="K95" s="336"/>
      <c r="L95" s="336"/>
      <c r="M95" s="336"/>
      <c r="N95" s="336"/>
      <c r="O95" s="336"/>
      <c r="P95" s="336"/>
      <c r="Q95" s="336"/>
      <c r="R95" s="336"/>
      <c r="S95" s="336"/>
      <c r="T95" s="336"/>
      <c r="U95" s="336"/>
      <c r="V95" s="336"/>
      <c r="W95" s="336"/>
      <c r="X95" s="336"/>
      <c r="Y95" s="336"/>
      <c r="Z95" s="336"/>
    </row>
    <row r="96">
      <c r="A96" s="336"/>
      <c r="B96" s="336"/>
      <c r="C96" s="336"/>
      <c r="D96" s="336"/>
      <c r="E96" s="336"/>
      <c r="F96" s="336"/>
      <c r="G96" s="336"/>
      <c r="H96" s="336"/>
      <c r="I96" s="336"/>
      <c r="J96" s="336"/>
      <c r="K96" s="336"/>
      <c r="L96" s="336"/>
      <c r="M96" s="336"/>
      <c r="N96" s="336"/>
      <c r="O96" s="336"/>
      <c r="P96" s="336"/>
      <c r="Q96" s="336"/>
      <c r="R96" s="336"/>
      <c r="S96" s="336"/>
      <c r="T96" s="336"/>
      <c r="U96" s="336"/>
      <c r="V96" s="336"/>
      <c r="W96" s="336"/>
      <c r="X96" s="336"/>
      <c r="Y96" s="336"/>
      <c r="Z96" s="336"/>
    </row>
    <row r="97">
      <c r="A97" s="336"/>
      <c r="B97" s="336"/>
      <c r="C97" s="336"/>
      <c r="D97" s="336"/>
      <c r="E97" s="336"/>
      <c r="F97" s="336"/>
      <c r="G97" s="336"/>
      <c r="H97" s="336"/>
      <c r="I97" s="336"/>
      <c r="J97" s="336"/>
      <c r="K97" s="336"/>
      <c r="L97" s="336"/>
      <c r="M97" s="336"/>
      <c r="N97" s="336"/>
      <c r="O97" s="336"/>
      <c r="P97" s="336"/>
      <c r="Q97" s="336"/>
      <c r="R97" s="336"/>
      <c r="S97" s="336"/>
      <c r="T97" s="336"/>
      <c r="U97" s="336"/>
      <c r="V97" s="336"/>
      <c r="W97" s="336"/>
      <c r="X97" s="336"/>
      <c r="Y97" s="336"/>
      <c r="Z97" s="336"/>
    </row>
    <row r="98">
      <c r="A98" s="336"/>
      <c r="B98" s="336"/>
      <c r="C98" s="336"/>
      <c r="D98" s="336"/>
      <c r="E98" s="336"/>
      <c r="F98" s="336"/>
      <c r="G98" s="336"/>
      <c r="H98" s="336"/>
      <c r="I98" s="336"/>
      <c r="J98" s="336"/>
      <c r="K98" s="336"/>
      <c r="L98" s="336"/>
      <c r="M98" s="336"/>
      <c r="N98" s="336"/>
      <c r="O98" s="336"/>
      <c r="P98" s="336"/>
      <c r="Q98" s="336"/>
      <c r="R98" s="336"/>
      <c r="S98" s="336"/>
      <c r="T98" s="336"/>
      <c r="U98" s="336"/>
      <c r="V98" s="336"/>
      <c r="W98" s="336"/>
      <c r="X98" s="336"/>
      <c r="Y98" s="336"/>
      <c r="Z98" s="336"/>
    </row>
    <row r="99">
      <c r="A99" s="336"/>
      <c r="B99" s="336"/>
      <c r="C99" s="336"/>
      <c r="D99" s="336"/>
      <c r="E99" s="336"/>
      <c r="F99" s="336"/>
      <c r="G99" s="336"/>
      <c r="H99" s="336"/>
      <c r="I99" s="336"/>
      <c r="J99" s="336"/>
      <c r="K99" s="336"/>
      <c r="L99" s="336"/>
      <c r="M99" s="336"/>
      <c r="N99" s="336"/>
      <c r="O99" s="336"/>
      <c r="P99" s="336"/>
      <c r="Q99" s="336"/>
      <c r="R99" s="336"/>
      <c r="S99" s="336"/>
      <c r="T99" s="336"/>
      <c r="U99" s="336"/>
      <c r="V99" s="336"/>
      <c r="W99" s="336"/>
      <c r="X99" s="336"/>
      <c r="Y99" s="336"/>
      <c r="Z99" s="336"/>
    </row>
    <row r="100">
      <c r="A100" s="336"/>
      <c r="B100" s="336"/>
      <c r="C100" s="336"/>
      <c r="D100" s="336"/>
      <c r="E100" s="336"/>
      <c r="F100" s="336"/>
      <c r="G100" s="336"/>
      <c r="H100" s="336"/>
      <c r="I100" s="336"/>
      <c r="J100" s="336"/>
      <c r="K100" s="336"/>
      <c r="L100" s="336"/>
      <c r="M100" s="336"/>
      <c r="N100" s="336"/>
      <c r="O100" s="336"/>
      <c r="P100" s="336"/>
      <c r="Q100" s="336"/>
      <c r="R100" s="336"/>
      <c r="S100" s="336"/>
      <c r="T100" s="336"/>
      <c r="U100" s="336"/>
      <c r="V100" s="336"/>
      <c r="W100" s="336"/>
      <c r="X100" s="336"/>
      <c r="Y100" s="336"/>
      <c r="Z100" s="336"/>
    </row>
    <row r="101">
      <c r="A101" s="336"/>
      <c r="B101" s="336"/>
      <c r="C101" s="336"/>
      <c r="D101" s="336"/>
      <c r="E101" s="336"/>
      <c r="F101" s="336"/>
      <c r="G101" s="336"/>
      <c r="H101" s="336"/>
      <c r="I101" s="336"/>
      <c r="J101" s="336"/>
      <c r="K101" s="336"/>
      <c r="L101" s="336"/>
      <c r="M101" s="336"/>
      <c r="N101" s="336"/>
      <c r="O101" s="336"/>
      <c r="P101" s="336"/>
      <c r="Q101" s="336"/>
      <c r="R101" s="336"/>
      <c r="S101" s="336"/>
      <c r="T101" s="336"/>
      <c r="U101" s="336"/>
      <c r="V101" s="336"/>
      <c r="W101" s="336"/>
      <c r="X101" s="336"/>
      <c r="Y101" s="336"/>
      <c r="Z101" s="336"/>
    </row>
    <row r="102">
      <c r="A102" s="336"/>
      <c r="B102" s="336"/>
      <c r="C102" s="336"/>
      <c r="D102" s="336"/>
      <c r="E102" s="336"/>
      <c r="F102" s="336"/>
      <c r="G102" s="336"/>
      <c r="H102" s="336"/>
      <c r="I102" s="336"/>
      <c r="J102" s="336"/>
      <c r="K102" s="336"/>
      <c r="L102" s="336"/>
      <c r="M102" s="336"/>
      <c r="N102" s="336"/>
      <c r="O102" s="336"/>
      <c r="P102" s="336"/>
      <c r="Q102" s="336"/>
      <c r="R102" s="336"/>
      <c r="S102" s="336"/>
      <c r="T102" s="336"/>
      <c r="U102" s="336"/>
      <c r="V102" s="336"/>
      <c r="W102" s="336"/>
      <c r="X102" s="336"/>
      <c r="Y102" s="336"/>
      <c r="Z102" s="336"/>
    </row>
    <row r="103">
      <c r="A103" s="336"/>
      <c r="B103" s="336"/>
      <c r="C103" s="336"/>
      <c r="D103" s="336"/>
      <c r="E103" s="336"/>
      <c r="F103" s="336"/>
      <c r="G103" s="336"/>
      <c r="H103" s="336"/>
      <c r="I103" s="336"/>
      <c r="J103" s="336"/>
      <c r="K103" s="336"/>
      <c r="L103" s="336"/>
      <c r="M103" s="336"/>
      <c r="N103" s="336"/>
      <c r="O103" s="336"/>
      <c r="P103" s="336"/>
      <c r="Q103" s="336"/>
      <c r="R103" s="336"/>
      <c r="S103" s="336"/>
      <c r="T103" s="336"/>
      <c r="U103" s="336"/>
      <c r="V103" s="336"/>
      <c r="W103" s="336"/>
      <c r="X103" s="336"/>
      <c r="Y103" s="336"/>
      <c r="Z103" s="336"/>
    </row>
    <row r="104">
      <c r="A104" s="336"/>
      <c r="B104" s="336"/>
      <c r="C104" s="336"/>
      <c r="D104" s="336"/>
      <c r="E104" s="336"/>
      <c r="F104" s="336"/>
      <c r="G104" s="336"/>
      <c r="H104" s="336"/>
      <c r="I104" s="336"/>
      <c r="J104" s="336"/>
      <c r="K104" s="336"/>
      <c r="L104" s="336"/>
      <c r="M104" s="336"/>
      <c r="N104" s="336"/>
      <c r="O104" s="336"/>
      <c r="P104" s="336"/>
      <c r="Q104" s="336"/>
      <c r="R104" s="336"/>
      <c r="S104" s="336"/>
      <c r="T104" s="336"/>
      <c r="U104" s="336"/>
      <c r="V104" s="336"/>
      <c r="W104" s="336"/>
      <c r="X104" s="336"/>
      <c r="Y104" s="336"/>
      <c r="Z104" s="336"/>
    </row>
    <row r="105">
      <c r="A105" s="336"/>
      <c r="B105" s="336"/>
      <c r="C105" s="336"/>
      <c r="D105" s="336"/>
      <c r="E105" s="336"/>
      <c r="F105" s="336"/>
      <c r="G105" s="336"/>
      <c r="H105" s="336"/>
      <c r="I105" s="336"/>
      <c r="J105" s="336"/>
      <c r="K105" s="336"/>
      <c r="L105" s="336"/>
      <c r="M105" s="336"/>
      <c r="N105" s="336"/>
      <c r="O105" s="336"/>
      <c r="P105" s="336"/>
      <c r="Q105" s="336"/>
      <c r="R105" s="336"/>
      <c r="S105" s="336"/>
      <c r="T105" s="336"/>
      <c r="U105" s="336"/>
      <c r="V105" s="336"/>
      <c r="W105" s="336"/>
      <c r="X105" s="336"/>
      <c r="Y105" s="336"/>
      <c r="Z105" s="336"/>
    </row>
    <row r="106">
      <c r="A106" s="336"/>
      <c r="B106" s="336"/>
      <c r="C106" s="336"/>
      <c r="D106" s="336"/>
      <c r="E106" s="336"/>
      <c r="F106" s="336"/>
      <c r="G106" s="336"/>
      <c r="H106" s="336"/>
      <c r="I106" s="336"/>
      <c r="J106" s="336"/>
      <c r="K106" s="336"/>
      <c r="L106" s="336"/>
      <c r="M106" s="336"/>
      <c r="N106" s="336"/>
      <c r="O106" s="336"/>
      <c r="P106" s="336"/>
      <c r="Q106" s="336"/>
      <c r="R106" s="336"/>
      <c r="S106" s="336"/>
      <c r="T106" s="336"/>
      <c r="U106" s="336"/>
      <c r="V106" s="336"/>
      <c r="W106" s="336"/>
      <c r="X106" s="336"/>
      <c r="Y106" s="336"/>
      <c r="Z106" s="336"/>
    </row>
    <row r="107">
      <c r="A107" s="336"/>
      <c r="B107" s="336"/>
      <c r="C107" s="336"/>
      <c r="D107" s="336"/>
      <c r="E107" s="336"/>
      <c r="F107" s="336"/>
      <c r="G107" s="336"/>
      <c r="H107" s="336"/>
      <c r="I107" s="336"/>
      <c r="J107" s="336"/>
      <c r="K107" s="336"/>
      <c r="L107" s="336"/>
      <c r="M107" s="336"/>
      <c r="N107" s="336"/>
      <c r="O107" s="336"/>
      <c r="P107" s="336"/>
      <c r="Q107" s="336"/>
      <c r="R107" s="336"/>
      <c r="S107" s="336"/>
      <c r="T107" s="336"/>
      <c r="U107" s="336"/>
      <c r="V107" s="336"/>
      <c r="W107" s="336"/>
      <c r="X107" s="336"/>
      <c r="Y107" s="336"/>
      <c r="Z107" s="336"/>
    </row>
    <row r="108">
      <c r="A108" s="336"/>
      <c r="B108" s="336"/>
      <c r="C108" s="336"/>
      <c r="D108" s="336"/>
      <c r="E108" s="336"/>
      <c r="F108" s="336"/>
      <c r="G108" s="336"/>
      <c r="H108" s="336"/>
      <c r="I108" s="336"/>
      <c r="J108" s="336"/>
      <c r="K108" s="336"/>
      <c r="L108" s="336"/>
      <c r="M108" s="336"/>
      <c r="N108" s="336"/>
      <c r="O108" s="336"/>
      <c r="P108" s="336"/>
      <c r="Q108" s="336"/>
      <c r="R108" s="336"/>
      <c r="S108" s="336"/>
      <c r="T108" s="336"/>
      <c r="U108" s="336"/>
      <c r="V108" s="336"/>
      <c r="W108" s="336"/>
      <c r="X108" s="336"/>
      <c r="Y108" s="336"/>
      <c r="Z108" s="336"/>
    </row>
    <row r="109">
      <c r="A109" s="336"/>
      <c r="B109" s="336"/>
      <c r="C109" s="336"/>
      <c r="D109" s="336"/>
      <c r="E109" s="336"/>
      <c r="F109" s="336"/>
      <c r="G109" s="336"/>
      <c r="H109" s="336"/>
      <c r="I109" s="336"/>
      <c r="J109" s="336"/>
      <c r="K109" s="336"/>
      <c r="L109" s="336"/>
      <c r="M109" s="336"/>
      <c r="N109" s="336"/>
      <c r="O109" s="336"/>
      <c r="P109" s="336"/>
      <c r="Q109" s="336"/>
      <c r="R109" s="336"/>
      <c r="S109" s="336"/>
      <c r="T109" s="336"/>
      <c r="U109" s="336"/>
      <c r="V109" s="336"/>
      <c r="W109" s="336"/>
      <c r="X109" s="336"/>
      <c r="Y109" s="336"/>
      <c r="Z109" s="336"/>
    </row>
    <row r="110">
      <c r="A110" s="336"/>
      <c r="B110" s="336"/>
      <c r="C110" s="336"/>
      <c r="D110" s="336"/>
      <c r="E110" s="336"/>
      <c r="F110" s="336"/>
      <c r="G110" s="336"/>
      <c r="H110" s="336"/>
      <c r="I110" s="336"/>
      <c r="J110" s="336"/>
      <c r="K110" s="336"/>
      <c r="L110" s="336"/>
      <c r="M110" s="336"/>
      <c r="N110" s="336"/>
      <c r="O110" s="336"/>
      <c r="P110" s="336"/>
      <c r="Q110" s="336"/>
      <c r="R110" s="336"/>
      <c r="S110" s="336"/>
      <c r="T110" s="336"/>
      <c r="U110" s="336"/>
      <c r="V110" s="336"/>
      <c r="W110" s="336"/>
      <c r="X110" s="336"/>
      <c r="Y110" s="336"/>
      <c r="Z110" s="336"/>
    </row>
    <row r="111">
      <c r="A111" s="336"/>
      <c r="B111" s="336"/>
      <c r="C111" s="336"/>
      <c r="D111" s="336"/>
      <c r="E111" s="336"/>
      <c r="F111" s="336"/>
      <c r="G111" s="336"/>
      <c r="H111" s="336"/>
      <c r="I111" s="336"/>
      <c r="J111" s="336"/>
      <c r="K111" s="336"/>
      <c r="L111" s="336"/>
      <c r="M111" s="336"/>
      <c r="N111" s="336"/>
      <c r="O111" s="336"/>
      <c r="P111" s="336"/>
      <c r="Q111" s="336"/>
      <c r="R111" s="336"/>
      <c r="S111" s="336"/>
      <c r="T111" s="336"/>
      <c r="U111" s="336"/>
      <c r="V111" s="336"/>
      <c r="W111" s="336"/>
      <c r="X111" s="336"/>
      <c r="Y111" s="336"/>
      <c r="Z111" s="336"/>
    </row>
    <row r="112">
      <c r="A112" s="336"/>
      <c r="B112" s="336"/>
      <c r="C112" s="336"/>
      <c r="D112" s="336"/>
      <c r="E112" s="336"/>
      <c r="F112" s="336"/>
      <c r="G112" s="336"/>
      <c r="H112" s="336"/>
      <c r="I112" s="336"/>
      <c r="J112" s="336"/>
      <c r="K112" s="336"/>
      <c r="L112" s="336"/>
      <c r="M112" s="336"/>
      <c r="N112" s="336"/>
      <c r="O112" s="336"/>
      <c r="P112" s="336"/>
      <c r="Q112" s="336"/>
      <c r="R112" s="336"/>
      <c r="S112" s="336"/>
      <c r="T112" s="336"/>
      <c r="U112" s="336"/>
      <c r="V112" s="336"/>
      <c r="W112" s="336"/>
      <c r="X112" s="336"/>
      <c r="Y112" s="336"/>
      <c r="Z112" s="336"/>
    </row>
    <row r="113">
      <c r="A113" s="336"/>
      <c r="B113" s="336"/>
      <c r="C113" s="336"/>
      <c r="D113" s="336"/>
      <c r="E113" s="336"/>
      <c r="F113" s="336"/>
      <c r="G113" s="336"/>
      <c r="H113" s="336"/>
      <c r="I113" s="336"/>
      <c r="J113" s="336"/>
      <c r="K113" s="336"/>
      <c r="L113" s="336"/>
      <c r="M113" s="336"/>
      <c r="N113" s="336"/>
      <c r="O113" s="336"/>
      <c r="P113" s="336"/>
      <c r="Q113" s="336"/>
      <c r="R113" s="336"/>
      <c r="S113" s="336"/>
      <c r="T113" s="336"/>
      <c r="U113" s="336"/>
      <c r="V113" s="336"/>
      <c r="W113" s="336"/>
      <c r="X113" s="336"/>
      <c r="Y113" s="336"/>
      <c r="Z113" s="336"/>
    </row>
    <row r="114">
      <c r="A114" s="336"/>
      <c r="B114" s="336"/>
      <c r="C114" s="336"/>
      <c r="D114" s="336"/>
      <c r="E114" s="336"/>
      <c r="F114" s="336"/>
      <c r="G114" s="336"/>
      <c r="H114" s="336"/>
      <c r="I114" s="336"/>
      <c r="J114" s="336"/>
      <c r="K114" s="336"/>
      <c r="L114" s="336"/>
      <c r="M114" s="336"/>
      <c r="N114" s="336"/>
      <c r="O114" s="336"/>
      <c r="P114" s="336"/>
      <c r="Q114" s="336"/>
      <c r="R114" s="336"/>
      <c r="S114" s="336"/>
      <c r="T114" s="336"/>
      <c r="U114" s="336"/>
      <c r="V114" s="336"/>
      <c r="W114" s="336"/>
      <c r="X114" s="336"/>
      <c r="Y114" s="336"/>
      <c r="Z114" s="336"/>
    </row>
    <row r="115">
      <c r="A115" s="336"/>
      <c r="B115" s="336"/>
      <c r="C115" s="336"/>
      <c r="D115" s="336"/>
      <c r="E115" s="336"/>
      <c r="F115" s="336"/>
      <c r="G115" s="336"/>
      <c r="H115" s="336"/>
      <c r="I115" s="336"/>
      <c r="J115" s="336"/>
      <c r="K115" s="336"/>
      <c r="L115" s="336"/>
      <c r="M115" s="336"/>
      <c r="N115" s="336"/>
      <c r="O115" s="336"/>
      <c r="P115" s="336"/>
      <c r="Q115" s="336"/>
      <c r="R115" s="336"/>
      <c r="S115" s="336"/>
      <c r="T115" s="336"/>
      <c r="U115" s="336"/>
      <c r="V115" s="336"/>
      <c r="W115" s="336"/>
      <c r="X115" s="336"/>
      <c r="Y115" s="336"/>
      <c r="Z115" s="336"/>
    </row>
    <row r="116">
      <c r="A116" s="336"/>
      <c r="B116" s="336"/>
      <c r="C116" s="336"/>
      <c r="D116" s="336"/>
      <c r="E116" s="336"/>
      <c r="F116" s="336"/>
      <c r="G116" s="336"/>
      <c r="H116" s="336"/>
      <c r="I116" s="336"/>
      <c r="J116" s="336"/>
      <c r="K116" s="336"/>
      <c r="L116" s="336"/>
      <c r="M116" s="336"/>
      <c r="N116" s="336"/>
      <c r="O116" s="336"/>
      <c r="P116" s="336"/>
      <c r="Q116" s="336"/>
      <c r="R116" s="336"/>
      <c r="S116" s="336"/>
      <c r="T116" s="336"/>
      <c r="U116" s="336"/>
      <c r="V116" s="336"/>
      <c r="W116" s="336"/>
      <c r="X116" s="336"/>
      <c r="Y116" s="336"/>
      <c r="Z116" s="336"/>
    </row>
    <row r="117">
      <c r="A117" s="336"/>
      <c r="B117" s="336"/>
      <c r="C117" s="336"/>
      <c r="D117" s="336"/>
      <c r="E117" s="336"/>
      <c r="F117" s="336"/>
      <c r="G117" s="336"/>
      <c r="H117" s="336"/>
      <c r="I117" s="336"/>
      <c r="J117" s="336"/>
      <c r="K117" s="336"/>
      <c r="L117" s="336"/>
      <c r="M117" s="336"/>
      <c r="N117" s="336"/>
      <c r="O117" s="336"/>
      <c r="P117" s="336"/>
      <c r="Q117" s="336"/>
      <c r="R117" s="336"/>
      <c r="S117" s="336"/>
      <c r="T117" s="336"/>
      <c r="U117" s="336"/>
      <c r="V117" s="336"/>
      <c r="W117" s="336"/>
      <c r="X117" s="336"/>
      <c r="Y117" s="336"/>
      <c r="Z117" s="336"/>
    </row>
    <row r="118">
      <c r="A118" s="336"/>
      <c r="B118" s="336"/>
      <c r="C118" s="336"/>
      <c r="D118" s="336"/>
      <c r="E118" s="336"/>
      <c r="F118" s="336"/>
      <c r="G118" s="336"/>
      <c r="H118" s="336"/>
      <c r="I118" s="336"/>
      <c r="J118" s="336"/>
      <c r="K118" s="336"/>
      <c r="L118" s="336"/>
      <c r="M118" s="336"/>
      <c r="N118" s="336"/>
      <c r="O118" s="336"/>
      <c r="P118" s="336"/>
      <c r="Q118" s="336"/>
      <c r="R118" s="336"/>
      <c r="S118" s="336"/>
      <c r="T118" s="336"/>
      <c r="U118" s="336"/>
      <c r="V118" s="336"/>
      <c r="W118" s="336"/>
      <c r="X118" s="336"/>
      <c r="Y118" s="336"/>
      <c r="Z118" s="336"/>
    </row>
    <row r="119">
      <c r="A119" s="336"/>
      <c r="B119" s="336"/>
      <c r="C119" s="336"/>
      <c r="D119" s="336"/>
      <c r="E119" s="336"/>
      <c r="F119" s="336"/>
      <c r="G119" s="336"/>
      <c r="H119" s="336"/>
      <c r="I119" s="336"/>
      <c r="J119" s="336"/>
      <c r="K119" s="336"/>
      <c r="L119" s="336"/>
      <c r="M119" s="336"/>
      <c r="N119" s="336"/>
      <c r="O119" s="336"/>
      <c r="P119" s="336"/>
      <c r="Q119" s="336"/>
      <c r="R119" s="336"/>
      <c r="S119" s="336"/>
      <c r="T119" s="336"/>
      <c r="U119" s="336"/>
      <c r="V119" s="336"/>
      <c r="W119" s="336"/>
      <c r="X119" s="336"/>
      <c r="Y119" s="336"/>
      <c r="Z119" s="336"/>
    </row>
    <row r="120">
      <c r="A120" s="336"/>
      <c r="B120" s="336"/>
      <c r="C120" s="336"/>
      <c r="D120" s="336"/>
      <c r="E120" s="336"/>
      <c r="F120" s="336"/>
      <c r="G120" s="336"/>
      <c r="H120" s="336"/>
      <c r="I120" s="336"/>
      <c r="J120" s="336"/>
      <c r="K120" s="336"/>
      <c r="L120" s="336"/>
      <c r="M120" s="336"/>
      <c r="N120" s="336"/>
      <c r="O120" s="336"/>
      <c r="P120" s="336"/>
      <c r="Q120" s="336"/>
      <c r="R120" s="336"/>
      <c r="S120" s="336"/>
      <c r="T120" s="336"/>
      <c r="U120" s="336"/>
      <c r="V120" s="336"/>
      <c r="W120" s="336"/>
      <c r="X120" s="336"/>
      <c r="Y120" s="336"/>
      <c r="Z120" s="336"/>
    </row>
    <row r="121">
      <c r="A121" s="336"/>
      <c r="B121" s="336"/>
      <c r="C121" s="336"/>
      <c r="D121" s="336"/>
      <c r="E121" s="336"/>
      <c r="F121" s="336"/>
      <c r="G121" s="336"/>
      <c r="H121" s="336"/>
      <c r="I121" s="336"/>
      <c r="J121" s="336"/>
      <c r="K121" s="336"/>
      <c r="L121" s="336"/>
      <c r="M121" s="336"/>
      <c r="N121" s="336"/>
      <c r="O121" s="336"/>
      <c r="P121" s="336"/>
      <c r="Q121" s="336"/>
      <c r="R121" s="336"/>
      <c r="S121" s="336"/>
      <c r="T121" s="336"/>
      <c r="U121" s="336"/>
      <c r="V121" s="336"/>
      <c r="W121" s="336"/>
      <c r="X121" s="336"/>
      <c r="Y121" s="336"/>
      <c r="Z121" s="336"/>
    </row>
    <row r="122">
      <c r="A122" s="336"/>
      <c r="B122" s="336"/>
      <c r="C122" s="336"/>
      <c r="D122" s="336"/>
      <c r="E122" s="336"/>
      <c r="F122" s="336"/>
      <c r="G122" s="336"/>
      <c r="H122" s="336"/>
      <c r="I122" s="336"/>
      <c r="J122" s="336"/>
      <c r="K122" s="336"/>
      <c r="L122" s="336"/>
      <c r="M122" s="336"/>
      <c r="N122" s="336"/>
      <c r="O122" s="336"/>
      <c r="P122" s="336"/>
      <c r="Q122" s="336"/>
      <c r="R122" s="336"/>
      <c r="S122" s="336"/>
      <c r="T122" s="336"/>
      <c r="U122" s="336"/>
      <c r="V122" s="336"/>
      <c r="W122" s="336"/>
      <c r="X122" s="336"/>
      <c r="Y122" s="336"/>
      <c r="Z122" s="336"/>
    </row>
    <row r="123">
      <c r="A123" s="336"/>
      <c r="B123" s="336"/>
      <c r="C123" s="336"/>
      <c r="D123" s="336"/>
      <c r="E123" s="336"/>
      <c r="F123" s="336"/>
      <c r="G123" s="336"/>
      <c r="H123" s="336"/>
      <c r="I123" s="336"/>
      <c r="J123" s="336"/>
      <c r="K123" s="336"/>
      <c r="L123" s="336"/>
      <c r="M123" s="336"/>
      <c r="N123" s="336"/>
      <c r="O123" s="336"/>
      <c r="P123" s="336"/>
      <c r="Q123" s="336"/>
      <c r="R123" s="336"/>
      <c r="S123" s="336"/>
      <c r="T123" s="336"/>
      <c r="U123" s="336"/>
      <c r="V123" s="336"/>
      <c r="W123" s="336"/>
      <c r="X123" s="336"/>
      <c r="Y123" s="336"/>
      <c r="Z123" s="336"/>
    </row>
    <row r="124">
      <c r="A124" s="336"/>
      <c r="B124" s="336"/>
      <c r="C124" s="336"/>
      <c r="D124" s="336"/>
      <c r="E124" s="336"/>
      <c r="F124" s="336"/>
      <c r="G124" s="336"/>
      <c r="H124" s="336"/>
      <c r="I124" s="336"/>
      <c r="J124" s="336"/>
      <c r="K124" s="336"/>
      <c r="L124" s="336"/>
      <c r="M124" s="336"/>
      <c r="N124" s="336"/>
      <c r="O124" s="336"/>
      <c r="P124" s="336"/>
      <c r="Q124" s="336"/>
      <c r="R124" s="336"/>
      <c r="S124" s="336"/>
      <c r="T124" s="336"/>
      <c r="U124" s="336"/>
      <c r="V124" s="336"/>
      <c r="W124" s="336"/>
      <c r="X124" s="336"/>
      <c r="Y124" s="336"/>
      <c r="Z124" s="336"/>
    </row>
    <row r="125">
      <c r="A125" s="336"/>
      <c r="B125" s="336"/>
      <c r="C125" s="336"/>
      <c r="D125" s="336"/>
      <c r="E125" s="336"/>
      <c r="F125" s="336"/>
      <c r="G125" s="336"/>
      <c r="H125" s="336"/>
      <c r="I125" s="336"/>
      <c r="J125" s="336"/>
      <c r="K125" s="336"/>
      <c r="L125" s="336"/>
      <c r="M125" s="336"/>
      <c r="N125" s="336"/>
      <c r="O125" s="336"/>
      <c r="P125" s="336"/>
      <c r="Q125" s="336"/>
      <c r="R125" s="336"/>
      <c r="S125" s="336"/>
      <c r="T125" s="336"/>
      <c r="U125" s="336"/>
      <c r="V125" s="336"/>
      <c r="W125" s="336"/>
      <c r="X125" s="336"/>
      <c r="Y125" s="336"/>
      <c r="Z125" s="336"/>
    </row>
    <row r="126">
      <c r="A126" s="336"/>
      <c r="B126" s="336"/>
      <c r="C126" s="336"/>
      <c r="D126" s="336"/>
      <c r="E126" s="336"/>
      <c r="F126" s="336"/>
      <c r="G126" s="336"/>
      <c r="H126" s="336"/>
      <c r="I126" s="336"/>
      <c r="J126" s="336"/>
      <c r="K126" s="336"/>
      <c r="L126" s="336"/>
      <c r="M126" s="336"/>
      <c r="N126" s="336"/>
      <c r="O126" s="336"/>
      <c r="P126" s="336"/>
      <c r="Q126" s="336"/>
      <c r="R126" s="336"/>
      <c r="S126" s="336"/>
      <c r="T126" s="336"/>
      <c r="U126" s="336"/>
      <c r="V126" s="336"/>
      <c r="W126" s="336"/>
      <c r="X126" s="336"/>
      <c r="Y126" s="336"/>
      <c r="Z126" s="336"/>
    </row>
    <row r="127">
      <c r="A127" s="336"/>
      <c r="B127" s="336"/>
      <c r="C127" s="336"/>
      <c r="D127" s="336"/>
      <c r="E127" s="336"/>
      <c r="F127" s="336"/>
      <c r="G127" s="336"/>
      <c r="H127" s="336"/>
      <c r="I127" s="336"/>
      <c r="J127" s="336"/>
      <c r="K127" s="336"/>
      <c r="L127" s="336"/>
      <c r="M127" s="336"/>
      <c r="N127" s="336"/>
      <c r="O127" s="336"/>
      <c r="P127" s="336"/>
      <c r="Q127" s="336"/>
      <c r="R127" s="336"/>
      <c r="S127" s="336"/>
      <c r="T127" s="336"/>
      <c r="U127" s="336"/>
      <c r="V127" s="336"/>
      <c r="W127" s="336"/>
      <c r="X127" s="336"/>
      <c r="Y127" s="336"/>
      <c r="Z127" s="336"/>
    </row>
    <row r="128">
      <c r="A128" s="336"/>
      <c r="B128" s="336"/>
      <c r="C128" s="336"/>
      <c r="D128" s="336"/>
      <c r="E128" s="336"/>
      <c r="F128" s="336"/>
      <c r="G128" s="336"/>
      <c r="H128" s="336"/>
      <c r="I128" s="336"/>
      <c r="J128" s="336"/>
      <c r="K128" s="336"/>
      <c r="L128" s="336"/>
      <c r="M128" s="336"/>
      <c r="N128" s="336"/>
      <c r="O128" s="336"/>
      <c r="P128" s="336"/>
      <c r="Q128" s="336"/>
      <c r="R128" s="336"/>
      <c r="S128" s="336"/>
      <c r="T128" s="336"/>
      <c r="U128" s="336"/>
      <c r="V128" s="336"/>
      <c r="W128" s="336"/>
      <c r="X128" s="336"/>
      <c r="Y128" s="336"/>
      <c r="Z128" s="336"/>
    </row>
    <row r="129">
      <c r="A129" s="336"/>
      <c r="B129" s="336"/>
      <c r="C129" s="336"/>
      <c r="D129" s="336"/>
      <c r="E129" s="336"/>
      <c r="F129" s="336"/>
      <c r="G129" s="336"/>
      <c r="H129" s="336"/>
      <c r="I129" s="336"/>
      <c r="J129" s="336"/>
      <c r="K129" s="336"/>
      <c r="L129" s="336"/>
      <c r="M129" s="336"/>
      <c r="N129" s="336"/>
      <c r="O129" s="336"/>
      <c r="P129" s="336"/>
      <c r="Q129" s="336"/>
      <c r="R129" s="336"/>
      <c r="S129" s="336"/>
      <c r="T129" s="336"/>
      <c r="U129" s="336"/>
      <c r="V129" s="336"/>
      <c r="W129" s="336"/>
      <c r="X129" s="336"/>
      <c r="Y129" s="336"/>
      <c r="Z129" s="336"/>
    </row>
    <row r="130">
      <c r="A130" s="336"/>
      <c r="B130" s="336"/>
      <c r="C130" s="336"/>
      <c r="D130" s="336"/>
      <c r="E130" s="336"/>
      <c r="F130" s="336"/>
      <c r="G130" s="336"/>
      <c r="H130" s="336"/>
      <c r="I130" s="336"/>
      <c r="J130" s="336"/>
      <c r="K130" s="336"/>
      <c r="L130" s="336"/>
      <c r="M130" s="336"/>
      <c r="N130" s="336"/>
      <c r="O130" s="336"/>
      <c r="P130" s="336"/>
      <c r="Q130" s="336"/>
      <c r="R130" s="336"/>
      <c r="S130" s="336"/>
      <c r="T130" s="336"/>
      <c r="U130" s="336"/>
      <c r="V130" s="336"/>
      <c r="W130" s="336"/>
      <c r="X130" s="336"/>
      <c r="Y130" s="336"/>
      <c r="Z130" s="336"/>
    </row>
    <row r="131">
      <c r="A131" s="336"/>
      <c r="B131" s="336"/>
      <c r="C131" s="336"/>
      <c r="D131" s="336"/>
      <c r="E131" s="336"/>
      <c r="F131" s="336"/>
      <c r="G131" s="336"/>
      <c r="H131" s="336"/>
      <c r="I131" s="336"/>
      <c r="J131" s="336"/>
      <c r="K131" s="336"/>
      <c r="L131" s="336"/>
      <c r="M131" s="336"/>
      <c r="N131" s="336"/>
      <c r="O131" s="336"/>
      <c r="P131" s="336"/>
      <c r="Q131" s="336"/>
      <c r="R131" s="336"/>
      <c r="S131" s="336"/>
      <c r="T131" s="336"/>
      <c r="U131" s="336"/>
      <c r="V131" s="336"/>
      <c r="W131" s="336"/>
      <c r="X131" s="336"/>
      <c r="Y131" s="336"/>
      <c r="Z131" s="336"/>
    </row>
    <row r="132">
      <c r="A132" s="336"/>
      <c r="B132" s="336"/>
      <c r="C132" s="336"/>
      <c r="D132" s="336"/>
      <c r="E132" s="336"/>
      <c r="F132" s="336"/>
      <c r="G132" s="336"/>
      <c r="H132" s="336"/>
      <c r="I132" s="336"/>
      <c r="J132" s="336"/>
      <c r="K132" s="336"/>
      <c r="L132" s="336"/>
      <c r="M132" s="336"/>
      <c r="N132" s="336"/>
      <c r="O132" s="336"/>
      <c r="P132" s="336"/>
      <c r="Q132" s="336"/>
      <c r="R132" s="336"/>
      <c r="S132" s="336"/>
      <c r="T132" s="336"/>
      <c r="U132" s="336"/>
      <c r="V132" s="336"/>
      <c r="W132" s="336"/>
      <c r="X132" s="336"/>
      <c r="Y132" s="336"/>
      <c r="Z132" s="336"/>
    </row>
    <row r="133">
      <c r="A133" s="336"/>
      <c r="B133" s="336"/>
      <c r="C133" s="336"/>
      <c r="D133" s="336"/>
      <c r="E133" s="336"/>
      <c r="F133" s="336"/>
      <c r="G133" s="336"/>
      <c r="H133" s="336"/>
      <c r="I133" s="336"/>
      <c r="J133" s="336"/>
      <c r="K133" s="336"/>
      <c r="L133" s="336"/>
      <c r="M133" s="336"/>
      <c r="N133" s="336"/>
      <c r="O133" s="336"/>
      <c r="P133" s="336"/>
      <c r="Q133" s="336"/>
      <c r="R133" s="336"/>
      <c r="S133" s="336"/>
      <c r="T133" s="336"/>
      <c r="U133" s="336"/>
      <c r="V133" s="336"/>
      <c r="W133" s="336"/>
      <c r="X133" s="336"/>
      <c r="Y133" s="336"/>
      <c r="Z133" s="336"/>
    </row>
    <row r="134">
      <c r="A134" s="336"/>
      <c r="B134" s="336"/>
      <c r="C134" s="336"/>
      <c r="D134" s="336"/>
      <c r="E134" s="336"/>
      <c r="F134" s="336"/>
      <c r="G134" s="336"/>
      <c r="H134" s="336"/>
      <c r="I134" s="336"/>
      <c r="J134" s="336"/>
      <c r="K134" s="336"/>
      <c r="L134" s="336"/>
      <c r="M134" s="336"/>
      <c r="N134" s="336"/>
      <c r="O134" s="336"/>
      <c r="P134" s="336"/>
      <c r="Q134" s="336"/>
      <c r="R134" s="336"/>
      <c r="S134" s="336"/>
      <c r="T134" s="336"/>
      <c r="U134" s="336"/>
      <c r="V134" s="336"/>
      <c r="W134" s="336"/>
      <c r="X134" s="336"/>
      <c r="Y134" s="336"/>
      <c r="Z134" s="336"/>
    </row>
    <row r="135">
      <c r="A135" s="336"/>
      <c r="B135" s="336"/>
      <c r="C135" s="336"/>
      <c r="D135" s="336"/>
      <c r="E135" s="336"/>
      <c r="F135" s="336"/>
      <c r="G135" s="336"/>
      <c r="H135" s="336"/>
      <c r="I135" s="336"/>
      <c r="J135" s="336"/>
      <c r="K135" s="336"/>
      <c r="L135" s="336"/>
      <c r="M135" s="336"/>
      <c r="N135" s="336"/>
      <c r="O135" s="336"/>
      <c r="P135" s="336"/>
      <c r="Q135" s="336"/>
      <c r="R135" s="336"/>
      <c r="S135" s="336"/>
      <c r="T135" s="336"/>
      <c r="U135" s="336"/>
      <c r="V135" s="336"/>
      <c r="W135" s="336"/>
      <c r="X135" s="336"/>
      <c r="Y135" s="336"/>
      <c r="Z135" s="336"/>
    </row>
    <row r="136">
      <c r="A136" s="336"/>
      <c r="B136" s="336"/>
      <c r="C136" s="336"/>
      <c r="D136" s="336"/>
      <c r="E136" s="336"/>
      <c r="F136" s="336"/>
      <c r="G136" s="336"/>
      <c r="H136" s="336"/>
      <c r="I136" s="336"/>
      <c r="J136" s="336"/>
      <c r="K136" s="336"/>
      <c r="L136" s="336"/>
      <c r="M136" s="336"/>
      <c r="N136" s="336"/>
      <c r="O136" s="336"/>
      <c r="P136" s="336"/>
      <c r="Q136" s="336"/>
      <c r="R136" s="336"/>
      <c r="S136" s="336"/>
      <c r="T136" s="336"/>
      <c r="U136" s="336"/>
      <c r="V136" s="336"/>
      <c r="W136" s="336"/>
      <c r="X136" s="336"/>
      <c r="Y136" s="336"/>
      <c r="Z136" s="336"/>
    </row>
    <row r="137">
      <c r="A137" s="336"/>
      <c r="B137" s="336"/>
      <c r="C137" s="336"/>
      <c r="D137" s="336"/>
      <c r="E137" s="336"/>
      <c r="F137" s="336"/>
      <c r="G137" s="336"/>
      <c r="H137" s="336"/>
      <c r="I137" s="336"/>
      <c r="J137" s="336"/>
      <c r="K137" s="336"/>
      <c r="L137" s="336"/>
      <c r="M137" s="336"/>
      <c r="N137" s="336"/>
      <c r="O137" s="336"/>
      <c r="P137" s="336"/>
      <c r="Q137" s="336"/>
      <c r="R137" s="336"/>
      <c r="S137" s="336"/>
      <c r="T137" s="336"/>
      <c r="U137" s="336"/>
      <c r="V137" s="336"/>
      <c r="W137" s="336"/>
      <c r="X137" s="336"/>
      <c r="Y137" s="336"/>
      <c r="Z137" s="336"/>
    </row>
    <row r="138">
      <c r="A138" s="336"/>
      <c r="B138" s="336"/>
      <c r="C138" s="336"/>
      <c r="D138" s="336"/>
      <c r="E138" s="336"/>
      <c r="F138" s="336"/>
      <c r="G138" s="336"/>
      <c r="H138" s="336"/>
      <c r="I138" s="336"/>
      <c r="J138" s="336"/>
      <c r="K138" s="336"/>
      <c r="L138" s="336"/>
      <c r="M138" s="336"/>
      <c r="N138" s="336"/>
      <c r="O138" s="336"/>
      <c r="P138" s="336"/>
      <c r="Q138" s="336"/>
      <c r="R138" s="336"/>
      <c r="S138" s="336"/>
      <c r="T138" s="336"/>
      <c r="U138" s="336"/>
      <c r="V138" s="336"/>
      <c r="W138" s="336"/>
      <c r="X138" s="336"/>
      <c r="Y138" s="336"/>
      <c r="Z138" s="336"/>
    </row>
    <row r="139">
      <c r="A139" s="336"/>
      <c r="B139" s="336"/>
      <c r="C139" s="336"/>
      <c r="D139" s="336"/>
      <c r="E139" s="336"/>
      <c r="F139" s="336"/>
      <c r="G139" s="336"/>
      <c r="H139" s="336"/>
      <c r="I139" s="336"/>
      <c r="J139" s="336"/>
      <c r="K139" s="336"/>
      <c r="L139" s="336"/>
      <c r="M139" s="336"/>
      <c r="N139" s="336"/>
      <c r="O139" s="336"/>
      <c r="P139" s="336"/>
      <c r="Q139" s="336"/>
      <c r="R139" s="336"/>
      <c r="S139" s="336"/>
      <c r="T139" s="336"/>
      <c r="U139" s="336"/>
      <c r="V139" s="336"/>
      <c r="W139" s="336"/>
      <c r="X139" s="336"/>
      <c r="Y139" s="336"/>
      <c r="Z139" s="336"/>
    </row>
    <row r="140">
      <c r="A140" s="336"/>
      <c r="B140" s="336"/>
      <c r="C140" s="336"/>
      <c r="D140" s="336"/>
      <c r="E140" s="336"/>
      <c r="F140" s="336"/>
      <c r="G140" s="336"/>
      <c r="H140" s="336"/>
      <c r="I140" s="336"/>
      <c r="J140" s="336"/>
      <c r="K140" s="336"/>
      <c r="L140" s="336"/>
      <c r="M140" s="336"/>
      <c r="N140" s="336"/>
      <c r="O140" s="336"/>
      <c r="P140" s="336"/>
      <c r="Q140" s="336"/>
      <c r="R140" s="336"/>
      <c r="S140" s="336"/>
      <c r="T140" s="336"/>
      <c r="U140" s="336"/>
      <c r="V140" s="336"/>
      <c r="W140" s="336"/>
      <c r="X140" s="336"/>
      <c r="Y140" s="336"/>
      <c r="Z140" s="336"/>
    </row>
    <row r="141">
      <c r="A141" s="336"/>
      <c r="B141" s="336"/>
      <c r="C141" s="336"/>
      <c r="D141" s="336"/>
      <c r="E141" s="336"/>
      <c r="F141" s="336"/>
      <c r="G141" s="336"/>
      <c r="H141" s="336"/>
      <c r="I141" s="336"/>
      <c r="J141" s="336"/>
      <c r="K141" s="336"/>
      <c r="L141" s="336"/>
      <c r="M141" s="336"/>
      <c r="N141" s="336"/>
      <c r="O141" s="336"/>
      <c r="P141" s="336"/>
      <c r="Q141" s="336"/>
      <c r="R141" s="336"/>
      <c r="S141" s="336"/>
      <c r="T141" s="336"/>
      <c r="U141" s="336"/>
      <c r="V141" s="336"/>
      <c r="W141" s="336"/>
      <c r="X141" s="336"/>
      <c r="Y141" s="336"/>
      <c r="Z141" s="336"/>
    </row>
    <row r="142">
      <c r="A142" s="336"/>
      <c r="B142" s="336"/>
      <c r="C142" s="336"/>
      <c r="D142" s="336"/>
      <c r="E142" s="336"/>
      <c r="F142" s="336"/>
      <c r="G142" s="336"/>
      <c r="H142" s="336"/>
      <c r="I142" s="336"/>
      <c r="J142" s="336"/>
      <c r="K142" s="336"/>
      <c r="L142" s="336"/>
      <c r="M142" s="336"/>
      <c r="N142" s="336"/>
      <c r="O142" s="336"/>
      <c r="P142" s="336"/>
      <c r="Q142" s="336"/>
      <c r="R142" s="336"/>
      <c r="S142" s="336"/>
      <c r="T142" s="336"/>
      <c r="U142" s="336"/>
      <c r="V142" s="336"/>
      <c r="W142" s="336"/>
      <c r="X142" s="336"/>
      <c r="Y142" s="336"/>
      <c r="Z142" s="336"/>
    </row>
    <row r="143">
      <c r="A143" s="336"/>
      <c r="B143" s="336"/>
      <c r="C143" s="336"/>
      <c r="D143" s="336"/>
      <c r="E143" s="336"/>
      <c r="F143" s="336"/>
      <c r="G143" s="336"/>
      <c r="H143" s="336"/>
      <c r="I143" s="336"/>
      <c r="J143" s="336"/>
      <c r="K143" s="336"/>
      <c r="L143" s="336"/>
      <c r="M143" s="336"/>
      <c r="N143" s="336"/>
      <c r="O143" s="336"/>
      <c r="P143" s="336"/>
      <c r="Q143" s="336"/>
      <c r="R143" s="336"/>
      <c r="S143" s="336"/>
      <c r="T143" s="336"/>
      <c r="U143" s="336"/>
      <c r="V143" s="336"/>
      <c r="W143" s="336"/>
      <c r="X143" s="336"/>
      <c r="Y143" s="336"/>
      <c r="Z143" s="336"/>
    </row>
    <row r="144">
      <c r="A144" s="336"/>
      <c r="B144" s="336"/>
      <c r="C144" s="336"/>
      <c r="D144" s="336"/>
      <c r="E144" s="336"/>
      <c r="F144" s="336"/>
      <c r="G144" s="336"/>
      <c r="H144" s="336"/>
      <c r="I144" s="336"/>
      <c r="J144" s="336"/>
      <c r="K144" s="336"/>
      <c r="L144" s="336"/>
      <c r="M144" s="336"/>
      <c r="N144" s="336"/>
      <c r="O144" s="336"/>
      <c r="P144" s="336"/>
      <c r="Q144" s="336"/>
      <c r="R144" s="336"/>
      <c r="S144" s="336"/>
      <c r="T144" s="336"/>
      <c r="U144" s="336"/>
      <c r="V144" s="336"/>
      <c r="W144" s="336"/>
      <c r="X144" s="336"/>
      <c r="Y144" s="336"/>
      <c r="Z144" s="336"/>
    </row>
    <row r="145">
      <c r="A145" s="336"/>
      <c r="B145" s="336"/>
      <c r="C145" s="336"/>
      <c r="D145" s="336"/>
      <c r="E145" s="336"/>
      <c r="F145" s="336"/>
      <c r="G145" s="336"/>
      <c r="H145" s="336"/>
      <c r="I145" s="336"/>
      <c r="J145" s="336"/>
      <c r="K145" s="336"/>
      <c r="L145" s="336"/>
      <c r="M145" s="336"/>
      <c r="N145" s="336"/>
      <c r="O145" s="336"/>
      <c r="P145" s="336"/>
      <c r="Q145" s="336"/>
      <c r="R145" s="336"/>
      <c r="S145" s="336"/>
      <c r="T145" s="336"/>
      <c r="U145" s="336"/>
      <c r="V145" s="336"/>
      <c r="W145" s="336"/>
      <c r="X145" s="336"/>
      <c r="Y145" s="336"/>
      <c r="Z145" s="336"/>
    </row>
    <row r="146">
      <c r="A146" s="336"/>
      <c r="B146" s="336"/>
      <c r="C146" s="336"/>
      <c r="D146" s="336"/>
      <c r="E146" s="336"/>
      <c r="F146" s="336"/>
      <c r="G146" s="336"/>
      <c r="H146" s="336"/>
      <c r="I146" s="336"/>
      <c r="J146" s="336"/>
      <c r="K146" s="336"/>
      <c r="L146" s="336"/>
      <c r="M146" s="336"/>
      <c r="N146" s="336"/>
      <c r="O146" s="336"/>
      <c r="P146" s="336"/>
      <c r="Q146" s="336"/>
      <c r="R146" s="336"/>
      <c r="S146" s="336"/>
      <c r="T146" s="336"/>
      <c r="U146" s="336"/>
      <c r="V146" s="336"/>
      <c r="W146" s="336"/>
      <c r="X146" s="336"/>
      <c r="Y146" s="336"/>
      <c r="Z146" s="336"/>
    </row>
    <row r="147">
      <c r="A147" s="336"/>
      <c r="B147" s="336"/>
      <c r="C147" s="336"/>
      <c r="D147" s="336"/>
      <c r="E147" s="336"/>
      <c r="F147" s="336"/>
      <c r="G147" s="336"/>
      <c r="H147" s="336"/>
      <c r="I147" s="336"/>
      <c r="J147" s="336"/>
      <c r="K147" s="336"/>
      <c r="L147" s="336"/>
      <c r="M147" s="336"/>
      <c r="N147" s="336"/>
      <c r="O147" s="336"/>
      <c r="P147" s="336"/>
      <c r="Q147" s="336"/>
      <c r="R147" s="336"/>
      <c r="S147" s="336"/>
      <c r="T147" s="336"/>
      <c r="U147" s="336"/>
      <c r="V147" s="336"/>
      <c r="W147" s="336"/>
      <c r="X147" s="336"/>
      <c r="Y147" s="336"/>
      <c r="Z147" s="336"/>
    </row>
    <row r="148">
      <c r="A148" s="336"/>
      <c r="B148" s="336"/>
      <c r="C148" s="336"/>
      <c r="D148" s="336"/>
      <c r="E148" s="336"/>
      <c r="F148" s="336"/>
      <c r="G148" s="336"/>
      <c r="H148" s="336"/>
      <c r="I148" s="336"/>
      <c r="J148" s="336"/>
      <c r="K148" s="336"/>
      <c r="L148" s="336"/>
      <c r="M148" s="336"/>
      <c r="N148" s="336"/>
      <c r="O148" s="336"/>
      <c r="P148" s="336"/>
      <c r="Q148" s="336"/>
      <c r="R148" s="336"/>
      <c r="S148" s="336"/>
      <c r="T148" s="336"/>
      <c r="U148" s="336"/>
      <c r="V148" s="336"/>
      <c r="W148" s="336"/>
      <c r="X148" s="336"/>
      <c r="Y148" s="336"/>
      <c r="Z148" s="336"/>
    </row>
    <row r="149">
      <c r="A149" s="336"/>
      <c r="B149" s="336"/>
      <c r="C149" s="336"/>
      <c r="D149" s="336"/>
      <c r="E149" s="336"/>
      <c r="F149" s="336"/>
      <c r="G149" s="336"/>
      <c r="H149" s="336"/>
      <c r="I149" s="336"/>
      <c r="J149" s="336"/>
      <c r="K149" s="336"/>
      <c r="L149" s="336"/>
      <c r="M149" s="336"/>
      <c r="N149" s="336"/>
      <c r="O149" s="336"/>
      <c r="P149" s="336"/>
      <c r="Q149" s="336"/>
      <c r="R149" s="336"/>
      <c r="S149" s="336"/>
      <c r="T149" s="336"/>
      <c r="U149" s="336"/>
      <c r="V149" s="336"/>
      <c r="W149" s="336"/>
      <c r="X149" s="336"/>
      <c r="Y149" s="336"/>
      <c r="Z149" s="336"/>
    </row>
    <row r="150">
      <c r="A150" s="336"/>
      <c r="B150" s="336"/>
      <c r="C150" s="336"/>
      <c r="D150" s="336"/>
      <c r="E150" s="336"/>
      <c r="F150" s="336"/>
      <c r="G150" s="336"/>
      <c r="H150" s="336"/>
      <c r="I150" s="336"/>
      <c r="J150" s="336"/>
      <c r="K150" s="336"/>
      <c r="L150" s="336"/>
      <c r="M150" s="336"/>
      <c r="N150" s="336"/>
      <c r="O150" s="336"/>
      <c r="P150" s="336"/>
      <c r="Q150" s="336"/>
      <c r="R150" s="336"/>
      <c r="S150" s="336"/>
      <c r="T150" s="336"/>
      <c r="U150" s="336"/>
      <c r="V150" s="336"/>
      <c r="W150" s="336"/>
      <c r="X150" s="336"/>
      <c r="Y150" s="336"/>
      <c r="Z150" s="336"/>
    </row>
    <row r="151">
      <c r="A151" s="336"/>
      <c r="B151" s="336"/>
      <c r="C151" s="336"/>
      <c r="D151" s="336"/>
      <c r="E151" s="336"/>
      <c r="F151" s="336"/>
      <c r="G151" s="336"/>
      <c r="H151" s="336"/>
      <c r="I151" s="336"/>
      <c r="J151" s="336"/>
      <c r="K151" s="336"/>
      <c r="L151" s="336"/>
      <c r="M151" s="336"/>
      <c r="N151" s="336"/>
      <c r="O151" s="336"/>
      <c r="P151" s="336"/>
      <c r="Q151" s="336"/>
      <c r="R151" s="336"/>
      <c r="S151" s="336"/>
      <c r="T151" s="336"/>
      <c r="U151" s="336"/>
      <c r="V151" s="336"/>
      <c r="W151" s="336"/>
      <c r="X151" s="336"/>
      <c r="Y151" s="336"/>
      <c r="Z151" s="336"/>
    </row>
    <row r="152">
      <c r="A152" s="336"/>
      <c r="B152" s="336"/>
      <c r="C152" s="336"/>
      <c r="D152" s="336"/>
      <c r="E152" s="336"/>
      <c r="F152" s="336"/>
      <c r="G152" s="336"/>
      <c r="H152" s="336"/>
      <c r="I152" s="336"/>
      <c r="J152" s="336"/>
      <c r="K152" s="336"/>
      <c r="L152" s="336"/>
      <c r="M152" s="336"/>
      <c r="N152" s="336"/>
      <c r="O152" s="336"/>
      <c r="P152" s="336"/>
      <c r="Q152" s="336"/>
      <c r="R152" s="336"/>
      <c r="S152" s="336"/>
      <c r="T152" s="336"/>
      <c r="U152" s="336"/>
      <c r="V152" s="336"/>
      <c r="W152" s="336"/>
      <c r="X152" s="336"/>
      <c r="Y152" s="336"/>
      <c r="Z152" s="336"/>
    </row>
    <row r="153">
      <c r="A153" s="336"/>
      <c r="B153" s="336"/>
      <c r="C153" s="336"/>
      <c r="D153" s="336"/>
      <c r="E153" s="336"/>
      <c r="F153" s="336"/>
      <c r="G153" s="336"/>
      <c r="H153" s="336"/>
      <c r="I153" s="336"/>
      <c r="J153" s="336"/>
      <c r="K153" s="336"/>
      <c r="L153" s="336"/>
      <c r="M153" s="336"/>
      <c r="N153" s="336"/>
      <c r="O153" s="336"/>
      <c r="P153" s="336"/>
      <c r="Q153" s="336"/>
      <c r="R153" s="336"/>
      <c r="S153" s="336"/>
      <c r="T153" s="336"/>
      <c r="U153" s="336"/>
      <c r="V153" s="336"/>
      <c r="W153" s="336"/>
      <c r="X153" s="336"/>
      <c r="Y153" s="336"/>
      <c r="Z153" s="336"/>
    </row>
    <row r="154">
      <c r="A154" s="336"/>
      <c r="B154" s="336"/>
      <c r="C154" s="336"/>
      <c r="D154" s="336"/>
      <c r="E154" s="336"/>
      <c r="F154" s="336"/>
      <c r="G154" s="336"/>
      <c r="H154" s="336"/>
      <c r="I154" s="336"/>
      <c r="J154" s="336"/>
      <c r="K154" s="336"/>
      <c r="L154" s="336"/>
      <c r="M154" s="336"/>
      <c r="N154" s="336"/>
      <c r="O154" s="336"/>
      <c r="P154" s="336"/>
      <c r="Q154" s="336"/>
      <c r="R154" s="336"/>
      <c r="S154" s="336"/>
      <c r="T154" s="336"/>
      <c r="U154" s="336"/>
      <c r="V154" s="336"/>
      <c r="W154" s="336"/>
      <c r="X154" s="336"/>
      <c r="Y154" s="336"/>
      <c r="Z154" s="336"/>
    </row>
    <row r="155">
      <c r="A155" s="336"/>
      <c r="B155" s="336"/>
      <c r="C155" s="336"/>
      <c r="D155" s="336"/>
      <c r="E155" s="336"/>
      <c r="F155" s="336"/>
      <c r="G155" s="336"/>
      <c r="H155" s="336"/>
      <c r="I155" s="336"/>
      <c r="J155" s="336"/>
      <c r="K155" s="336"/>
      <c r="L155" s="336"/>
      <c r="M155" s="336"/>
      <c r="N155" s="336"/>
      <c r="O155" s="336"/>
      <c r="P155" s="336"/>
      <c r="Q155" s="336"/>
      <c r="R155" s="336"/>
      <c r="S155" s="336"/>
      <c r="T155" s="336"/>
      <c r="U155" s="336"/>
      <c r="V155" s="336"/>
      <c r="W155" s="336"/>
      <c r="X155" s="336"/>
      <c r="Y155" s="336"/>
      <c r="Z155" s="336"/>
    </row>
    <row r="156">
      <c r="A156" s="336"/>
      <c r="B156" s="336"/>
      <c r="C156" s="336"/>
      <c r="D156" s="336"/>
      <c r="E156" s="336"/>
      <c r="F156" s="336"/>
      <c r="G156" s="336"/>
      <c r="H156" s="336"/>
      <c r="I156" s="336"/>
      <c r="J156" s="336"/>
      <c r="K156" s="336"/>
      <c r="L156" s="336"/>
      <c r="M156" s="336"/>
      <c r="N156" s="336"/>
      <c r="O156" s="336"/>
      <c r="P156" s="336"/>
      <c r="Q156" s="336"/>
      <c r="R156" s="336"/>
      <c r="S156" s="336"/>
      <c r="T156" s="336"/>
      <c r="U156" s="336"/>
      <c r="V156" s="336"/>
      <c r="W156" s="336"/>
      <c r="X156" s="336"/>
      <c r="Y156" s="336"/>
      <c r="Z156" s="336"/>
    </row>
    <row r="157">
      <c r="A157" s="336"/>
      <c r="B157" s="336"/>
      <c r="C157" s="336"/>
      <c r="D157" s="336"/>
      <c r="E157" s="336"/>
      <c r="F157" s="336"/>
      <c r="G157" s="336"/>
      <c r="H157" s="336"/>
      <c r="I157" s="336"/>
      <c r="J157" s="336"/>
      <c r="K157" s="336"/>
      <c r="L157" s="336"/>
      <c r="M157" s="336"/>
      <c r="N157" s="336"/>
      <c r="O157" s="336"/>
      <c r="P157" s="336"/>
      <c r="Q157" s="336"/>
      <c r="R157" s="336"/>
      <c r="S157" s="336"/>
      <c r="T157" s="336"/>
      <c r="U157" s="336"/>
      <c r="V157" s="336"/>
      <c r="W157" s="336"/>
      <c r="X157" s="336"/>
      <c r="Y157" s="336"/>
      <c r="Z157" s="336"/>
    </row>
    <row r="158">
      <c r="A158" s="336"/>
      <c r="B158" s="336"/>
      <c r="C158" s="336"/>
      <c r="D158" s="336"/>
      <c r="E158" s="336"/>
      <c r="F158" s="336"/>
      <c r="G158" s="336"/>
      <c r="H158" s="336"/>
      <c r="I158" s="336"/>
      <c r="J158" s="336"/>
      <c r="K158" s="336"/>
      <c r="L158" s="336"/>
      <c r="M158" s="336"/>
      <c r="N158" s="336"/>
      <c r="O158" s="336"/>
      <c r="P158" s="336"/>
      <c r="Q158" s="336"/>
      <c r="R158" s="336"/>
      <c r="S158" s="336"/>
      <c r="T158" s="336"/>
      <c r="U158" s="336"/>
      <c r="V158" s="336"/>
      <c r="W158" s="336"/>
      <c r="X158" s="336"/>
      <c r="Y158" s="336"/>
      <c r="Z158" s="336"/>
    </row>
    <row r="159">
      <c r="A159" s="336"/>
      <c r="B159" s="336"/>
      <c r="C159" s="336"/>
      <c r="D159" s="336"/>
      <c r="E159" s="336"/>
      <c r="F159" s="336"/>
      <c r="G159" s="336"/>
      <c r="H159" s="336"/>
      <c r="I159" s="336"/>
      <c r="J159" s="336"/>
      <c r="K159" s="336"/>
      <c r="L159" s="336"/>
      <c r="M159" s="336"/>
      <c r="N159" s="336"/>
      <c r="O159" s="336"/>
      <c r="P159" s="336"/>
      <c r="Q159" s="336"/>
      <c r="R159" s="336"/>
      <c r="S159" s="336"/>
      <c r="T159" s="336"/>
      <c r="U159" s="336"/>
      <c r="V159" s="336"/>
      <c r="W159" s="336"/>
      <c r="X159" s="336"/>
      <c r="Y159" s="336"/>
      <c r="Z159" s="336"/>
    </row>
    <row r="160">
      <c r="A160" s="336"/>
      <c r="B160" s="336"/>
      <c r="C160" s="336"/>
      <c r="D160" s="336"/>
      <c r="E160" s="336"/>
      <c r="F160" s="336"/>
      <c r="G160" s="336"/>
      <c r="H160" s="336"/>
      <c r="I160" s="336"/>
      <c r="J160" s="336"/>
      <c r="K160" s="336"/>
      <c r="L160" s="336"/>
      <c r="M160" s="336"/>
      <c r="N160" s="336"/>
      <c r="O160" s="336"/>
      <c r="P160" s="336"/>
      <c r="Q160" s="336"/>
      <c r="R160" s="336"/>
      <c r="S160" s="336"/>
      <c r="T160" s="336"/>
      <c r="U160" s="336"/>
      <c r="V160" s="336"/>
      <c r="W160" s="336"/>
      <c r="X160" s="336"/>
      <c r="Y160" s="336"/>
      <c r="Z160" s="336"/>
    </row>
    <row r="161">
      <c r="A161" s="336"/>
      <c r="B161" s="336"/>
      <c r="C161" s="336"/>
      <c r="D161" s="336"/>
      <c r="E161" s="336"/>
      <c r="F161" s="336"/>
      <c r="G161" s="336"/>
      <c r="H161" s="336"/>
      <c r="I161" s="336"/>
      <c r="J161" s="336"/>
      <c r="K161" s="336"/>
      <c r="L161" s="336"/>
      <c r="M161" s="336"/>
      <c r="N161" s="336"/>
      <c r="O161" s="336"/>
      <c r="P161" s="336"/>
      <c r="Q161" s="336"/>
      <c r="R161" s="336"/>
      <c r="S161" s="336"/>
      <c r="T161" s="336"/>
      <c r="U161" s="336"/>
      <c r="V161" s="336"/>
      <c r="W161" s="336"/>
      <c r="X161" s="336"/>
      <c r="Y161" s="336"/>
      <c r="Z161" s="336"/>
    </row>
    <row r="162">
      <c r="A162" s="336"/>
      <c r="B162" s="336"/>
      <c r="C162" s="336"/>
      <c r="D162" s="336"/>
      <c r="E162" s="336"/>
      <c r="F162" s="336"/>
      <c r="G162" s="336"/>
      <c r="H162" s="336"/>
      <c r="I162" s="336"/>
      <c r="J162" s="336"/>
      <c r="K162" s="336"/>
      <c r="L162" s="336"/>
      <c r="M162" s="336"/>
      <c r="N162" s="336"/>
      <c r="O162" s="336"/>
      <c r="P162" s="336"/>
      <c r="Q162" s="336"/>
      <c r="R162" s="336"/>
      <c r="S162" s="336"/>
      <c r="T162" s="336"/>
      <c r="U162" s="336"/>
      <c r="V162" s="336"/>
      <c r="W162" s="336"/>
      <c r="X162" s="336"/>
      <c r="Y162" s="336"/>
      <c r="Z162" s="336"/>
    </row>
    <row r="163">
      <c r="A163" s="336"/>
      <c r="B163" s="336"/>
      <c r="C163" s="336"/>
      <c r="D163" s="336"/>
      <c r="E163" s="336"/>
      <c r="F163" s="336"/>
      <c r="G163" s="336"/>
      <c r="H163" s="336"/>
      <c r="I163" s="336"/>
      <c r="J163" s="336"/>
      <c r="K163" s="336"/>
      <c r="L163" s="336"/>
      <c r="M163" s="336"/>
      <c r="N163" s="336"/>
      <c r="O163" s="336"/>
      <c r="P163" s="336"/>
      <c r="Q163" s="336"/>
      <c r="R163" s="336"/>
      <c r="S163" s="336"/>
      <c r="T163" s="336"/>
      <c r="U163" s="336"/>
      <c r="V163" s="336"/>
      <c r="W163" s="336"/>
      <c r="X163" s="336"/>
      <c r="Y163" s="336"/>
      <c r="Z163" s="336"/>
    </row>
    <row r="164">
      <c r="A164" s="336"/>
      <c r="B164" s="336"/>
      <c r="C164" s="336"/>
      <c r="D164" s="336"/>
      <c r="E164" s="336"/>
      <c r="F164" s="336"/>
      <c r="G164" s="336"/>
      <c r="H164" s="336"/>
      <c r="I164" s="336"/>
      <c r="J164" s="336"/>
      <c r="K164" s="336"/>
      <c r="L164" s="336"/>
      <c r="M164" s="336"/>
      <c r="N164" s="336"/>
      <c r="O164" s="336"/>
      <c r="P164" s="336"/>
      <c r="Q164" s="336"/>
      <c r="R164" s="336"/>
      <c r="S164" s="336"/>
      <c r="T164" s="336"/>
      <c r="U164" s="336"/>
      <c r="V164" s="336"/>
      <c r="W164" s="336"/>
      <c r="X164" s="336"/>
      <c r="Y164" s="336"/>
      <c r="Z164" s="336"/>
    </row>
    <row r="165">
      <c r="A165" s="336"/>
      <c r="B165" s="336"/>
      <c r="C165" s="336"/>
      <c r="D165" s="336"/>
      <c r="E165" s="336"/>
      <c r="F165" s="336"/>
      <c r="G165" s="336"/>
      <c r="H165" s="336"/>
      <c r="I165" s="336"/>
      <c r="J165" s="336"/>
      <c r="K165" s="336"/>
      <c r="L165" s="336"/>
      <c r="M165" s="336"/>
      <c r="N165" s="336"/>
      <c r="O165" s="336"/>
      <c r="P165" s="336"/>
      <c r="Q165" s="336"/>
      <c r="R165" s="336"/>
      <c r="S165" s="336"/>
      <c r="T165" s="336"/>
      <c r="U165" s="336"/>
      <c r="V165" s="336"/>
      <c r="W165" s="336"/>
      <c r="X165" s="336"/>
      <c r="Y165" s="336"/>
      <c r="Z165" s="336"/>
    </row>
    <row r="166">
      <c r="A166" s="336"/>
      <c r="B166" s="336"/>
      <c r="C166" s="336"/>
      <c r="D166" s="336"/>
      <c r="E166" s="336"/>
      <c r="F166" s="336"/>
      <c r="G166" s="336"/>
      <c r="H166" s="336"/>
      <c r="I166" s="336"/>
      <c r="J166" s="336"/>
      <c r="K166" s="336"/>
      <c r="L166" s="336"/>
      <c r="M166" s="336"/>
      <c r="N166" s="336"/>
      <c r="O166" s="336"/>
      <c r="P166" s="336"/>
      <c r="Q166" s="336"/>
      <c r="R166" s="336"/>
      <c r="S166" s="336"/>
      <c r="T166" s="336"/>
      <c r="U166" s="336"/>
      <c r="V166" s="336"/>
      <c r="W166" s="336"/>
      <c r="X166" s="336"/>
      <c r="Y166" s="336"/>
      <c r="Z166" s="336"/>
    </row>
    <row r="167">
      <c r="A167" s="336"/>
      <c r="B167" s="336"/>
      <c r="C167" s="336"/>
      <c r="D167" s="336"/>
      <c r="E167" s="336"/>
      <c r="F167" s="336"/>
      <c r="G167" s="336"/>
      <c r="H167" s="336"/>
      <c r="I167" s="336"/>
      <c r="J167" s="336"/>
      <c r="K167" s="336"/>
      <c r="L167" s="336"/>
      <c r="M167" s="336"/>
      <c r="N167" s="336"/>
      <c r="O167" s="336"/>
      <c r="P167" s="336"/>
      <c r="Q167" s="336"/>
      <c r="R167" s="336"/>
      <c r="S167" s="336"/>
      <c r="T167" s="336"/>
      <c r="U167" s="336"/>
      <c r="V167" s="336"/>
      <c r="W167" s="336"/>
      <c r="X167" s="336"/>
      <c r="Y167" s="336"/>
      <c r="Z167" s="336"/>
    </row>
    <row r="168">
      <c r="A168" s="336"/>
      <c r="B168" s="336"/>
      <c r="C168" s="336"/>
      <c r="D168" s="336"/>
      <c r="E168" s="336"/>
      <c r="F168" s="336"/>
      <c r="G168" s="336"/>
      <c r="H168" s="336"/>
      <c r="I168" s="336"/>
      <c r="J168" s="336"/>
      <c r="K168" s="336"/>
      <c r="L168" s="336"/>
      <c r="M168" s="336"/>
      <c r="N168" s="336"/>
      <c r="O168" s="336"/>
      <c r="P168" s="336"/>
      <c r="Q168" s="336"/>
      <c r="R168" s="336"/>
      <c r="S168" s="336"/>
      <c r="T168" s="336"/>
      <c r="U168" s="336"/>
      <c r="V168" s="336"/>
      <c r="W168" s="336"/>
      <c r="X168" s="336"/>
      <c r="Y168" s="336"/>
      <c r="Z168" s="336"/>
    </row>
    <row r="169">
      <c r="A169" s="336"/>
      <c r="B169" s="336"/>
      <c r="C169" s="336"/>
      <c r="D169" s="336"/>
      <c r="E169" s="336"/>
      <c r="F169" s="336"/>
      <c r="G169" s="336"/>
      <c r="H169" s="336"/>
      <c r="I169" s="336"/>
      <c r="J169" s="336"/>
      <c r="K169" s="336"/>
      <c r="L169" s="336"/>
      <c r="M169" s="336"/>
      <c r="N169" s="336"/>
      <c r="O169" s="336"/>
      <c r="P169" s="336"/>
      <c r="Q169" s="336"/>
      <c r="R169" s="336"/>
      <c r="S169" s="336"/>
      <c r="T169" s="336"/>
      <c r="U169" s="336"/>
      <c r="V169" s="336"/>
      <c r="W169" s="336"/>
      <c r="X169" s="336"/>
      <c r="Y169" s="336"/>
      <c r="Z169" s="336"/>
    </row>
    <row r="170">
      <c r="A170" s="336"/>
      <c r="B170" s="336"/>
      <c r="C170" s="336"/>
      <c r="D170" s="336"/>
      <c r="E170" s="336"/>
      <c r="F170" s="336"/>
      <c r="G170" s="336"/>
      <c r="H170" s="336"/>
      <c r="I170" s="336"/>
      <c r="J170" s="336"/>
      <c r="K170" s="336"/>
      <c r="L170" s="336"/>
      <c r="M170" s="336"/>
      <c r="N170" s="336"/>
      <c r="O170" s="336"/>
      <c r="P170" s="336"/>
      <c r="Q170" s="336"/>
      <c r="R170" s="336"/>
      <c r="S170" s="336"/>
      <c r="T170" s="336"/>
      <c r="U170" s="336"/>
      <c r="V170" s="336"/>
      <c r="W170" s="336"/>
      <c r="X170" s="336"/>
      <c r="Y170" s="336"/>
      <c r="Z170" s="336"/>
    </row>
    <row r="171">
      <c r="A171" s="336"/>
      <c r="B171" s="336"/>
      <c r="C171" s="336"/>
      <c r="D171" s="336"/>
      <c r="E171" s="336"/>
      <c r="F171" s="336"/>
      <c r="G171" s="336"/>
      <c r="H171" s="336"/>
      <c r="I171" s="336"/>
      <c r="J171" s="336"/>
      <c r="K171" s="336"/>
      <c r="L171" s="336"/>
      <c r="M171" s="336"/>
      <c r="N171" s="336"/>
      <c r="O171" s="336"/>
      <c r="P171" s="336"/>
      <c r="Q171" s="336"/>
      <c r="R171" s="336"/>
      <c r="S171" s="336"/>
      <c r="T171" s="336"/>
      <c r="U171" s="336"/>
      <c r="V171" s="336"/>
      <c r="W171" s="336"/>
      <c r="X171" s="336"/>
      <c r="Y171" s="336"/>
      <c r="Z171" s="336"/>
    </row>
    <row r="172">
      <c r="A172" s="336"/>
      <c r="B172" s="336"/>
      <c r="C172" s="336"/>
      <c r="D172" s="336"/>
      <c r="E172" s="336"/>
      <c r="F172" s="336"/>
      <c r="G172" s="336"/>
      <c r="H172" s="336"/>
      <c r="I172" s="336"/>
      <c r="J172" s="336"/>
      <c r="K172" s="336"/>
      <c r="L172" s="336"/>
      <c r="M172" s="336"/>
      <c r="N172" s="336"/>
      <c r="O172" s="336"/>
      <c r="P172" s="336"/>
      <c r="Q172" s="336"/>
      <c r="R172" s="336"/>
      <c r="S172" s="336"/>
      <c r="T172" s="336"/>
      <c r="U172" s="336"/>
      <c r="V172" s="336"/>
      <c r="W172" s="336"/>
      <c r="X172" s="336"/>
      <c r="Y172" s="336"/>
      <c r="Z172" s="336"/>
    </row>
    <row r="173">
      <c r="A173" s="336"/>
      <c r="B173" s="336"/>
      <c r="C173" s="336"/>
      <c r="D173" s="336"/>
      <c r="E173" s="336"/>
      <c r="F173" s="336"/>
      <c r="G173" s="336"/>
      <c r="H173" s="336"/>
      <c r="I173" s="336"/>
      <c r="J173" s="336"/>
      <c r="K173" s="336"/>
      <c r="L173" s="336"/>
      <c r="M173" s="336"/>
      <c r="N173" s="336"/>
      <c r="O173" s="336"/>
      <c r="P173" s="336"/>
      <c r="Q173" s="336"/>
      <c r="R173" s="336"/>
      <c r="S173" s="336"/>
      <c r="T173" s="336"/>
      <c r="U173" s="336"/>
      <c r="V173" s="336"/>
      <c r="W173" s="336"/>
      <c r="X173" s="336"/>
      <c r="Y173" s="336"/>
      <c r="Z173" s="336"/>
    </row>
    <row r="174">
      <c r="A174" s="336"/>
      <c r="B174" s="336"/>
      <c r="C174" s="336"/>
      <c r="D174" s="336"/>
      <c r="E174" s="336"/>
      <c r="F174" s="336"/>
      <c r="G174" s="336"/>
      <c r="H174" s="336"/>
      <c r="I174" s="336"/>
      <c r="J174" s="336"/>
      <c r="K174" s="336"/>
      <c r="L174" s="336"/>
      <c r="M174" s="336"/>
      <c r="N174" s="336"/>
      <c r="O174" s="336"/>
      <c r="P174" s="336"/>
      <c r="Q174" s="336"/>
      <c r="R174" s="336"/>
      <c r="S174" s="336"/>
      <c r="T174" s="336"/>
      <c r="U174" s="336"/>
      <c r="V174" s="336"/>
      <c r="W174" s="336"/>
      <c r="X174" s="336"/>
      <c r="Y174" s="336"/>
      <c r="Z174" s="336"/>
    </row>
    <row r="175">
      <c r="A175" s="336"/>
      <c r="B175" s="336"/>
      <c r="C175" s="336"/>
      <c r="D175" s="336"/>
      <c r="E175" s="336"/>
      <c r="F175" s="336"/>
      <c r="G175" s="336"/>
      <c r="H175" s="336"/>
      <c r="I175" s="336"/>
      <c r="J175" s="336"/>
      <c r="K175" s="336"/>
      <c r="L175" s="336"/>
      <c r="M175" s="336"/>
      <c r="N175" s="336"/>
      <c r="O175" s="336"/>
      <c r="P175" s="336"/>
      <c r="Q175" s="336"/>
      <c r="R175" s="336"/>
      <c r="S175" s="336"/>
      <c r="T175" s="336"/>
      <c r="U175" s="336"/>
      <c r="V175" s="336"/>
      <c r="W175" s="336"/>
      <c r="X175" s="336"/>
      <c r="Y175" s="336"/>
      <c r="Z175" s="336"/>
    </row>
    <row r="176">
      <c r="A176" s="336"/>
      <c r="B176" s="336"/>
      <c r="C176" s="336"/>
      <c r="D176" s="336"/>
      <c r="E176" s="336"/>
      <c r="F176" s="336"/>
      <c r="G176" s="336"/>
      <c r="H176" s="336"/>
      <c r="I176" s="336"/>
      <c r="J176" s="336"/>
      <c r="K176" s="336"/>
      <c r="L176" s="336"/>
      <c r="M176" s="336"/>
      <c r="N176" s="336"/>
      <c r="O176" s="336"/>
      <c r="P176" s="336"/>
      <c r="Q176" s="336"/>
      <c r="R176" s="336"/>
      <c r="S176" s="336"/>
      <c r="T176" s="336"/>
      <c r="U176" s="336"/>
      <c r="V176" s="336"/>
      <c r="W176" s="336"/>
      <c r="X176" s="336"/>
      <c r="Y176" s="336"/>
      <c r="Z176" s="336"/>
    </row>
    <row r="177">
      <c r="A177" s="336"/>
      <c r="B177" s="336"/>
      <c r="C177" s="336"/>
      <c r="D177" s="336"/>
      <c r="E177" s="336"/>
      <c r="F177" s="336"/>
      <c r="G177" s="336"/>
      <c r="H177" s="336"/>
      <c r="I177" s="336"/>
      <c r="J177" s="336"/>
      <c r="K177" s="336"/>
      <c r="L177" s="336"/>
      <c r="M177" s="336"/>
      <c r="N177" s="336"/>
      <c r="O177" s="336"/>
      <c r="P177" s="336"/>
      <c r="Q177" s="336"/>
      <c r="R177" s="336"/>
      <c r="S177" s="336"/>
      <c r="T177" s="336"/>
      <c r="U177" s="336"/>
      <c r="V177" s="336"/>
      <c r="W177" s="336"/>
      <c r="X177" s="336"/>
      <c r="Y177" s="336"/>
      <c r="Z177" s="336"/>
    </row>
    <row r="178">
      <c r="A178" s="336"/>
      <c r="B178" s="336"/>
      <c r="C178" s="336"/>
      <c r="D178" s="336"/>
      <c r="E178" s="336"/>
      <c r="F178" s="336"/>
      <c r="G178" s="336"/>
      <c r="H178" s="336"/>
      <c r="I178" s="336"/>
      <c r="J178" s="336"/>
      <c r="K178" s="336"/>
      <c r="L178" s="336"/>
      <c r="M178" s="336"/>
      <c r="N178" s="336"/>
      <c r="O178" s="336"/>
      <c r="P178" s="336"/>
      <c r="Q178" s="336"/>
      <c r="R178" s="336"/>
      <c r="S178" s="336"/>
      <c r="T178" s="336"/>
      <c r="U178" s="336"/>
      <c r="V178" s="336"/>
      <c r="W178" s="336"/>
      <c r="X178" s="336"/>
      <c r="Y178" s="336"/>
      <c r="Z178" s="336"/>
    </row>
    <row r="179">
      <c r="A179" s="336"/>
      <c r="B179" s="336"/>
      <c r="C179" s="336"/>
      <c r="D179" s="336"/>
      <c r="E179" s="336"/>
      <c r="F179" s="336"/>
      <c r="G179" s="336"/>
      <c r="H179" s="336"/>
      <c r="I179" s="336"/>
      <c r="J179" s="336"/>
      <c r="K179" s="336"/>
      <c r="L179" s="336"/>
      <c r="M179" s="336"/>
      <c r="N179" s="336"/>
      <c r="O179" s="336"/>
      <c r="P179" s="336"/>
      <c r="Q179" s="336"/>
      <c r="R179" s="336"/>
      <c r="S179" s="336"/>
      <c r="T179" s="336"/>
      <c r="U179" s="336"/>
      <c r="V179" s="336"/>
      <c r="W179" s="336"/>
      <c r="X179" s="336"/>
      <c r="Y179" s="336"/>
      <c r="Z179" s="336"/>
    </row>
    <row r="180">
      <c r="A180" s="336"/>
      <c r="B180" s="336"/>
      <c r="C180" s="336"/>
      <c r="D180" s="336"/>
      <c r="E180" s="336"/>
      <c r="F180" s="336"/>
      <c r="G180" s="336"/>
      <c r="H180" s="336"/>
      <c r="I180" s="336"/>
      <c r="J180" s="336"/>
      <c r="K180" s="336"/>
      <c r="L180" s="336"/>
      <c r="M180" s="336"/>
      <c r="N180" s="336"/>
      <c r="O180" s="336"/>
      <c r="P180" s="336"/>
      <c r="Q180" s="336"/>
      <c r="R180" s="336"/>
      <c r="S180" s="336"/>
      <c r="T180" s="336"/>
      <c r="U180" s="336"/>
      <c r="V180" s="336"/>
      <c r="W180" s="336"/>
      <c r="X180" s="336"/>
      <c r="Y180" s="336"/>
      <c r="Z180" s="336"/>
    </row>
    <row r="181">
      <c r="A181" s="336"/>
      <c r="B181" s="336"/>
      <c r="C181" s="336"/>
      <c r="D181" s="336"/>
      <c r="E181" s="336"/>
      <c r="F181" s="336"/>
      <c r="G181" s="336"/>
      <c r="H181" s="336"/>
      <c r="I181" s="336"/>
      <c r="J181" s="336"/>
      <c r="K181" s="336"/>
      <c r="L181" s="336"/>
      <c r="M181" s="336"/>
      <c r="N181" s="336"/>
      <c r="O181" s="336"/>
      <c r="P181" s="336"/>
      <c r="Q181" s="336"/>
      <c r="R181" s="336"/>
      <c r="S181" s="336"/>
      <c r="T181" s="336"/>
      <c r="U181" s="336"/>
      <c r="V181" s="336"/>
      <c r="W181" s="336"/>
      <c r="X181" s="336"/>
      <c r="Y181" s="336"/>
      <c r="Z181" s="336"/>
    </row>
    <row r="182">
      <c r="A182" s="336"/>
      <c r="B182" s="336"/>
      <c r="C182" s="336"/>
      <c r="D182" s="336"/>
      <c r="E182" s="336"/>
      <c r="F182" s="336"/>
      <c r="G182" s="336"/>
      <c r="H182" s="336"/>
      <c r="I182" s="336"/>
      <c r="J182" s="336"/>
      <c r="K182" s="336"/>
      <c r="L182" s="336"/>
      <c r="M182" s="336"/>
      <c r="N182" s="336"/>
      <c r="O182" s="336"/>
      <c r="P182" s="336"/>
      <c r="Q182" s="336"/>
      <c r="R182" s="336"/>
      <c r="S182" s="336"/>
      <c r="T182" s="336"/>
      <c r="U182" s="336"/>
      <c r="V182" s="336"/>
      <c r="W182" s="336"/>
      <c r="X182" s="336"/>
      <c r="Y182" s="336"/>
      <c r="Z182" s="336"/>
    </row>
    <row r="183">
      <c r="A183" s="336"/>
      <c r="B183" s="336"/>
      <c r="C183" s="336"/>
      <c r="D183" s="336"/>
      <c r="E183" s="336"/>
      <c r="F183" s="336"/>
      <c r="G183" s="336"/>
      <c r="H183" s="336"/>
      <c r="I183" s="336"/>
      <c r="J183" s="336"/>
      <c r="K183" s="336"/>
      <c r="L183" s="336"/>
      <c r="M183" s="336"/>
      <c r="N183" s="336"/>
      <c r="O183" s="336"/>
      <c r="P183" s="336"/>
      <c r="Q183" s="336"/>
      <c r="R183" s="336"/>
      <c r="S183" s="336"/>
      <c r="T183" s="336"/>
      <c r="U183" s="336"/>
      <c r="V183" s="336"/>
      <c r="W183" s="336"/>
      <c r="X183" s="336"/>
      <c r="Y183" s="336"/>
      <c r="Z183" s="336"/>
    </row>
    <row r="184">
      <c r="A184" s="336"/>
      <c r="B184" s="336"/>
      <c r="C184" s="336"/>
      <c r="D184" s="336"/>
      <c r="E184" s="336"/>
      <c r="F184" s="336"/>
      <c r="G184" s="336"/>
      <c r="H184" s="336"/>
      <c r="I184" s="336"/>
      <c r="J184" s="336"/>
      <c r="K184" s="336"/>
      <c r="L184" s="336"/>
      <c r="M184" s="336"/>
      <c r="N184" s="336"/>
      <c r="O184" s="336"/>
      <c r="P184" s="336"/>
      <c r="Q184" s="336"/>
      <c r="R184" s="336"/>
      <c r="S184" s="336"/>
      <c r="T184" s="336"/>
      <c r="U184" s="336"/>
      <c r="V184" s="336"/>
      <c r="W184" s="336"/>
      <c r="X184" s="336"/>
      <c r="Y184" s="336"/>
      <c r="Z184" s="336"/>
    </row>
    <row r="185">
      <c r="A185" s="336"/>
      <c r="B185" s="336"/>
      <c r="C185" s="336"/>
      <c r="D185" s="336"/>
      <c r="E185" s="336"/>
      <c r="F185" s="336"/>
      <c r="G185" s="336"/>
      <c r="H185" s="336"/>
      <c r="I185" s="336"/>
      <c r="J185" s="336"/>
      <c r="K185" s="336"/>
      <c r="L185" s="336"/>
      <c r="M185" s="336"/>
      <c r="N185" s="336"/>
      <c r="O185" s="336"/>
      <c r="P185" s="336"/>
      <c r="Q185" s="336"/>
      <c r="R185" s="336"/>
      <c r="S185" s="336"/>
      <c r="T185" s="336"/>
      <c r="U185" s="336"/>
      <c r="V185" s="336"/>
      <c r="W185" s="336"/>
      <c r="X185" s="336"/>
      <c r="Y185" s="336"/>
      <c r="Z185" s="336"/>
    </row>
    <row r="186">
      <c r="A186" s="336"/>
      <c r="B186" s="336"/>
      <c r="C186" s="336"/>
      <c r="D186" s="336"/>
      <c r="E186" s="336"/>
      <c r="F186" s="336"/>
      <c r="G186" s="336"/>
      <c r="H186" s="336"/>
      <c r="I186" s="336"/>
      <c r="J186" s="336"/>
      <c r="K186" s="336"/>
      <c r="L186" s="336"/>
      <c r="M186" s="336"/>
      <c r="N186" s="336"/>
      <c r="O186" s="336"/>
      <c r="P186" s="336"/>
      <c r="Q186" s="336"/>
      <c r="R186" s="336"/>
      <c r="S186" s="336"/>
      <c r="T186" s="336"/>
      <c r="U186" s="336"/>
      <c r="V186" s="336"/>
      <c r="W186" s="336"/>
      <c r="X186" s="336"/>
      <c r="Y186" s="336"/>
      <c r="Z186" s="336"/>
    </row>
    <row r="187">
      <c r="A187" s="336"/>
      <c r="B187" s="336"/>
      <c r="C187" s="336"/>
      <c r="D187" s="336"/>
      <c r="E187" s="336"/>
      <c r="F187" s="336"/>
      <c r="G187" s="336"/>
      <c r="H187" s="336"/>
      <c r="I187" s="336"/>
      <c r="J187" s="336"/>
      <c r="K187" s="336"/>
      <c r="L187" s="336"/>
      <c r="M187" s="336"/>
      <c r="N187" s="336"/>
      <c r="O187" s="336"/>
      <c r="P187" s="336"/>
      <c r="Q187" s="336"/>
      <c r="R187" s="336"/>
      <c r="S187" s="336"/>
      <c r="T187" s="336"/>
      <c r="U187" s="336"/>
      <c r="V187" s="336"/>
      <c r="W187" s="336"/>
      <c r="X187" s="336"/>
      <c r="Y187" s="336"/>
      <c r="Z187" s="336"/>
    </row>
    <row r="188">
      <c r="A188" s="336"/>
      <c r="B188" s="336"/>
      <c r="C188" s="336"/>
      <c r="D188" s="336"/>
      <c r="E188" s="336"/>
      <c r="F188" s="336"/>
      <c r="G188" s="336"/>
      <c r="H188" s="336"/>
      <c r="I188" s="336"/>
      <c r="J188" s="336"/>
      <c r="K188" s="336"/>
      <c r="L188" s="336"/>
      <c r="M188" s="336"/>
      <c r="N188" s="336"/>
      <c r="O188" s="336"/>
      <c r="P188" s="336"/>
      <c r="Q188" s="336"/>
      <c r="R188" s="336"/>
      <c r="S188" s="336"/>
      <c r="T188" s="336"/>
      <c r="U188" s="336"/>
      <c r="V188" s="336"/>
      <c r="W188" s="336"/>
      <c r="X188" s="336"/>
      <c r="Y188" s="336"/>
      <c r="Z188" s="336"/>
    </row>
    <row r="189">
      <c r="A189" s="336"/>
      <c r="B189" s="336"/>
      <c r="C189" s="336"/>
      <c r="D189" s="336"/>
      <c r="E189" s="336"/>
      <c r="F189" s="336"/>
      <c r="G189" s="336"/>
      <c r="H189" s="336"/>
      <c r="I189" s="336"/>
      <c r="J189" s="336"/>
      <c r="K189" s="336"/>
      <c r="L189" s="336"/>
      <c r="M189" s="336"/>
      <c r="N189" s="336"/>
      <c r="O189" s="336"/>
      <c r="P189" s="336"/>
      <c r="Q189" s="336"/>
      <c r="R189" s="336"/>
      <c r="S189" s="336"/>
      <c r="T189" s="336"/>
      <c r="U189" s="336"/>
      <c r="V189" s="336"/>
      <c r="W189" s="336"/>
      <c r="X189" s="336"/>
      <c r="Y189" s="336"/>
      <c r="Z189" s="336"/>
    </row>
    <row r="190">
      <c r="A190" s="336"/>
      <c r="B190" s="336"/>
      <c r="C190" s="336"/>
      <c r="D190" s="336"/>
      <c r="E190" s="336"/>
      <c r="F190" s="336"/>
      <c r="G190" s="336"/>
      <c r="H190" s="336"/>
      <c r="I190" s="336"/>
      <c r="J190" s="336"/>
      <c r="K190" s="336"/>
      <c r="L190" s="336"/>
      <c r="M190" s="336"/>
      <c r="N190" s="336"/>
      <c r="O190" s="336"/>
      <c r="P190" s="336"/>
      <c r="Q190" s="336"/>
      <c r="R190" s="336"/>
      <c r="S190" s="336"/>
      <c r="T190" s="336"/>
      <c r="U190" s="336"/>
      <c r="V190" s="336"/>
      <c r="W190" s="336"/>
      <c r="X190" s="336"/>
      <c r="Y190" s="336"/>
      <c r="Z190" s="336"/>
    </row>
    <row r="191">
      <c r="A191" s="336"/>
      <c r="B191" s="336"/>
      <c r="C191" s="336"/>
      <c r="D191" s="336"/>
      <c r="E191" s="336"/>
      <c r="F191" s="336"/>
      <c r="G191" s="336"/>
      <c r="H191" s="336"/>
      <c r="I191" s="336"/>
      <c r="J191" s="336"/>
      <c r="K191" s="336"/>
      <c r="L191" s="336"/>
      <c r="M191" s="336"/>
      <c r="N191" s="336"/>
      <c r="O191" s="336"/>
      <c r="P191" s="336"/>
      <c r="Q191" s="336"/>
      <c r="R191" s="336"/>
      <c r="S191" s="336"/>
      <c r="T191" s="336"/>
      <c r="U191" s="336"/>
      <c r="V191" s="336"/>
      <c r="W191" s="336"/>
      <c r="X191" s="336"/>
      <c r="Y191" s="336"/>
      <c r="Z191" s="336"/>
    </row>
    <row r="192">
      <c r="A192" s="336"/>
      <c r="B192" s="336"/>
      <c r="C192" s="336"/>
      <c r="D192" s="336"/>
      <c r="E192" s="336"/>
      <c r="F192" s="336"/>
      <c r="G192" s="336"/>
      <c r="H192" s="336"/>
      <c r="I192" s="336"/>
      <c r="J192" s="336"/>
      <c r="K192" s="336"/>
      <c r="L192" s="336"/>
      <c r="M192" s="336"/>
      <c r="N192" s="336"/>
      <c r="O192" s="336"/>
      <c r="P192" s="336"/>
      <c r="Q192" s="336"/>
      <c r="R192" s="336"/>
      <c r="S192" s="336"/>
      <c r="T192" s="336"/>
      <c r="U192" s="336"/>
      <c r="V192" s="336"/>
      <c r="W192" s="336"/>
      <c r="X192" s="336"/>
      <c r="Y192" s="336"/>
      <c r="Z192" s="336"/>
    </row>
    <row r="193">
      <c r="A193" s="336"/>
      <c r="B193" s="336"/>
      <c r="C193" s="336"/>
      <c r="D193" s="336"/>
      <c r="E193" s="336"/>
      <c r="F193" s="336"/>
      <c r="G193" s="336"/>
      <c r="H193" s="336"/>
      <c r="I193" s="336"/>
      <c r="J193" s="336"/>
      <c r="K193" s="336"/>
      <c r="L193" s="336"/>
      <c r="M193" s="336"/>
      <c r="N193" s="336"/>
      <c r="O193" s="336"/>
      <c r="P193" s="336"/>
      <c r="Q193" s="336"/>
      <c r="R193" s="336"/>
      <c r="S193" s="336"/>
      <c r="T193" s="336"/>
      <c r="U193" s="336"/>
      <c r="V193" s="336"/>
      <c r="W193" s="336"/>
      <c r="X193" s="336"/>
      <c r="Y193" s="336"/>
      <c r="Z193" s="336"/>
    </row>
    <row r="194">
      <c r="A194" s="336"/>
      <c r="B194" s="336"/>
      <c r="C194" s="336"/>
      <c r="D194" s="336"/>
      <c r="E194" s="336"/>
      <c r="F194" s="336"/>
      <c r="G194" s="336"/>
      <c r="H194" s="336"/>
      <c r="I194" s="336"/>
      <c r="J194" s="336"/>
      <c r="K194" s="336"/>
      <c r="L194" s="336"/>
      <c r="M194" s="336"/>
      <c r="N194" s="336"/>
      <c r="O194" s="336"/>
      <c r="P194" s="336"/>
      <c r="Q194" s="336"/>
      <c r="R194" s="336"/>
      <c r="S194" s="336"/>
      <c r="T194" s="336"/>
      <c r="U194" s="336"/>
      <c r="V194" s="336"/>
      <c r="W194" s="336"/>
      <c r="X194" s="336"/>
      <c r="Y194" s="336"/>
      <c r="Z194" s="336"/>
    </row>
    <row r="195">
      <c r="A195" s="336"/>
      <c r="B195" s="336"/>
      <c r="C195" s="336"/>
      <c r="D195" s="336"/>
      <c r="E195" s="336"/>
      <c r="F195" s="336"/>
      <c r="G195" s="336"/>
      <c r="H195" s="336"/>
      <c r="I195" s="336"/>
      <c r="J195" s="336"/>
      <c r="K195" s="336"/>
      <c r="L195" s="336"/>
      <c r="M195" s="336"/>
      <c r="N195" s="336"/>
      <c r="O195" s="336"/>
      <c r="P195" s="336"/>
      <c r="Q195" s="336"/>
      <c r="R195" s="336"/>
      <c r="S195" s="336"/>
      <c r="T195" s="336"/>
      <c r="U195" s="336"/>
      <c r="V195" s="336"/>
      <c r="W195" s="336"/>
      <c r="X195" s="336"/>
      <c r="Y195" s="336"/>
      <c r="Z195" s="336"/>
    </row>
    <row r="196">
      <c r="A196" s="336"/>
      <c r="B196" s="336"/>
      <c r="C196" s="336"/>
      <c r="D196" s="336"/>
      <c r="E196" s="336"/>
      <c r="F196" s="336"/>
      <c r="G196" s="336"/>
      <c r="H196" s="336"/>
      <c r="I196" s="336"/>
      <c r="J196" s="336"/>
      <c r="K196" s="336"/>
      <c r="L196" s="336"/>
      <c r="M196" s="336"/>
      <c r="N196" s="336"/>
      <c r="O196" s="336"/>
      <c r="P196" s="336"/>
      <c r="Q196" s="336"/>
      <c r="R196" s="336"/>
      <c r="S196" s="336"/>
      <c r="T196" s="336"/>
      <c r="U196" s="336"/>
      <c r="V196" s="336"/>
      <c r="W196" s="336"/>
      <c r="X196" s="336"/>
      <c r="Y196" s="336"/>
      <c r="Z196" s="336"/>
    </row>
    <row r="197">
      <c r="A197" s="336"/>
      <c r="B197" s="336"/>
      <c r="C197" s="336"/>
      <c r="D197" s="336"/>
      <c r="E197" s="336"/>
      <c r="F197" s="336"/>
      <c r="G197" s="336"/>
      <c r="H197" s="336"/>
      <c r="I197" s="336"/>
      <c r="J197" s="336"/>
      <c r="K197" s="336"/>
      <c r="L197" s="336"/>
      <c r="M197" s="336"/>
      <c r="N197" s="336"/>
      <c r="O197" s="336"/>
      <c r="P197" s="336"/>
      <c r="Q197" s="336"/>
      <c r="R197" s="336"/>
      <c r="S197" s="336"/>
      <c r="T197" s="336"/>
      <c r="U197" s="336"/>
      <c r="V197" s="336"/>
      <c r="W197" s="336"/>
      <c r="X197" s="336"/>
      <c r="Y197" s="336"/>
      <c r="Z197" s="336"/>
    </row>
    <row r="198">
      <c r="A198" s="336"/>
      <c r="B198" s="336"/>
      <c r="C198" s="336"/>
      <c r="D198" s="336"/>
      <c r="E198" s="336"/>
      <c r="F198" s="336"/>
      <c r="G198" s="336"/>
      <c r="H198" s="336"/>
      <c r="I198" s="336"/>
      <c r="J198" s="336"/>
      <c r="K198" s="336"/>
      <c r="L198" s="336"/>
      <c r="M198" s="336"/>
      <c r="N198" s="336"/>
      <c r="O198" s="336"/>
      <c r="P198" s="336"/>
      <c r="Q198" s="336"/>
      <c r="R198" s="336"/>
      <c r="S198" s="336"/>
      <c r="T198" s="336"/>
      <c r="U198" s="336"/>
      <c r="V198" s="336"/>
      <c r="W198" s="336"/>
      <c r="X198" s="336"/>
      <c r="Y198" s="336"/>
      <c r="Z198" s="336"/>
    </row>
    <row r="199">
      <c r="A199" s="336"/>
      <c r="B199" s="336"/>
      <c r="C199" s="336"/>
      <c r="D199" s="336"/>
      <c r="E199" s="336"/>
      <c r="F199" s="336"/>
      <c r="G199" s="336"/>
      <c r="H199" s="336"/>
      <c r="I199" s="336"/>
      <c r="J199" s="336"/>
      <c r="K199" s="336"/>
      <c r="L199" s="336"/>
      <c r="M199" s="336"/>
      <c r="N199" s="336"/>
      <c r="O199" s="336"/>
      <c r="P199" s="336"/>
      <c r="Q199" s="336"/>
      <c r="R199" s="336"/>
      <c r="S199" s="336"/>
      <c r="T199" s="336"/>
      <c r="U199" s="336"/>
      <c r="V199" s="336"/>
      <c r="W199" s="336"/>
      <c r="X199" s="336"/>
      <c r="Y199" s="336"/>
      <c r="Z199" s="336"/>
    </row>
    <row r="200">
      <c r="A200" s="336"/>
      <c r="B200" s="336"/>
      <c r="C200" s="336"/>
      <c r="D200" s="336"/>
      <c r="E200" s="336"/>
      <c r="F200" s="336"/>
      <c r="G200" s="336"/>
      <c r="H200" s="336"/>
      <c r="I200" s="336"/>
      <c r="J200" s="336"/>
      <c r="K200" s="336"/>
      <c r="L200" s="336"/>
      <c r="M200" s="336"/>
      <c r="N200" s="336"/>
      <c r="O200" s="336"/>
      <c r="P200" s="336"/>
      <c r="Q200" s="336"/>
      <c r="R200" s="336"/>
      <c r="S200" s="336"/>
      <c r="T200" s="336"/>
      <c r="U200" s="336"/>
      <c r="V200" s="336"/>
      <c r="W200" s="336"/>
      <c r="X200" s="336"/>
      <c r="Y200" s="336"/>
      <c r="Z200" s="336"/>
    </row>
    <row r="201">
      <c r="A201" s="336"/>
      <c r="B201" s="336"/>
      <c r="C201" s="336"/>
      <c r="D201" s="336"/>
      <c r="E201" s="336"/>
      <c r="F201" s="336"/>
      <c r="G201" s="336"/>
      <c r="H201" s="336"/>
      <c r="I201" s="336"/>
      <c r="J201" s="336"/>
      <c r="K201" s="336"/>
      <c r="L201" s="336"/>
      <c r="M201" s="336"/>
      <c r="N201" s="336"/>
      <c r="O201" s="336"/>
      <c r="P201" s="336"/>
      <c r="Q201" s="336"/>
      <c r="R201" s="336"/>
      <c r="S201" s="336"/>
      <c r="T201" s="336"/>
      <c r="U201" s="336"/>
      <c r="V201" s="336"/>
      <c r="W201" s="336"/>
      <c r="X201" s="336"/>
      <c r="Y201" s="336"/>
      <c r="Z201" s="336"/>
    </row>
    <row r="202">
      <c r="A202" s="336"/>
      <c r="B202" s="336"/>
      <c r="C202" s="336"/>
      <c r="D202" s="336"/>
      <c r="E202" s="336"/>
      <c r="F202" s="336"/>
      <c r="G202" s="336"/>
      <c r="H202" s="336"/>
      <c r="I202" s="336"/>
      <c r="J202" s="336"/>
      <c r="K202" s="336"/>
      <c r="L202" s="336"/>
      <c r="M202" s="336"/>
      <c r="N202" s="336"/>
      <c r="O202" s="336"/>
      <c r="P202" s="336"/>
      <c r="Q202" s="336"/>
      <c r="R202" s="336"/>
      <c r="S202" s="336"/>
      <c r="T202" s="336"/>
      <c r="U202" s="336"/>
      <c r="V202" s="336"/>
      <c r="W202" s="336"/>
      <c r="X202" s="336"/>
      <c r="Y202" s="336"/>
      <c r="Z202" s="336"/>
    </row>
    <row r="203">
      <c r="A203" s="336"/>
      <c r="B203" s="336"/>
      <c r="C203" s="336"/>
      <c r="D203" s="336"/>
      <c r="E203" s="336"/>
      <c r="F203" s="336"/>
      <c r="G203" s="336"/>
      <c r="H203" s="336"/>
      <c r="I203" s="336"/>
      <c r="J203" s="336"/>
      <c r="K203" s="336"/>
      <c r="L203" s="336"/>
      <c r="M203" s="336"/>
      <c r="N203" s="336"/>
      <c r="O203" s="336"/>
      <c r="P203" s="336"/>
      <c r="Q203" s="336"/>
      <c r="R203" s="336"/>
      <c r="S203" s="336"/>
      <c r="T203" s="336"/>
      <c r="U203" s="336"/>
      <c r="V203" s="336"/>
      <c r="W203" s="336"/>
      <c r="X203" s="336"/>
      <c r="Y203" s="336"/>
      <c r="Z203" s="336"/>
    </row>
    <row r="204">
      <c r="A204" s="336"/>
      <c r="B204" s="336"/>
      <c r="C204" s="336"/>
      <c r="D204" s="336"/>
      <c r="E204" s="336"/>
      <c r="F204" s="336"/>
      <c r="G204" s="336"/>
      <c r="H204" s="336"/>
      <c r="I204" s="336"/>
      <c r="J204" s="336"/>
      <c r="K204" s="336"/>
      <c r="L204" s="336"/>
      <c r="M204" s="336"/>
      <c r="N204" s="336"/>
      <c r="O204" s="336"/>
      <c r="P204" s="336"/>
      <c r="Q204" s="336"/>
      <c r="R204" s="336"/>
      <c r="S204" s="336"/>
      <c r="T204" s="336"/>
      <c r="U204" s="336"/>
      <c r="V204" s="336"/>
      <c r="W204" s="336"/>
      <c r="X204" s="336"/>
      <c r="Y204" s="336"/>
      <c r="Z204" s="336"/>
    </row>
    <row r="205">
      <c r="A205" s="336"/>
      <c r="B205" s="336"/>
      <c r="C205" s="336"/>
      <c r="D205" s="336"/>
      <c r="E205" s="336"/>
      <c r="F205" s="336"/>
      <c r="G205" s="336"/>
      <c r="H205" s="336"/>
      <c r="I205" s="336"/>
      <c r="J205" s="336"/>
      <c r="K205" s="336"/>
      <c r="L205" s="336"/>
      <c r="M205" s="336"/>
      <c r="N205" s="336"/>
      <c r="O205" s="336"/>
      <c r="P205" s="336"/>
      <c r="Q205" s="336"/>
      <c r="R205" s="336"/>
      <c r="S205" s="336"/>
      <c r="T205" s="336"/>
      <c r="U205" s="336"/>
      <c r="V205" s="336"/>
      <c r="W205" s="336"/>
      <c r="X205" s="336"/>
      <c r="Y205" s="336"/>
      <c r="Z205" s="336"/>
    </row>
    <row r="206">
      <c r="A206" s="336"/>
      <c r="B206" s="336"/>
      <c r="C206" s="336"/>
      <c r="D206" s="336"/>
      <c r="E206" s="336"/>
      <c r="F206" s="336"/>
      <c r="G206" s="336"/>
      <c r="H206" s="336"/>
      <c r="I206" s="336"/>
      <c r="J206" s="336"/>
      <c r="K206" s="336"/>
      <c r="L206" s="336"/>
      <c r="M206" s="336"/>
      <c r="N206" s="336"/>
      <c r="O206" s="336"/>
      <c r="P206" s="336"/>
      <c r="Q206" s="336"/>
      <c r="R206" s="336"/>
      <c r="S206" s="336"/>
      <c r="T206" s="336"/>
      <c r="U206" s="336"/>
      <c r="V206" s="336"/>
      <c r="W206" s="336"/>
      <c r="X206" s="336"/>
      <c r="Y206" s="336"/>
      <c r="Z206" s="336"/>
    </row>
    <row r="207">
      <c r="A207" s="336"/>
      <c r="B207" s="336"/>
      <c r="C207" s="336"/>
      <c r="D207" s="336"/>
      <c r="E207" s="336"/>
      <c r="F207" s="336"/>
      <c r="G207" s="336"/>
      <c r="H207" s="336"/>
      <c r="I207" s="336"/>
      <c r="J207" s="336"/>
      <c r="K207" s="336"/>
      <c r="L207" s="336"/>
      <c r="M207" s="336"/>
      <c r="N207" s="336"/>
      <c r="O207" s="336"/>
      <c r="P207" s="336"/>
      <c r="Q207" s="336"/>
      <c r="R207" s="336"/>
      <c r="S207" s="336"/>
      <c r="T207" s="336"/>
      <c r="U207" s="336"/>
      <c r="V207" s="336"/>
      <c r="W207" s="336"/>
      <c r="X207" s="336"/>
      <c r="Y207" s="336"/>
      <c r="Z207" s="336"/>
    </row>
    <row r="208">
      <c r="A208" s="336"/>
      <c r="B208" s="336"/>
      <c r="C208" s="336"/>
      <c r="D208" s="336"/>
      <c r="E208" s="336"/>
      <c r="F208" s="336"/>
      <c r="G208" s="336"/>
      <c r="H208" s="336"/>
      <c r="I208" s="336"/>
      <c r="J208" s="336"/>
      <c r="K208" s="336"/>
      <c r="L208" s="336"/>
      <c r="M208" s="336"/>
      <c r="N208" s="336"/>
      <c r="O208" s="336"/>
      <c r="P208" s="336"/>
      <c r="Q208" s="336"/>
      <c r="R208" s="336"/>
      <c r="S208" s="336"/>
      <c r="T208" s="336"/>
      <c r="U208" s="336"/>
      <c r="V208" s="336"/>
      <c r="W208" s="336"/>
      <c r="X208" s="336"/>
      <c r="Y208" s="336"/>
      <c r="Z208" s="336"/>
    </row>
    <row r="209">
      <c r="A209" s="336"/>
      <c r="B209" s="336"/>
      <c r="C209" s="336"/>
      <c r="D209" s="336"/>
      <c r="E209" s="336"/>
      <c r="F209" s="336"/>
      <c r="G209" s="336"/>
      <c r="H209" s="336"/>
      <c r="I209" s="336"/>
      <c r="J209" s="336"/>
      <c r="K209" s="336"/>
      <c r="L209" s="336"/>
      <c r="M209" s="336"/>
      <c r="N209" s="336"/>
      <c r="O209" s="336"/>
      <c r="P209" s="336"/>
      <c r="Q209" s="336"/>
      <c r="R209" s="336"/>
      <c r="S209" s="336"/>
      <c r="T209" s="336"/>
      <c r="U209" s="336"/>
      <c r="V209" s="336"/>
      <c r="W209" s="336"/>
      <c r="X209" s="336"/>
      <c r="Y209" s="336"/>
      <c r="Z209" s="336"/>
    </row>
    <row r="210">
      <c r="A210" s="336"/>
      <c r="B210" s="336"/>
      <c r="C210" s="336"/>
      <c r="D210" s="336"/>
      <c r="E210" s="336"/>
      <c r="F210" s="336"/>
      <c r="G210" s="336"/>
      <c r="H210" s="336"/>
      <c r="I210" s="336"/>
      <c r="J210" s="336"/>
      <c r="K210" s="336"/>
      <c r="L210" s="336"/>
      <c r="M210" s="336"/>
      <c r="N210" s="336"/>
      <c r="O210" s="336"/>
      <c r="P210" s="336"/>
      <c r="Q210" s="336"/>
      <c r="R210" s="336"/>
      <c r="S210" s="336"/>
      <c r="T210" s="336"/>
      <c r="U210" s="336"/>
      <c r="V210" s="336"/>
      <c r="W210" s="336"/>
      <c r="X210" s="336"/>
      <c r="Y210" s="336"/>
      <c r="Z210" s="336"/>
    </row>
    <row r="211">
      <c r="A211" s="336"/>
      <c r="B211" s="336"/>
      <c r="C211" s="336"/>
      <c r="D211" s="336"/>
      <c r="E211" s="336"/>
      <c r="F211" s="336"/>
      <c r="G211" s="336"/>
      <c r="H211" s="336"/>
      <c r="I211" s="336"/>
      <c r="J211" s="336"/>
      <c r="K211" s="336"/>
      <c r="L211" s="336"/>
      <c r="M211" s="336"/>
      <c r="N211" s="336"/>
      <c r="O211" s="336"/>
      <c r="P211" s="336"/>
      <c r="Q211" s="336"/>
      <c r="R211" s="336"/>
      <c r="S211" s="336"/>
      <c r="T211" s="336"/>
      <c r="U211" s="336"/>
      <c r="V211" s="336"/>
      <c r="W211" s="336"/>
      <c r="X211" s="336"/>
      <c r="Y211" s="336"/>
      <c r="Z211" s="336"/>
    </row>
    <row r="212">
      <c r="A212" s="336"/>
      <c r="B212" s="336"/>
      <c r="C212" s="336"/>
      <c r="D212" s="336"/>
      <c r="E212" s="336"/>
      <c r="F212" s="336"/>
      <c r="G212" s="336"/>
      <c r="H212" s="336"/>
      <c r="I212" s="336"/>
      <c r="J212" s="336"/>
      <c r="K212" s="336"/>
      <c r="L212" s="336"/>
      <c r="M212" s="336"/>
      <c r="N212" s="336"/>
      <c r="O212" s="336"/>
      <c r="P212" s="336"/>
      <c r="Q212" s="336"/>
      <c r="R212" s="336"/>
      <c r="S212" s="336"/>
      <c r="T212" s="336"/>
      <c r="U212" s="336"/>
      <c r="V212" s="336"/>
      <c r="W212" s="336"/>
      <c r="X212" s="336"/>
      <c r="Y212" s="336"/>
      <c r="Z212" s="336"/>
    </row>
    <row r="213">
      <c r="A213" s="336"/>
      <c r="B213" s="336"/>
      <c r="C213" s="336"/>
      <c r="D213" s="336"/>
      <c r="E213" s="336"/>
      <c r="F213" s="336"/>
      <c r="G213" s="336"/>
      <c r="H213" s="336"/>
      <c r="I213" s="336"/>
      <c r="J213" s="336"/>
      <c r="K213" s="336"/>
      <c r="L213" s="336"/>
      <c r="M213" s="336"/>
      <c r="N213" s="336"/>
      <c r="O213" s="336"/>
      <c r="P213" s="336"/>
      <c r="Q213" s="336"/>
      <c r="R213" s="336"/>
      <c r="S213" s="336"/>
      <c r="T213" s="336"/>
      <c r="U213" s="336"/>
      <c r="V213" s="336"/>
      <c r="W213" s="336"/>
      <c r="X213" s="336"/>
      <c r="Y213" s="336"/>
      <c r="Z213" s="336"/>
    </row>
    <row r="214">
      <c r="A214" s="336"/>
      <c r="B214" s="336"/>
      <c r="C214" s="336"/>
      <c r="D214" s="336"/>
      <c r="E214" s="336"/>
      <c r="F214" s="336"/>
      <c r="G214" s="336"/>
      <c r="H214" s="336"/>
      <c r="I214" s="336"/>
      <c r="J214" s="336"/>
      <c r="K214" s="336"/>
      <c r="L214" s="336"/>
      <c r="M214" s="336"/>
      <c r="N214" s="336"/>
      <c r="O214" s="336"/>
      <c r="P214" s="336"/>
      <c r="Q214" s="336"/>
      <c r="R214" s="336"/>
      <c r="S214" s="336"/>
      <c r="T214" s="336"/>
      <c r="U214" s="336"/>
      <c r="V214" s="336"/>
      <c r="W214" s="336"/>
      <c r="X214" s="336"/>
      <c r="Y214" s="336"/>
      <c r="Z214" s="336"/>
    </row>
    <row r="215">
      <c r="A215" s="336"/>
      <c r="B215" s="336"/>
      <c r="C215" s="336"/>
      <c r="D215" s="336"/>
      <c r="E215" s="336"/>
      <c r="F215" s="336"/>
      <c r="G215" s="336"/>
      <c r="H215" s="336"/>
      <c r="I215" s="336"/>
      <c r="J215" s="336"/>
      <c r="K215" s="336"/>
      <c r="L215" s="336"/>
      <c r="M215" s="336"/>
      <c r="N215" s="336"/>
      <c r="O215" s="336"/>
      <c r="P215" s="336"/>
      <c r="Q215" s="336"/>
      <c r="R215" s="336"/>
      <c r="S215" s="336"/>
      <c r="T215" s="336"/>
      <c r="U215" s="336"/>
      <c r="V215" s="336"/>
      <c r="W215" s="336"/>
      <c r="X215" s="336"/>
      <c r="Y215" s="336"/>
      <c r="Z215" s="336"/>
    </row>
    <row r="216">
      <c r="A216" s="336"/>
      <c r="B216" s="336"/>
      <c r="C216" s="336"/>
      <c r="D216" s="336"/>
      <c r="E216" s="336"/>
      <c r="F216" s="336"/>
      <c r="G216" s="336"/>
      <c r="H216" s="336"/>
      <c r="I216" s="336"/>
      <c r="J216" s="336"/>
      <c r="K216" s="336"/>
      <c r="L216" s="336"/>
      <c r="M216" s="336"/>
      <c r="N216" s="336"/>
      <c r="O216" s="336"/>
      <c r="P216" s="336"/>
      <c r="Q216" s="336"/>
      <c r="R216" s="336"/>
      <c r="S216" s="336"/>
      <c r="T216" s="336"/>
      <c r="U216" s="336"/>
      <c r="V216" s="336"/>
      <c r="W216" s="336"/>
      <c r="X216" s="336"/>
      <c r="Y216" s="336"/>
      <c r="Z216" s="336"/>
    </row>
    <row r="217">
      <c r="A217" s="336"/>
      <c r="B217" s="336"/>
      <c r="C217" s="336"/>
      <c r="D217" s="336"/>
      <c r="E217" s="336"/>
      <c r="F217" s="336"/>
      <c r="G217" s="336"/>
      <c r="H217" s="336"/>
      <c r="I217" s="336"/>
      <c r="J217" s="336"/>
      <c r="K217" s="336"/>
      <c r="L217" s="336"/>
      <c r="M217" s="336"/>
      <c r="N217" s="336"/>
      <c r="O217" s="336"/>
      <c r="P217" s="336"/>
      <c r="Q217" s="336"/>
      <c r="R217" s="336"/>
      <c r="S217" s="336"/>
      <c r="T217" s="336"/>
      <c r="U217" s="336"/>
      <c r="V217" s="336"/>
      <c r="W217" s="336"/>
      <c r="X217" s="336"/>
      <c r="Y217" s="336"/>
      <c r="Z217" s="336"/>
    </row>
    <row r="218">
      <c r="A218" s="336"/>
      <c r="B218" s="336"/>
      <c r="C218" s="336"/>
      <c r="D218" s="336"/>
      <c r="E218" s="336"/>
      <c r="F218" s="336"/>
      <c r="G218" s="336"/>
      <c r="H218" s="336"/>
      <c r="I218" s="336"/>
      <c r="J218" s="336"/>
      <c r="K218" s="336"/>
      <c r="L218" s="336"/>
      <c r="M218" s="336"/>
      <c r="N218" s="336"/>
      <c r="O218" s="336"/>
      <c r="P218" s="336"/>
      <c r="Q218" s="336"/>
      <c r="R218" s="336"/>
      <c r="S218" s="336"/>
      <c r="T218" s="336"/>
      <c r="U218" s="336"/>
      <c r="V218" s="336"/>
      <c r="W218" s="336"/>
      <c r="X218" s="336"/>
      <c r="Y218" s="336"/>
      <c r="Z218" s="336"/>
    </row>
    <row r="219">
      <c r="A219" s="336"/>
      <c r="B219" s="336"/>
      <c r="C219" s="336"/>
      <c r="D219" s="336"/>
      <c r="E219" s="336"/>
      <c r="F219" s="336"/>
      <c r="G219" s="336"/>
      <c r="H219" s="336"/>
      <c r="I219" s="336"/>
      <c r="J219" s="336"/>
      <c r="K219" s="336"/>
      <c r="L219" s="336"/>
      <c r="M219" s="336"/>
      <c r="N219" s="336"/>
      <c r="O219" s="336"/>
      <c r="P219" s="336"/>
      <c r="Q219" s="336"/>
      <c r="R219" s="336"/>
      <c r="S219" s="336"/>
      <c r="T219" s="336"/>
      <c r="U219" s="336"/>
      <c r="V219" s="336"/>
      <c r="W219" s="336"/>
      <c r="X219" s="336"/>
      <c r="Y219" s="336"/>
      <c r="Z219" s="336"/>
    </row>
    <row r="220">
      <c r="A220" s="336"/>
      <c r="B220" s="336"/>
      <c r="C220" s="336"/>
      <c r="D220" s="336"/>
      <c r="E220" s="336"/>
      <c r="F220" s="336"/>
      <c r="G220" s="336"/>
      <c r="H220" s="336"/>
      <c r="I220" s="336"/>
      <c r="J220" s="336"/>
      <c r="K220" s="336"/>
      <c r="L220" s="336"/>
      <c r="M220" s="336"/>
      <c r="N220" s="336"/>
      <c r="O220" s="336"/>
      <c r="P220" s="336"/>
      <c r="Q220" s="336"/>
      <c r="R220" s="336"/>
      <c r="S220" s="336"/>
      <c r="T220" s="336"/>
      <c r="U220" s="336"/>
      <c r="V220" s="336"/>
      <c r="W220" s="336"/>
      <c r="X220" s="336"/>
      <c r="Y220" s="336"/>
      <c r="Z220" s="336"/>
    </row>
    <row r="221">
      <c r="A221" s="336"/>
      <c r="B221" s="336"/>
      <c r="C221" s="336"/>
      <c r="D221" s="336"/>
      <c r="E221" s="336"/>
      <c r="F221" s="336"/>
      <c r="G221" s="336"/>
      <c r="H221" s="336"/>
      <c r="I221" s="336"/>
      <c r="J221" s="336"/>
      <c r="K221" s="336"/>
      <c r="L221" s="336"/>
      <c r="M221" s="336"/>
      <c r="N221" s="336"/>
      <c r="O221" s="336"/>
      <c r="P221" s="336"/>
      <c r="Q221" s="336"/>
      <c r="R221" s="336"/>
      <c r="S221" s="336"/>
      <c r="T221" s="336"/>
      <c r="U221" s="336"/>
      <c r="V221" s="336"/>
      <c r="W221" s="336"/>
      <c r="X221" s="336"/>
      <c r="Y221" s="336"/>
      <c r="Z221" s="336"/>
    </row>
    <row r="222">
      <c r="A222" s="336"/>
      <c r="B222" s="336"/>
      <c r="C222" s="336"/>
      <c r="D222" s="336"/>
      <c r="E222" s="336"/>
      <c r="F222" s="336"/>
      <c r="G222" s="336"/>
      <c r="H222" s="336"/>
      <c r="I222" s="336"/>
      <c r="J222" s="336"/>
      <c r="K222" s="336"/>
      <c r="L222" s="336"/>
      <c r="M222" s="336"/>
      <c r="N222" s="336"/>
      <c r="O222" s="336"/>
      <c r="P222" s="336"/>
      <c r="Q222" s="336"/>
      <c r="R222" s="336"/>
      <c r="S222" s="336"/>
      <c r="T222" s="336"/>
      <c r="U222" s="336"/>
      <c r="V222" s="336"/>
      <c r="W222" s="336"/>
      <c r="X222" s="336"/>
      <c r="Y222" s="336"/>
      <c r="Z222" s="336"/>
    </row>
    <row r="223">
      <c r="A223" s="336"/>
      <c r="B223" s="336"/>
      <c r="C223" s="336"/>
      <c r="D223" s="336"/>
      <c r="E223" s="336"/>
      <c r="F223" s="336"/>
      <c r="G223" s="336"/>
      <c r="H223" s="336"/>
      <c r="I223" s="336"/>
      <c r="J223" s="336"/>
      <c r="K223" s="336"/>
      <c r="L223" s="336"/>
      <c r="M223" s="336"/>
      <c r="N223" s="336"/>
      <c r="O223" s="336"/>
      <c r="P223" s="336"/>
      <c r="Q223" s="336"/>
      <c r="R223" s="336"/>
      <c r="S223" s="336"/>
      <c r="T223" s="336"/>
      <c r="U223" s="336"/>
      <c r="V223" s="336"/>
      <c r="W223" s="336"/>
      <c r="X223" s="336"/>
      <c r="Y223" s="336"/>
      <c r="Z223" s="336"/>
    </row>
    <row r="224">
      <c r="A224" s="336"/>
      <c r="B224" s="336"/>
      <c r="C224" s="336"/>
      <c r="D224" s="336"/>
      <c r="E224" s="336"/>
      <c r="F224" s="336"/>
      <c r="G224" s="336"/>
      <c r="H224" s="336"/>
      <c r="I224" s="336"/>
      <c r="J224" s="336"/>
      <c r="K224" s="336"/>
      <c r="L224" s="336"/>
      <c r="M224" s="336"/>
      <c r="N224" s="336"/>
      <c r="O224" s="336"/>
      <c r="P224" s="336"/>
      <c r="Q224" s="336"/>
      <c r="R224" s="336"/>
      <c r="S224" s="336"/>
      <c r="T224" s="336"/>
      <c r="U224" s="336"/>
      <c r="V224" s="336"/>
      <c r="W224" s="336"/>
      <c r="X224" s="336"/>
      <c r="Y224" s="336"/>
      <c r="Z224" s="336"/>
    </row>
    <row r="225">
      <c r="A225" s="336"/>
      <c r="B225" s="336"/>
      <c r="C225" s="336"/>
      <c r="D225" s="336"/>
      <c r="E225" s="336"/>
      <c r="F225" s="336"/>
      <c r="G225" s="336"/>
      <c r="H225" s="336"/>
      <c r="I225" s="336"/>
      <c r="J225" s="336"/>
      <c r="K225" s="336"/>
      <c r="L225" s="336"/>
      <c r="M225" s="336"/>
      <c r="N225" s="336"/>
      <c r="O225" s="336"/>
      <c r="P225" s="336"/>
      <c r="Q225" s="336"/>
      <c r="R225" s="336"/>
      <c r="S225" s="336"/>
      <c r="T225" s="336"/>
      <c r="U225" s="336"/>
      <c r="V225" s="336"/>
      <c r="W225" s="336"/>
      <c r="X225" s="336"/>
      <c r="Y225" s="336"/>
      <c r="Z225" s="336"/>
    </row>
    <row r="226">
      <c r="A226" s="336"/>
      <c r="B226" s="336"/>
      <c r="C226" s="336"/>
      <c r="D226" s="336"/>
      <c r="E226" s="336"/>
      <c r="F226" s="336"/>
      <c r="G226" s="336"/>
      <c r="H226" s="336"/>
      <c r="I226" s="336"/>
      <c r="J226" s="336"/>
      <c r="K226" s="336"/>
      <c r="L226" s="336"/>
      <c r="M226" s="336"/>
      <c r="N226" s="336"/>
      <c r="O226" s="336"/>
      <c r="P226" s="336"/>
      <c r="Q226" s="336"/>
      <c r="R226" s="336"/>
      <c r="S226" s="336"/>
      <c r="T226" s="336"/>
      <c r="U226" s="336"/>
      <c r="V226" s="336"/>
      <c r="W226" s="336"/>
      <c r="X226" s="336"/>
      <c r="Y226" s="336"/>
      <c r="Z226" s="336"/>
    </row>
    <row r="227">
      <c r="A227" s="336"/>
      <c r="B227" s="336"/>
      <c r="C227" s="336"/>
      <c r="D227" s="336"/>
      <c r="E227" s="336"/>
      <c r="F227" s="336"/>
      <c r="G227" s="336"/>
      <c r="H227" s="336"/>
      <c r="I227" s="336"/>
      <c r="J227" s="336"/>
      <c r="K227" s="336"/>
      <c r="L227" s="336"/>
      <c r="M227" s="336"/>
      <c r="N227" s="336"/>
      <c r="O227" s="336"/>
      <c r="P227" s="336"/>
      <c r="Q227" s="336"/>
      <c r="R227" s="336"/>
      <c r="S227" s="336"/>
      <c r="T227" s="336"/>
      <c r="U227" s="336"/>
      <c r="V227" s="336"/>
      <c r="W227" s="336"/>
      <c r="X227" s="336"/>
      <c r="Y227" s="336"/>
      <c r="Z227" s="336"/>
    </row>
    <row r="228">
      <c r="A228" s="336"/>
      <c r="B228" s="336"/>
      <c r="C228" s="336"/>
      <c r="D228" s="336"/>
      <c r="E228" s="336"/>
      <c r="F228" s="336"/>
      <c r="G228" s="336"/>
      <c r="H228" s="336"/>
      <c r="I228" s="336"/>
      <c r="J228" s="336"/>
      <c r="K228" s="336"/>
      <c r="L228" s="336"/>
      <c r="M228" s="336"/>
      <c r="N228" s="336"/>
      <c r="O228" s="336"/>
      <c r="P228" s="336"/>
      <c r="Q228" s="336"/>
      <c r="R228" s="336"/>
      <c r="S228" s="336"/>
      <c r="T228" s="336"/>
      <c r="U228" s="336"/>
      <c r="V228" s="336"/>
      <c r="W228" s="336"/>
      <c r="X228" s="336"/>
      <c r="Y228" s="336"/>
      <c r="Z228" s="336"/>
    </row>
    <row r="229">
      <c r="A229" s="336"/>
      <c r="B229" s="336"/>
      <c r="C229" s="336"/>
      <c r="D229" s="336"/>
      <c r="E229" s="336"/>
      <c r="F229" s="336"/>
      <c r="G229" s="336"/>
      <c r="H229" s="336"/>
      <c r="I229" s="336"/>
      <c r="J229" s="336"/>
      <c r="K229" s="336"/>
      <c r="L229" s="336"/>
      <c r="M229" s="336"/>
      <c r="N229" s="336"/>
      <c r="O229" s="336"/>
      <c r="P229" s="336"/>
      <c r="Q229" s="336"/>
      <c r="R229" s="336"/>
      <c r="S229" s="336"/>
      <c r="T229" s="336"/>
      <c r="U229" s="336"/>
      <c r="V229" s="336"/>
      <c r="W229" s="336"/>
      <c r="X229" s="336"/>
      <c r="Y229" s="336"/>
      <c r="Z229" s="336"/>
    </row>
    <row r="230">
      <c r="A230" s="336"/>
      <c r="B230" s="336"/>
      <c r="C230" s="336"/>
      <c r="D230" s="336"/>
      <c r="E230" s="336"/>
      <c r="F230" s="336"/>
      <c r="G230" s="336"/>
      <c r="H230" s="336"/>
      <c r="I230" s="336"/>
      <c r="J230" s="336"/>
      <c r="K230" s="336"/>
      <c r="L230" s="336"/>
      <c r="M230" s="336"/>
      <c r="N230" s="336"/>
      <c r="O230" s="336"/>
      <c r="P230" s="336"/>
      <c r="Q230" s="336"/>
      <c r="R230" s="336"/>
      <c r="S230" s="336"/>
      <c r="T230" s="336"/>
      <c r="U230" s="336"/>
      <c r="V230" s="336"/>
      <c r="W230" s="336"/>
      <c r="X230" s="336"/>
      <c r="Y230" s="336"/>
      <c r="Z230" s="336"/>
    </row>
    <row r="231">
      <c r="A231" s="336"/>
      <c r="B231" s="336"/>
      <c r="C231" s="336"/>
      <c r="D231" s="336"/>
      <c r="E231" s="336"/>
      <c r="F231" s="336"/>
      <c r="G231" s="336"/>
      <c r="H231" s="336"/>
      <c r="I231" s="336"/>
      <c r="J231" s="336"/>
      <c r="K231" s="336"/>
      <c r="L231" s="336"/>
      <c r="M231" s="336"/>
      <c r="N231" s="336"/>
      <c r="O231" s="336"/>
      <c r="P231" s="336"/>
      <c r="Q231" s="336"/>
      <c r="R231" s="336"/>
      <c r="S231" s="336"/>
      <c r="T231" s="336"/>
      <c r="U231" s="336"/>
      <c r="V231" s="336"/>
      <c r="W231" s="336"/>
      <c r="X231" s="336"/>
      <c r="Y231" s="336"/>
      <c r="Z231" s="336"/>
    </row>
    <row r="232">
      <c r="A232" s="336"/>
      <c r="B232" s="336"/>
      <c r="C232" s="336"/>
      <c r="D232" s="336"/>
      <c r="E232" s="336"/>
      <c r="F232" s="336"/>
      <c r="G232" s="336"/>
      <c r="H232" s="336"/>
      <c r="I232" s="336"/>
      <c r="J232" s="336"/>
      <c r="K232" s="336"/>
      <c r="L232" s="336"/>
      <c r="M232" s="336"/>
      <c r="N232" s="336"/>
      <c r="O232" s="336"/>
      <c r="P232" s="336"/>
      <c r="Q232" s="336"/>
      <c r="R232" s="336"/>
      <c r="S232" s="336"/>
      <c r="T232" s="336"/>
      <c r="U232" s="336"/>
      <c r="V232" s="336"/>
      <c r="W232" s="336"/>
      <c r="X232" s="336"/>
      <c r="Y232" s="336"/>
      <c r="Z232" s="336"/>
    </row>
    <row r="233">
      <c r="A233" s="336"/>
      <c r="B233" s="336"/>
      <c r="C233" s="336"/>
      <c r="D233" s="336"/>
      <c r="E233" s="336"/>
      <c r="F233" s="336"/>
      <c r="G233" s="336"/>
      <c r="H233" s="336"/>
      <c r="I233" s="336"/>
      <c r="J233" s="336"/>
      <c r="K233" s="336"/>
      <c r="L233" s="336"/>
      <c r="M233" s="336"/>
      <c r="N233" s="336"/>
      <c r="O233" s="336"/>
      <c r="P233" s="336"/>
      <c r="Q233" s="336"/>
      <c r="R233" s="336"/>
      <c r="S233" s="336"/>
      <c r="T233" s="336"/>
      <c r="U233" s="336"/>
      <c r="V233" s="336"/>
      <c r="W233" s="336"/>
      <c r="X233" s="336"/>
      <c r="Y233" s="336"/>
      <c r="Z233" s="336"/>
    </row>
    <row r="234">
      <c r="A234" s="336"/>
      <c r="B234" s="336"/>
      <c r="C234" s="336"/>
      <c r="D234" s="336"/>
      <c r="E234" s="336"/>
      <c r="F234" s="336"/>
      <c r="G234" s="336"/>
      <c r="H234" s="336"/>
      <c r="I234" s="336"/>
      <c r="J234" s="336"/>
      <c r="K234" s="336"/>
      <c r="L234" s="336"/>
      <c r="M234" s="336"/>
      <c r="N234" s="336"/>
      <c r="O234" s="336"/>
      <c r="P234" s="336"/>
      <c r="Q234" s="336"/>
      <c r="R234" s="336"/>
      <c r="S234" s="336"/>
      <c r="T234" s="336"/>
      <c r="U234" s="336"/>
      <c r="V234" s="336"/>
      <c r="W234" s="336"/>
      <c r="X234" s="336"/>
      <c r="Y234" s="336"/>
      <c r="Z234" s="336"/>
    </row>
    <row r="235">
      <c r="A235" s="336"/>
      <c r="B235" s="336"/>
      <c r="C235" s="336"/>
      <c r="D235" s="336"/>
      <c r="E235" s="336"/>
      <c r="F235" s="336"/>
      <c r="G235" s="336"/>
      <c r="H235" s="336"/>
      <c r="I235" s="336"/>
      <c r="J235" s="336"/>
      <c r="K235" s="336"/>
      <c r="L235" s="336"/>
      <c r="M235" s="336"/>
      <c r="N235" s="336"/>
      <c r="O235" s="336"/>
      <c r="P235" s="336"/>
      <c r="Q235" s="336"/>
      <c r="R235" s="336"/>
      <c r="S235" s="336"/>
      <c r="T235" s="336"/>
      <c r="U235" s="336"/>
      <c r="V235" s="336"/>
      <c r="W235" s="336"/>
      <c r="X235" s="336"/>
      <c r="Y235" s="336"/>
      <c r="Z235" s="336"/>
    </row>
    <row r="236">
      <c r="A236" s="336"/>
      <c r="B236" s="336"/>
      <c r="C236" s="336"/>
      <c r="D236" s="336"/>
      <c r="E236" s="336"/>
      <c r="F236" s="336"/>
      <c r="G236" s="336"/>
      <c r="H236" s="336"/>
      <c r="I236" s="336"/>
      <c r="J236" s="336"/>
      <c r="K236" s="336"/>
      <c r="L236" s="336"/>
      <c r="M236" s="336"/>
      <c r="N236" s="336"/>
      <c r="O236" s="336"/>
      <c r="P236" s="336"/>
      <c r="Q236" s="336"/>
      <c r="R236" s="336"/>
      <c r="S236" s="336"/>
      <c r="T236" s="336"/>
      <c r="U236" s="336"/>
      <c r="V236" s="336"/>
      <c r="W236" s="336"/>
      <c r="X236" s="336"/>
      <c r="Y236" s="336"/>
      <c r="Z236" s="336"/>
    </row>
    <row r="237">
      <c r="A237" s="336"/>
      <c r="B237" s="336"/>
      <c r="C237" s="336"/>
      <c r="D237" s="336"/>
      <c r="E237" s="336"/>
      <c r="F237" s="336"/>
      <c r="G237" s="336"/>
      <c r="H237" s="336"/>
      <c r="I237" s="336"/>
      <c r="J237" s="336"/>
      <c r="K237" s="336"/>
      <c r="L237" s="336"/>
      <c r="M237" s="336"/>
      <c r="N237" s="336"/>
      <c r="O237" s="336"/>
      <c r="P237" s="336"/>
      <c r="Q237" s="336"/>
      <c r="R237" s="336"/>
      <c r="S237" s="336"/>
      <c r="T237" s="336"/>
      <c r="U237" s="336"/>
      <c r="V237" s="336"/>
      <c r="W237" s="336"/>
      <c r="X237" s="336"/>
      <c r="Y237" s="336"/>
      <c r="Z237" s="336"/>
    </row>
    <row r="238">
      <c r="A238" s="336"/>
      <c r="B238" s="336"/>
      <c r="C238" s="336"/>
      <c r="D238" s="336"/>
      <c r="E238" s="336"/>
      <c r="F238" s="336"/>
      <c r="G238" s="336"/>
      <c r="H238" s="336"/>
      <c r="I238" s="336"/>
      <c r="J238" s="336"/>
      <c r="K238" s="336"/>
      <c r="L238" s="336"/>
      <c r="M238" s="336"/>
      <c r="N238" s="336"/>
      <c r="O238" s="336"/>
      <c r="P238" s="336"/>
      <c r="Q238" s="336"/>
      <c r="R238" s="336"/>
      <c r="S238" s="336"/>
      <c r="T238" s="336"/>
      <c r="U238" s="336"/>
      <c r="V238" s="336"/>
      <c r="W238" s="336"/>
      <c r="X238" s="336"/>
      <c r="Y238" s="336"/>
      <c r="Z238" s="336"/>
    </row>
    <row r="239">
      <c r="A239" s="336"/>
      <c r="B239" s="336"/>
      <c r="C239" s="336"/>
      <c r="D239" s="336"/>
      <c r="E239" s="336"/>
      <c r="F239" s="336"/>
      <c r="G239" s="336"/>
      <c r="H239" s="336"/>
      <c r="I239" s="336"/>
      <c r="J239" s="336"/>
      <c r="K239" s="336"/>
      <c r="L239" s="336"/>
      <c r="M239" s="336"/>
      <c r="N239" s="336"/>
      <c r="O239" s="336"/>
      <c r="P239" s="336"/>
      <c r="Q239" s="336"/>
      <c r="R239" s="336"/>
      <c r="S239" s="336"/>
      <c r="T239" s="336"/>
      <c r="U239" s="336"/>
      <c r="V239" s="336"/>
      <c r="W239" s="336"/>
      <c r="X239" s="336"/>
      <c r="Y239" s="336"/>
      <c r="Z239" s="336"/>
    </row>
    <row r="240">
      <c r="A240" s="336"/>
      <c r="B240" s="336"/>
      <c r="C240" s="336"/>
      <c r="D240" s="336"/>
      <c r="E240" s="336"/>
      <c r="F240" s="336"/>
      <c r="G240" s="336"/>
      <c r="H240" s="336"/>
      <c r="I240" s="336"/>
      <c r="J240" s="336"/>
      <c r="K240" s="336"/>
      <c r="L240" s="336"/>
      <c r="M240" s="336"/>
      <c r="N240" s="336"/>
      <c r="O240" s="336"/>
      <c r="P240" s="336"/>
      <c r="Q240" s="336"/>
      <c r="R240" s="336"/>
      <c r="S240" s="336"/>
      <c r="T240" s="336"/>
      <c r="U240" s="336"/>
      <c r="V240" s="336"/>
      <c r="W240" s="336"/>
      <c r="X240" s="336"/>
      <c r="Y240" s="336"/>
      <c r="Z240" s="336"/>
    </row>
    <row r="241">
      <c r="A241" s="336"/>
      <c r="B241" s="336"/>
      <c r="C241" s="336"/>
      <c r="D241" s="336"/>
      <c r="E241" s="336"/>
      <c r="F241" s="336"/>
      <c r="G241" s="336"/>
      <c r="H241" s="336"/>
      <c r="I241" s="336"/>
      <c r="J241" s="336"/>
      <c r="K241" s="336"/>
      <c r="L241" s="336"/>
      <c r="M241" s="336"/>
      <c r="N241" s="336"/>
      <c r="O241" s="336"/>
      <c r="P241" s="336"/>
      <c r="Q241" s="336"/>
      <c r="R241" s="336"/>
      <c r="S241" s="336"/>
      <c r="T241" s="336"/>
      <c r="U241" s="336"/>
      <c r="V241" s="336"/>
      <c r="W241" s="336"/>
      <c r="X241" s="336"/>
      <c r="Y241" s="336"/>
      <c r="Z241" s="336"/>
    </row>
    <row r="242">
      <c r="A242" s="336"/>
      <c r="B242" s="336"/>
      <c r="C242" s="336"/>
      <c r="D242" s="336"/>
      <c r="E242" s="336"/>
      <c r="F242" s="336"/>
      <c r="G242" s="336"/>
      <c r="H242" s="336"/>
      <c r="I242" s="336"/>
      <c r="J242" s="336"/>
      <c r="K242" s="336"/>
      <c r="L242" s="336"/>
      <c r="M242" s="336"/>
      <c r="N242" s="336"/>
      <c r="O242" s="336"/>
      <c r="P242" s="336"/>
      <c r="Q242" s="336"/>
      <c r="R242" s="336"/>
      <c r="S242" s="336"/>
      <c r="T242" s="336"/>
      <c r="U242" s="336"/>
      <c r="V242" s="336"/>
      <c r="W242" s="336"/>
      <c r="X242" s="336"/>
      <c r="Y242" s="336"/>
      <c r="Z242" s="336"/>
    </row>
    <row r="243">
      <c r="A243" s="336"/>
      <c r="B243" s="336"/>
      <c r="C243" s="336"/>
      <c r="D243" s="336"/>
      <c r="E243" s="336"/>
      <c r="F243" s="336"/>
      <c r="G243" s="336"/>
      <c r="H243" s="336"/>
      <c r="I243" s="336"/>
      <c r="J243" s="336"/>
      <c r="K243" s="336"/>
      <c r="L243" s="336"/>
      <c r="M243" s="336"/>
      <c r="N243" s="336"/>
      <c r="O243" s="336"/>
      <c r="P243" s="336"/>
      <c r="Q243" s="336"/>
      <c r="R243" s="336"/>
      <c r="S243" s="336"/>
      <c r="T243" s="336"/>
      <c r="U243" s="336"/>
      <c r="V243" s="336"/>
      <c r="W243" s="336"/>
      <c r="X243" s="336"/>
      <c r="Y243" s="336"/>
      <c r="Z243" s="336"/>
    </row>
    <row r="244">
      <c r="A244" s="336"/>
      <c r="B244" s="336"/>
      <c r="C244" s="336"/>
      <c r="D244" s="336"/>
      <c r="E244" s="336"/>
      <c r="F244" s="336"/>
      <c r="G244" s="336"/>
      <c r="H244" s="336"/>
      <c r="I244" s="336"/>
      <c r="J244" s="336"/>
      <c r="K244" s="336"/>
      <c r="L244" s="336"/>
      <c r="M244" s="336"/>
      <c r="N244" s="336"/>
      <c r="O244" s="336"/>
      <c r="P244" s="336"/>
      <c r="Q244" s="336"/>
      <c r="R244" s="336"/>
      <c r="S244" s="336"/>
      <c r="T244" s="336"/>
      <c r="U244" s="336"/>
      <c r="V244" s="336"/>
      <c r="W244" s="336"/>
      <c r="X244" s="336"/>
      <c r="Y244" s="336"/>
      <c r="Z244" s="336"/>
    </row>
    <row r="245">
      <c r="A245" s="336"/>
      <c r="B245" s="336"/>
      <c r="C245" s="336"/>
      <c r="D245" s="336"/>
      <c r="E245" s="336"/>
      <c r="F245" s="336"/>
      <c r="G245" s="336"/>
      <c r="H245" s="336"/>
      <c r="I245" s="336"/>
      <c r="J245" s="336"/>
      <c r="K245" s="336"/>
      <c r="L245" s="336"/>
      <c r="M245" s="336"/>
      <c r="N245" s="336"/>
      <c r="O245" s="336"/>
      <c r="P245" s="336"/>
      <c r="Q245" s="336"/>
      <c r="R245" s="336"/>
      <c r="S245" s="336"/>
      <c r="T245" s="336"/>
      <c r="U245" s="336"/>
      <c r="V245" s="336"/>
      <c r="W245" s="336"/>
      <c r="X245" s="336"/>
      <c r="Y245" s="336"/>
      <c r="Z245" s="336"/>
    </row>
    <row r="246">
      <c r="A246" s="336"/>
      <c r="B246" s="336"/>
      <c r="C246" s="336"/>
      <c r="D246" s="336"/>
      <c r="E246" s="336"/>
      <c r="F246" s="336"/>
      <c r="G246" s="336"/>
      <c r="H246" s="336"/>
      <c r="I246" s="336"/>
      <c r="J246" s="336"/>
      <c r="K246" s="336"/>
      <c r="L246" s="336"/>
      <c r="M246" s="336"/>
      <c r="N246" s="336"/>
      <c r="O246" s="336"/>
      <c r="P246" s="336"/>
      <c r="Q246" s="336"/>
      <c r="R246" s="336"/>
      <c r="S246" s="336"/>
      <c r="T246" s="336"/>
      <c r="U246" s="336"/>
      <c r="V246" s="336"/>
      <c r="W246" s="336"/>
      <c r="X246" s="336"/>
      <c r="Y246" s="336"/>
      <c r="Z246" s="336"/>
    </row>
    <row r="247">
      <c r="A247" s="336"/>
      <c r="B247" s="336"/>
      <c r="C247" s="336"/>
      <c r="D247" s="336"/>
      <c r="E247" s="336"/>
      <c r="F247" s="336"/>
      <c r="G247" s="336"/>
      <c r="H247" s="336"/>
      <c r="I247" s="336"/>
      <c r="J247" s="336"/>
      <c r="K247" s="336"/>
      <c r="L247" s="336"/>
      <c r="M247" s="336"/>
      <c r="N247" s="336"/>
      <c r="O247" s="336"/>
      <c r="P247" s="336"/>
      <c r="Q247" s="336"/>
      <c r="R247" s="336"/>
      <c r="S247" s="336"/>
      <c r="T247" s="336"/>
      <c r="U247" s="336"/>
      <c r="V247" s="336"/>
      <c r="W247" s="336"/>
      <c r="X247" s="336"/>
      <c r="Y247" s="336"/>
      <c r="Z247" s="336"/>
    </row>
    <row r="248">
      <c r="A248" s="336"/>
      <c r="B248" s="336"/>
      <c r="C248" s="336"/>
      <c r="D248" s="336"/>
      <c r="E248" s="336"/>
      <c r="F248" s="336"/>
      <c r="G248" s="336"/>
      <c r="H248" s="336"/>
      <c r="I248" s="336"/>
      <c r="J248" s="336"/>
      <c r="K248" s="336"/>
      <c r="L248" s="336"/>
      <c r="M248" s="336"/>
      <c r="N248" s="336"/>
      <c r="O248" s="336"/>
      <c r="P248" s="336"/>
      <c r="Q248" s="336"/>
      <c r="R248" s="336"/>
      <c r="S248" s="336"/>
      <c r="T248" s="336"/>
      <c r="U248" s="336"/>
      <c r="V248" s="336"/>
      <c r="W248" s="336"/>
      <c r="X248" s="336"/>
      <c r="Y248" s="336"/>
      <c r="Z248" s="336"/>
    </row>
    <row r="249">
      <c r="A249" s="336"/>
      <c r="B249" s="336"/>
      <c r="C249" s="336"/>
      <c r="D249" s="336"/>
      <c r="E249" s="336"/>
      <c r="F249" s="336"/>
      <c r="G249" s="336"/>
      <c r="H249" s="336"/>
      <c r="I249" s="336"/>
      <c r="J249" s="336"/>
      <c r="K249" s="336"/>
      <c r="L249" s="336"/>
      <c r="M249" s="336"/>
      <c r="N249" s="336"/>
      <c r="O249" s="336"/>
      <c r="P249" s="336"/>
      <c r="Q249" s="336"/>
      <c r="R249" s="336"/>
      <c r="S249" s="336"/>
      <c r="T249" s="336"/>
      <c r="U249" s="336"/>
      <c r="V249" s="336"/>
      <c r="W249" s="336"/>
      <c r="X249" s="336"/>
      <c r="Y249" s="336"/>
      <c r="Z249" s="336"/>
    </row>
    <row r="250">
      <c r="A250" s="336"/>
      <c r="B250" s="336"/>
      <c r="C250" s="336"/>
      <c r="D250" s="336"/>
      <c r="E250" s="336"/>
      <c r="F250" s="336"/>
      <c r="G250" s="336"/>
      <c r="H250" s="336"/>
      <c r="I250" s="336"/>
      <c r="J250" s="336"/>
      <c r="K250" s="336"/>
      <c r="L250" s="336"/>
      <c r="M250" s="336"/>
      <c r="N250" s="336"/>
      <c r="O250" s="336"/>
      <c r="P250" s="336"/>
      <c r="Q250" s="336"/>
      <c r="R250" s="336"/>
      <c r="S250" s="336"/>
      <c r="T250" s="336"/>
      <c r="U250" s="336"/>
      <c r="V250" s="336"/>
      <c r="W250" s="336"/>
      <c r="X250" s="336"/>
      <c r="Y250" s="336"/>
      <c r="Z250" s="336"/>
    </row>
    <row r="251">
      <c r="A251" s="336"/>
      <c r="B251" s="336"/>
      <c r="C251" s="336"/>
      <c r="D251" s="336"/>
      <c r="E251" s="336"/>
      <c r="F251" s="336"/>
      <c r="G251" s="336"/>
      <c r="H251" s="336"/>
      <c r="I251" s="336"/>
      <c r="J251" s="336"/>
      <c r="K251" s="336"/>
      <c r="L251" s="336"/>
      <c r="M251" s="336"/>
      <c r="N251" s="336"/>
      <c r="O251" s="336"/>
      <c r="P251" s="336"/>
      <c r="Q251" s="336"/>
      <c r="R251" s="336"/>
      <c r="S251" s="336"/>
      <c r="T251" s="336"/>
      <c r="U251" s="336"/>
      <c r="V251" s="336"/>
      <c r="W251" s="336"/>
      <c r="X251" s="336"/>
      <c r="Y251" s="336"/>
      <c r="Z251" s="336"/>
    </row>
    <row r="252">
      <c r="A252" s="336"/>
      <c r="B252" s="336"/>
      <c r="C252" s="336"/>
      <c r="D252" s="336"/>
      <c r="E252" s="336"/>
      <c r="F252" s="336"/>
      <c r="G252" s="336"/>
      <c r="H252" s="336"/>
      <c r="I252" s="336"/>
      <c r="J252" s="336"/>
      <c r="K252" s="336"/>
      <c r="L252" s="336"/>
      <c r="M252" s="336"/>
      <c r="N252" s="336"/>
      <c r="O252" s="336"/>
      <c r="P252" s="336"/>
      <c r="Q252" s="336"/>
      <c r="R252" s="336"/>
      <c r="S252" s="336"/>
      <c r="T252" s="336"/>
      <c r="U252" s="336"/>
      <c r="V252" s="336"/>
      <c r="W252" s="336"/>
      <c r="X252" s="336"/>
      <c r="Y252" s="336"/>
      <c r="Z252" s="336"/>
    </row>
    <row r="253">
      <c r="A253" s="336"/>
      <c r="B253" s="336"/>
      <c r="C253" s="336"/>
      <c r="D253" s="336"/>
      <c r="E253" s="336"/>
      <c r="F253" s="336"/>
      <c r="G253" s="336"/>
      <c r="H253" s="336"/>
      <c r="I253" s="336"/>
      <c r="J253" s="336"/>
      <c r="K253" s="336"/>
      <c r="L253" s="336"/>
      <c r="M253" s="336"/>
      <c r="N253" s="336"/>
      <c r="O253" s="336"/>
      <c r="P253" s="336"/>
      <c r="Q253" s="336"/>
      <c r="R253" s="336"/>
      <c r="S253" s="336"/>
      <c r="T253" s="336"/>
      <c r="U253" s="336"/>
      <c r="V253" s="336"/>
      <c r="W253" s="336"/>
      <c r="X253" s="336"/>
      <c r="Y253" s="336"/>
      <c r="Z253" s="336"/>
    </row>
    <row r="254">
      <c r="A254" s="336"/>
      <c r="B254" s="336"/>
      <c r="C254" s="336"/>
      <c r="D254" s="336"/>
      <c r="E254" s="336"/>
      <c r="F254" s="336"/>
      <c r="G254" s="336"/>
      <c r="H254" s="336"/>
      <c r="I254" s="336"/>
      <c r="J254" s="336"/>
      <c r="K254" s="336"/>
      <c r="L254" s="336"/>
      <c r="M254" s="336"/>
      <c r="N254" s="336"/>
      <c r="O254" s="336"/>
      <c r="P254" s="336"/>
      <c r="Q254" s="336"/>
      <c r="R254" s="336"/>
      <c r="S254" s="336"/>
      <c r="T254" s="336"/>
      <c r="U254" s="336"/>
      <c r="V254" s="336"/>
      <c r="W254" s="336"/>
      <c r="X254" s="336"/>
      <c r="Y254" s="336"/>
      <c r="Z254" s="336"/>
    </row>
    <row r="255">
      <c r="A255" s="336"/>
      <c r="B255" s="336"/>
      <c r="C255" s="336"/>
      <c r="D255" s="336"/>
      <c r="E255" s="336"/>
      <c r="F255" s="336"/>
      <c r="G255" s="336"/>
      <c r="H255" s="336"/>
      <c r="I255" s="336"/>
      <c r="J255" s="336"/>
      <c r="K255" s="336"/>
      <c r="L255" s="336"/>
      <c r="M255" s="336"/>
      <c r="N255" s="336"/>
      <c r="O255" s="336"/>
      <c r="P255" s="336"/>
      <c r="Q255" s="336"/>
      <c r="R255" s="336"/>
      <c r="S255" s="336"/>
      <c r="T255" s="336"/>
      <c r="U255" s="336"/>
      <c r="V255" s="336"/>
      <c r="W255" s="336"/>
      <c r="X255" s="336"/>
      <c r="Y255" s="336"/>
      <c r="Z255" s="336"/>
    </row>
    <row r="256">
      <c r="A256" s="336"/>
      <c r="B256" s="336"/>
      <c r="C256" s="336"/>
      <c r="D256" s="336"/>
      <c r="E256" s="336"/>
      <c r="F256" s="336"/>
      <c r="G256" s="336"/>
      <c r="H256" s="336"/>
      <c r="I256" s="336"/>
      <c r="J256" s="336"/>
      <c r="K256" s="336"/>
      <c r="L256" s="336"/>
      <c r="M256" s="336"/>
      <c r="N256" s="336"/>
      <c r="O256" s="336"/>
      <c r="P256" s="336"/>
      <c r="Q256" s="336"/>
      <c r="R256" s="336"/>
      <c r="S256" s="336"/>
      <c r="T256" s="336"/>
      <c r="U256" s="336"/>
      <c r="V256" s="336"/>
      <c r="W256" s="336"/>
      <c r="X256" s="336"/>
      <c r="Y256" s="336"/>
      <c r="Z256" s="336"/>
    </row>
    <row r="257">
      <c r="A257" s="336"/>
      <c r="B257" s="336"/>
      <c r="C257" s="336"/>
      <c r="D257" s="336"/>
      <c r="E257" s="336"/>
      <c r="F257" s="336"/>
      <c r="G257" s="336"/>
      <c r="H257" s="336"/>
      <c r="I257" s="336"/>
      <c r="J257" s="336"/>
      <c r="K257" s="336"/>
      <c r="L257" s="336"/>
      <c r="M257" s="336"/>
      <c r="N257" s="336"/>
      <c r="O257" s="336"/>
      <c r="P257" s="336"/>
      <c r="Q257" s="336"/>
      <c r="R257" s="336"/>
      <c r="S257" s="336"/>
      <c r="T257" s="336"/>
      <c r="U257" s="336"/>
      <c r="V257" s="336"/>
      <c r="W257" s="336"/>
      <c r="X257" s="336"/>
      <c r="Y257" s="336"/>
      <c r="Z257" s="336"/>
    </row>
    <row r="258">
      <c r="A258" s="336"/>
      <c r="B258" s="336"/>
      <c r="C258" s="336"/>
      <c r="D258" s="336"/>
      <c r="E258" s="336"/>
      <c r="F258" s="336"/>
      <c r="G258" s="336"/>
      <c r="H258" s="336"/>
      <c r="I258" s="336"/>
      <c r="J258" s="336"/>
      <c r="K258" s="336"/>
      <c r="L258" s="336"/>
      <c r="M258" s="336"/>
      <c r="N258" s="336"/>
      <c r="O258" s="336"/>
      <c r="P258" s="336"/>
      <c r="Q258" s="336"/>
      <c r="R258" s="336"/>
      <c r="S258" s="336"/>
      <c r="T258" s="336"/>
      <c r="U258" s="336"/>
      <c r="V258" s="336"/>
      <c r="W258" s="336"/>
      <c r="X258" s="336"/>
      <c r="Y258" s="336"/>
      <c r="Z258" s="336"/>
    </row>
    <row r="259">
      <c r="A259" s="336"/>
      <c r="B259" s="336"/>
      <c r="C259" s="336"/>
      <c r="D259" s="336"/>
      <c r="E259" s="336"/>
      <c r="F259" s="336"/>
      <c r="G259" s="336"/>
      <c r="H259" s="336"/>
      <c r="I259" s="336"/>
      <c r="J259" s="336"/>
      <c r="K259" s="336"/>
      <c r="L259" s="336"/>
      <c r="M259" s="336"/>
      <c r="N259" s="336"/>
      <c r="O259" s="336"/>
      <c r="P259" s="336"/>
      <c r="Q259" s="336"/>
      <c r="R259" s="336"/>
      <c r="S259" s="336"/>
      <c r="T259" s="336"/>
      <c r="U259" s="336"/>
      <c r="V259" s="336"/>
      <c r="W259" s="336"/>
      <c r="X259" s="336"/>
      <c r="Y259" s="336"/>
      <c r="Z259" s="336"/>
    </row>
    <row r="260">
      <c r="A260" s="336"/>
      <c r="B260" s="336"/>
      <c r="C260" s="336"/>
      <c r="D260" s="336"/>
      <c r="E260" s="336"/>
      <c r="F260" s="336"/>
      <c r="G260" s="336"/>
      <c r="H260" s="336"/>
      <c r="I260" s="336"/>
      <c r="J260" s="336"/>
      <c r="K260" s="336"/>
      <c r="L260" s="336"/>
      <c r="M260" s="336"/>
      <c r="N260" s="336"/>
      <c r="O260" s="336"/>
      <c r="P260" s="336"/>
      <c r="Q260" s="336"/>
      <c r="R260" s="336"/>
      <c r="S260" s="336"/>
      <c r="T260" s="336"/>
      <c r="U260" s="336"/>
      <c r="V260" s="336"/>
      <c r="W260" s="336"/>
      <c r="X260" s="336"/>
      <c r="Y260" s="336"/>
      <c r="Z260" s="336"/>
    </row>
    <row r="261">
      <c r="A261" s="336"/>
      <c r="B261" s="336"/>
      <c r="C261" s="336"/>
      <c r="D261" s="336"/>
      <c r="E261" s="336"/>
      <c r="F261" s="336"/>
      <c r="G261" s="336"/>
      <c r="H261" s="336"/>
      <c r="I261" s="336"/>
      <c r="J261" s="336"/>
      <c r="K261" s="336"/>
      <c r="L261" s="336"/>
      <c r="M261" s="336"/>
      <c r="N261" s="336"/>
      <c r="O261" s="336"/>
      <c r="P261" s="336"/>
      <c r="Q261" s="336"/>
      <c r="R261" s="336"/>
      <c r="S261" s="336"/>
      <c r="T261" s="336"/>
      <c r="U261" s="336"/>
      <c r="V261" s="336"/>
      <c r="W261" s="336"/>
      <c r="X261" s="336"/>
      <c r="Y261" s="336"/>
      <c r="Z261" s="336"/>
    </row>
    <row r="262">
      <c r="A262" s="336"/>
      <c r="B262" s="336"/>
      <c r="C262" s="336"/>
      <c r="D262" s="336"/>
      <c r="E262" s="336"/>
      <c r="F262" s="336"/>
      <c r="G262" s="336"/>
      <c r="H262" s="336"/>
      <c r="I262" s="336"/>
      <c r="J262" s="336"/>
      <c r="K262" s="336"/>
      <c r="L262" s="336"/>
      <c r="M262" s="336"/>
      <c r="N262" s="336"/>
      <c r="O262" s="336"/>
      <c r="P262" s="336"/>
      <c r="Q262" s="336"/>
      <c r="R262" s="336"/>
      <c r="S262" s="336"/>
      <c r="T262" s="336"/>
      <c r="U262" s="336"/>
      <c r="V262" s="336"/>
      <c r="W262" s="336"/>
      <c r="X262" s="336"/>
      <c r="Y262" s="336"/>
      <c r="Z262" s="336"/>
    </row>
    <row r="263">
      <c r="A263" s="336"/>
      <c r="B263" s="336"/>
      <c r="C263" s="336"/>
      <c r="D263" s="336"/>
      <c r="E263" s="336"/>
      <c r="F263" s="336"/>
      <c r="G263" s="336"/>
      <c r="H263" s="336"/>
      <c r="I263" s="336"/>
      <c r="J263" s="336"/>
      <c r="K263" s="336"/>
      <c r="L263" s="336"/>
      <c r="M263" s="336"/>
      <c r="N263" s="336"/>
      <c r="O263" s="336"/>
      <c r="P263" s="336"/>
      <c r="Q263" s="336"/>
      <c r="R263" s="336"/>
      <c r="S263" s="336"/>
      <c r="T263" s="336"/>
      <c r="U263" s="336"/>
      <c r="V263" s="336"/>
      <c r="W263" s="336"/>
      <c r="X263" s="336"/>
      <c r="Y263" s="336"/>
      <c r="Z263" s="336"/>
    </row>
    <row r="264">
      <c r="A264" s="336"/>
      <c r="B264" s="336"/>
      <c r="C264" s="336"/>
      <c r="D264" s="336"/>
      <c r="E264" s="336"/>
      <c r="F264" s="336"/>
      <c r="G264" s="336"/>
      <c r="H264" s="336"/>
      <c r="I264" s="336"/>
      <c r="J264" s="336"/>
      <c r="K264" s="336"/>
      <c r="L264" s="336"/>
      <c r="M264" s="336"/>
      <c r="N264" s="336"/>
      <c r="O264" s="336"/>
      <c r="P264" s="336"/>
      <c r="Q264" s="336"/>
      <c r="R264" s="336"/>
      <c r="S264" s="336"/>
      <c r="T264" s="336"/>
      <c r="U264" s="336"/>
      <c r="V264" s="336"/>
      <c r="W264" s="336"/>
      <c r="X264" s="336"/>
      <c r="Y264" s="336"/>
      <c r="Z264" s="336"/>
    </row>
    <row r="265">
      <c r="A265" s="336"/>
      <c r="B265" s="336"/>
      <c r="C265" s="336"/>
      <c r="D265" s="336"/>
      <c r="E265" s="336"/>
      <c r="F265" s="336"/>
      <c r="G265" s="336"/>
      <c r="H265" s="336"/>
      <c r="I265" s="336"/>
      <c r="J265" s="336"/>
      <c r="K265" s="336"/>
      <c r="L265" s="336"/>
      <c r="M265" s="336"/>
      <c r="N265" s="336"/>
      <c r="O265" s="336"/>
      <c r="P265" s="336"/>
      <c r="Q265" s="336"/>
      <c r="R265" s="336"/>
      <c r="S265" s="336"/>
      <c r="T265" s="336"/>
      <c r="U265" s="336"/>
      <c r="V265" s="336"/>
      <c r="W265" s="336"/>
      <c r="X265" s="336"/>
      <c r="Y265" s="336"/>
      <c r="Z265" s="336"/>
    </row>
    <row r="266">
      <c r="A266" s="336"/>
      <c r="B266" s="336"/>
      <c r="C266" s="336"/>
      <c r="D266" s="336"/>
      <c r="E266" s="336"/>
      <c r="F266" s="336"/>
      <c r="G266" s="336"/>
      <c r="H266" s="336"/>
      <c r="I266" s="336"/>
      <c r="J266" s="336"/>
      <c r="K266" s="336"/>
      <c r="L266" s="336"/>
      <c r="M266" s="336"/>
      <c r="N266" s="336"/>
      <c r="O266" s="336"/>
      <c r="P266" s="336"/>
      <c r="Q266" s="336"/>
      <c r="R266" s="336"/>
      <c r="S266" s="336"/>
      <c r="T266" s="336"/>
      <c r="U266" s="336"/>
      <c r="V266" s="336"/>
      <c r="W266" s="336"/>
      <c r="X266" s="336"/>
      <c r="Y266" s="336"/>
      <c r="Z266" s="336"/>
    </row>
    <row r="267">
      <c r="A267" s="336"/>
      <c r="B267" s="336"/>
      <c r="C267" s="336"/>
      <c r="D267" s="336"/>
      <c r="E267" s="336"/>
      <c r="F267" s="336"/>
      <c r="G267" s="336"/>
      <c r="H267" s="336"/>
      <c r="I267" s="336"/>
      <c r="J267" s="336"/>
      <c r="K267" s="336"/>
      <c r="L267" s="336"/>
      <c r="M267" s="336"/>
      <c r="N267" s="336"/>
      <c r="O267" s="336"/>
      <c r="P267" s="336"/>
      <c r="Q267" s="336"/>
      <c r="R267" s="336"/>
      <c r="S267" s="336"/>
      <c r="T267" s="336"/>
      <c r="U267" s="336"/>
      <c r="V267" s="336"/>
      <c r="W267" s="336"/>
      <c r="X267" s="336"/>
      <c r="Y267" s="336"/>
      <c r="Z267" s="336"/>
    </row>
    <row r="268">
      <c r="A268" s="336"/>
      <c r="B268" s="336"/>
      <c r="C268" s="336"/>
      <c r="D268" s="336"/>
      <c r="E268" s="336"/>
      <c r="F268" s="336"/>
      <c r="G268" s="336"/>
      <c r="H268" s="336"/>
      <c r="I268" s="336"/>
      <c r="J268" s="336"/>
      <c r="K268" s="336"/>
      <c r="L268" s="336"/>
      <c r="M268" s="336"/>
      <c r="N268" s="336"/>
      <c r="O268" s="336"/>
      <c r="P268" s="336"/>
      <c r="Q268" s="336"/>
      <c r="R268" s="336"/>
      <c r="S268" s="336"/>
      <c r="T268" s="336"/>
      <c r="U268" s="336"/>
      <c r="V268" s="336"/>
      <c r="W268" s="336"/>
      <c r="X268" s="336"/>
      <c r="Y268" s="336"/>
      <c r="Z268" s="336"/>
    </row>
    <row r="269">
      <c r="A269" s="336"/>
      <c r="B269" s="336"/>
      <c r="C269" s="336"/>
      <c r="D269" s="336"/>
      <c r="E269" s="336"/>
      <c r="F269" s="336"/>
      <c r="G269" s="336"/>
      <c r="H269" s="336"/>
      <c r="I269" s="336"/>
      <c r="J269" s="336"/>
      <c r="K269" s="336"/>
      <c r="L269" s="336"/>
      <c r="M269" s="336"/>
      <c r="N269" s="336"/>
      <c r="O269" s="336"/>
      <c r="P269" s="336"/>
      <c r="Q269" s="336"/>
      <c r="R269" s="336"/>
      <c r="S269" s="336"/>
      <c r="T269" s="336"/>
      <c r="U269" s="336"/>
      <c r="V269" s="336"/>
      <c r="W269" s="336"/>
      <c r="X269" s="336"/>
      <c r="Y269" s="336"/>
      <c r="Z269" s="336"/>
    </row>
    <row r="270">
      <c r="A270" s="336"/>
      <c r="B270" s="336"/>
      <c r="C270" s="336"/>
      <c r="D270" s="336"/>
      <c r="E270" s="336"/>
      <c r="F270" s="336"/>
      <c r="G270" s="336"/>
      <c r="H270" s="336"/>
      <c r="I270" s="336"/>
      <c r="J270" s="336"/>
      <c r="K270" s="336"/>
      <c r="L270" s="336"/>
      <c r="M270" s="336"/>
      <c r="N270" s="336"/>
      <c r="O270" s="336"/>
      <c r="P270" s="336"/>
      <c r="Q270" s="336"/>
      <c r="R270" s="336"/>
      <c r="S270" s="336"/>
      <c r="T270" s="336"/>
      <c r="U270" s="336"/>
      <c r="V270" s="336"/>
      <c r="W270" s="336"/>
      <c r="X270" s="336"/>
      <c r="Y270" s="336"/>
      <c r="Z270" s="336"/>
    </row>
    <row r="271">
      <c r="A271" s="336"/>
      <c r="B271" s="336"/>
      <c r="C271" s="336"/>
      <c r="D271" s="336"/>
      <c r="E271" s="336"/>
      <c r="F271" s="336"/>
      <c r="G271" s="336"/>
      <c r="H271" s="336"/>
      <c r="I271" s="336"/>
      <c r="J271" s="336"/>
      <c r="K271" s="336"/>
      <c r="L271" s="336"/>
      <c r="M271" s="336"/>
      <c r="N271" s="336"/>
      <c r="O271" s="336"/>
      <c r="P271" s="336"/>
      <c r="Q271" s="336"/>
      <c r="R271" s="336"/>
      <c r="S271" s="336"/>
      <c r="T271" s="336"/>
      <c r="U271" s="336"/>
      <c r="V271" s="336"/>
      <c r="W271" s="336"/>
      <c r="X271" s="336"/>
      <c r="Y271" s="336"/>
      <c r="Z271" s="336"/>
    </row>
    <row r="272">
      <c r="A272" s="336"/>
      <c r="B272" s="336"/>
      <c r="C272" s="336"/>
      <c r="D272" s="336"/>
      <c r="E272" s="336"/>
      <c r="F272" s="336"/>
      <c r="G272" s="336"/>
      <c r="H272" s="336"/>
      <c r="I272" s="336"/>
      <c r="J272" s="336"/>
      <c r="K272" s="336"/>
      <c r="L272" s="336"/>
      <c r="M272" s="336"/>
      <c r="N272" s="336"/>
      <c r="O272" s="336"/>
      <c r="P272" s="336"/>
      <c r="Q272" s="336"/>
      <c r="R272" s="336"/>
      <c r="S272" s="336"/>
      <c r="T272" s="336"/>
      <c r="U272" s="336"/>
      <c r="V272" s="336"/>
      <c r="W272" s="336"/>
      <c r="X272" s="336"/>
      <c r="Y272" s="336"/>
      <c r="Z272" s="336"/>
    </row>
    <row r="273">
      <c r="A273" s="336"/>
      <c r="B273" s="336"/>
      <c r="C273" s="336"/>
      <c r="D273" s="336"/>
      <c r="E273" s="336"/>
      <c r="F273" s="336"/>
      <c r="G273" s="336"/>
      <c r="H273" s="336"/>
      <c r="I273" s="336"/>
      <c r="J273" s="336"/>
      <c r="K273" s="336"/>
      <c r="L273" s="336"/>
      <c r="M273" s="336"/>
      <c r="N273" s="336"/>
      <c r="O273" s="336"/>
      <c r="P273" s="336"/>
      <c r="Q273" s="336"/>
      <c r="R273" s="336"/>
      <c r="S273" s="336"/>
      <c r="T273" s="336"/>
      <c r="U273" s="336"/>
      <c r="V273" s="336"/>
      <c r="W273" s="336"/>
      <c r="X273" s="336"/>
      <c r="Y273" s="336"/>
      <c r="Z273" s="336"/>
    </row>
    <row r="274">
      <c r="A274" s="336"/>
      <c r="B274" s="336"/>
      <c r="C274" s="336"/>
      <c r="D274" s="336"/>
      <c r="E274" s="336"/>
      <c r="F274" s="336"/>
      <c r="G274" s="336"/>
      <c r="H274" s="336"/>
      <c r="I274" s="336"/>
      <c r="J274" s="336"/>
      <c r="K274" s="336"/>
      <c r="L274" s="336"/>
      <c r="M274" s="336"/>
      <c r="N274" s="336"/>
      <c r="O274" s="336"/>
      <c r="P274" s="336"/>
      <c r="Q274" s="336"/>
      <c r="R274" s="336"/>
      <c r="S274" s="336"/>
      <c r="T274" s="336"/>
      <c r="U274" s="336"/>
      <c r="V274" s="336"/>
      <c r="W274" s="336"/>
      <c r="X274" s="336"/>
      <c r="Y274" s="336"/>
      <c r="Z274" s="336"/>
    </row>
    <row r="275">
      <c r="A275" s="336"/>
      <c r="B275" s="336"/>
      <c r="C275" s="336"/>
      <c r="D275" s="336"/>
      <c r="E275" s="336"/>
      <c r="F275" s="336"/>
      <c r="G275" s="336"/>
      <c r="H275" s="336"/>
      <c r="I275" s="336"/>
      <c r="J275" s="336"/>
      <c r="K275" s="336"/>
      <c r="L275" s="336"/>
      <c r="M275" s="336"/>
      <c r="N275" s="336"/>
      <c r="O275" s="336"/>
      <c r="P275" s="336"/>
      <c r="Q275" s="336"/>
      <c r="R275" s="336"/>
      <c r="S275" s="336"/>
      <c r="T275" s="336"/>
      <c r="U275" s="336"/>
      <c r="V275" s="336"/>
      <c r="W275" s="336"/>
      <c r="X275" s="336"/>
      <c r="Y275" s="336"/>
      <c r="Z275" s="336"/>
    </row>
    <row r="276">
      <c r="A276" s="336"/>
      <c r="B276" s="336"/>
      <c r="C276" s="336"/>
      <c r="D276" s="336"/>
      <c r="E276" s="336"/>
      <c r="F276" s="336"/>
      <c r="G276" s="336"/>
      <c r="H276" s="336"/>
      <c r="I276" s="336"/>
      <c r="J276" s="336"/>
      <c r="K276" s="336"/>
      <c r="L276" s="336"/>
      <c r="M276" s="336"/>
      <c r="N276" s="336"/>
      <c r="O276" s="336"/>
      <c r="P276" s="336"/>
      <c r="Q276" s="336"/>
      <c r="R276" s="336"/>
      <c r="S276" s="336"/>
      <c r="T276" s="336"/>
      <c r="U276" s="336"/>
      <c r="V276" s="336"/>
      <c r="W276" s="336"/>
      <c r="X276" s="336"/>
      <c r="Y276" s="336"/>
      <c r="Z276" s="336"/>
    </row>
    <row r="277">
      <c r="A277" s="336"/>
      <c r="B277" s="336"/>
      <c r="C277" s="336"/>
      <c r="D277" s="336"/>
      <c r="E277" s="336"/>
      <c r="F277" s="336"/>
      <c r="G277" s="336"/>
      <c r="H277" s="336"/>
      <c r="I277" s="336"/>
      <c r="J277" s="336"/>
      <c r="K277" s="336"/>
      <c r="L277" s="336"/>
      <c r="M277" s="336"/>
      <c r="N277" s="336"/>
      <c r="O277" s="336"/>
      <c r="P277" s="336"/>
      <c r="Q277" s="336"/>
      <c r="R277" s="336"/>
      <c r="S277" s="336"/>
      <c r="T277" s="336"/>
      <c r="U277" s="336"/>
      <c r="V277" s="336"/>
      <c r="W277" s="336"/>
      <c r="X277" s="336"/>
      <c r="Y277" s="336"/>
      <c r="Z277" s="336"/>
    </row>
    <row r="278">
      <c r="A278" s="336"/>
      <c r="B278" s="336"/>
      <c r="C278" s="336"/>
      <c r="D278" s="336"/>
      <c r="E278" s="336"/>
      <c r="F278" s="336"/>
      <c r="G278" s="336"/>
      <c r="H278" s="336"/>
      <c r="I278" s="336"/>
      <c r="J278" s="336"/>
      <c r="K278" s="336"/>
      <c r="L278" s="336"/>
      <c r="M278" s="336"/>
      <c r="N278" s="336"/>
      <c r="O278" s="336"/>
      <c r="P278" s="336"/>
      <c r="Q278" s="336"/>
      <c r="R278" s="336"/>
      <c r="S278" s="336"/>
      <c r="T278" s="336"/>
      <c r="U278" s="336"/>
      <c r="V278" s="336"/>
      <c r="W278" s="336"/>
      <c r="X278" s="336"/>
      <c r="Y278" s="336"/>
      <c r="Z278" s="336"/>
    </row>
    <row r="279">
      <c r="A279" s="336"/>
      <c r="B279" s="336"/>
      <c r="C279" s="336"/>
      <c r="D279" s="336"/>
      <c r="E279" s="336"/>
      <c r="F279" s="336"/>
      <c r="G279" s="336"/>
      <c r="H279" s="336"/>
      <c r="I279" s="336"/>
      <c r="J279" s="336"/>
      <c r="K279" s="336"/>
      <c r="L279" s="336"/>
      <c r="M279" s="336"/>
      <c r="N279" s="336"/>
      <c r="O279" s="336"/>
      <c r="P279" s="336"/>
      <c r="Q279" s="336"/>
      <c r="R279" s="336"/>
      <c r="S279" s="336"/>
      <c r="T279" s="336"/>
      <c r="U279" s="336"/>
      <c r="V279" s="336"/>
      <c r="W279" s="336"/>
      <c r="X279" s="336"/>
      <c r="Y279" s="336"/>
      <c r="Z279" s="336"/>
    </row>
    <row r="280">
      <c r="A280" s="336"/>
      <c r="B280" s="336"/>
      <c r="C280" s="336"/>
      <c r="D280" s="336"/>
      <c r="E280" s="336"/>
      <c r="F280" s="336"/>
      <c r="G280" s="336"/>
      <c r="H280" s="336"/>
      <c r="I280" s="336"/>
      <c r="J280" s="336"/>
      <c r="K280" s="336"/>
      <c r="L280" s="336"/>
      <c r="M280" s="336"/>
      <c r="N280" s="336"/>
      <c r="O280" s="336"/>
      <c r="P280" s="336"/>
      <c r="Q280" s="336"/>
      <c r="R280" s="336"/>
      <c r="S280" s="336"/>
      <c r="T280" s="336"/>
      <c r="U280" s="336"/>
      <c r="V280" s="336"/>
      <c r="W280" s="336"/>
      <c r="X280" s="336"/>
      <c r="Y280" s="336"/>
      <c r="Z280" s="336"/>
    </row>
    <row r="281">
      <c r="A281" s="336"/>
      <c r="B281" s="336"/>
      <c r="C281" s="336"/>
      <c r="D281" s="336"/>
      <c r="E281" s="336"/>
      <c r="F281" s="336"/>
      <c r="G281" s="336"/>
      <c r="H281" s="336"/>
      <c r="I281" s="336"/>
      <c r="J281" s="336"/>
      <c r="K281" s="336"/>
      <c r="L281" s="336"/>
      <c r="M281" s="336"/>
      <c r="N281" s="336"/>
      <c r="O281" s="336"/>
      <c r="P281" s="336"/>
      <c r="Q281" s="336"/>
      <c r="R281" s="336"/>
      <c r="S281" s="336"/>
      <c r="T281" s="336"/>
      <c r="U281" s="336"/>
      <c r="V281" s="336"/>
      <c r="W281" s="336"/>
      <c r="X281" s="336"/>
      <c r="Y281" s="336"/>
      <c r="Z281" s="336"/>
    </row>
    <row r="282">
      <c r="A282" s="336"/>
      <c r="B282" s="336"/>
      <c r="C282" s="336"/>
      <c r="D282" s="336"/>
      <c r="E282" s="336"/>
      <c r="F282" s="336"/>
      <c r="G282" s="336"/>
      <c r="H282" s="336"/>
      <c r="I282" s="336"/>
      <c r="J282" s="336"/>
      <c r="K282" s="336"/>
      <c r="L282" s="336"/>
      <c r="M282" s="336"/>
      <c r="N282" s="336"/>
      <c r="O282" s="336"/>
      <c r="P282" s="336"/>
      <c r="Q282" s="336"/>
      <c r="R282" s="336"/>
      <c r="S282" s="336"/>
      <c r="T282" s="336"/>
      <c r="U282" s="336"/>
      <c r="V282" s="336"/>
      <c r="W282" s="336"/>
      <c r="X282" s="336"/>
      <c r="Y282" s="336"/>
      <c r="Z282" s="336"/>
    </row>
    <row r="283">
      <c r="A283" s="336"/>
      <c r="B283" s="336"/>
      <c r="C283" s="336"/>
      <c r="D283" s="336"/>
      <c r="E283" s="336"/>
      <c r="F283" s="336"/>
      <c r="G283" s="336"/>
      <c r="H283" s="336"/>
      <c r="I283" s="336"/>
      <c r="J283" s="336"/>
      <c r="K283" s="336"/>
      <c r="L283" s="336"/>
      <c r="M283" s="336"/>
      <c r="N283" s="336"/>
      <c r="O283" s="336"/>
      <c r="P283" s="336"/>
      <c r="Q283" s="336"/>
      <c r="R283" s="336"/>
      <c r="S283" s="336"/>
      <c r="T283" s="336"/>
      <c r="U283" s="336"/>
      <c r="V283" s="336"/>
      <c r="W283" s="336"/>
      <c r="X283" s="336"/>
      <c r="Y283" s="336"/>
      <c r="Z283" s="336"/>
    </row>
    <row r="284">
      <c r="A284" s="336"/>
      <c r="B284" s="336"/>
      <c r="C284" s="336"/>
      <c r="D284" s="336"/>
      <c r="E284" s="336"/>
      <c r="F284" s="336"/>
      <c r="G284" s="336"/>
      <c r="H284" s="336"/>
      <c r="I284" s="336"/>
      <c r="J284" s="336"/>
      <c r="K284" s="336"/>
      <c r="L284" s="336"/>
      <c r="M284" s="336"/>
      <c r="N284" s="336"/>
      <c r="O284" s="336"/>
      <c r="P284" s="336"/>
      <c r="Q284" s="336"/>
      <c r="R284" s="336"/>
      <c r="S284" s="336"/>
      <c r="T284" s="336"/>
      <c r="U284" s="336"/>
      <c r="V284" s="336"/>
      <c r="W284" s="336"/>
      <c r="X284" s="336"/>
      <c r="Y284" s="336"/>
      <c r="Z284" s="336"/>
    </row>
    <row r="285">
      <c r="A285" s="336"/>
      <c r="B285" s="336"/>
      <c r="C285" s="336"/>
      <c r="D285" s="336"/>
      <c r="E285" s="336"/>
      <c r="F285" s="336"/>
      <c r="G285" s="336"/>
      <c r="H285" s="336"/>
      <c r="I285" s="336"/>
      <c r="J285" s="336"/>
      <c r="K285" s="336"/>
      <c r="L285" s="336"/>
      <c r="M285" s="336"/>
      <c r="N285" s="336"/>
      <c r="O285" s="336"/>
      <c r="P285" s="336"/>
      <c r="Q285" s="336"/>
      <c r="R285" s="336"/>
      <c r="S285" s="336"/>
      <c r="T285" s="336"/>
      <c r="U285" s="336"/>
      <c r="V285" s="336"/>
      <c r="W285" s="336"/>
      <c r="X285" s="336"/>
      <c r="Y285" s="336"/>
      <c r="Z285" s="336"/>
    </row>
    <row r="286">
      <c r="A286" s="336"/>
      <c r="B286" s="336"/>
      <c r="C286" s="336"/>
      <c r="D286" s="336"/>
      <c r="E286" s="336"/>
      <c r="F286" s="336"/>
      <c r="G286" s="336"/>
      <c r="H286" s="336"/>
      <c r="I286" s="336"/>
      <c r="J286" s="336"/>
      <c r="K286" s="336"/>
      <c r="L286" s="336"/>
      <c r="M286" s="336"/>
      <c r="N286" s="336"/>
      <c r="O286" s="336"/>
      <c r="P286" s="336"/>
      <c r="Q286" s="336"/>
      <c r="R286" s="336"/>
      <c r="S286" s="336"/>
      <c r="T286" s="336"/>
      <c r="U286" s="336"/>
      <c r="V286" s="336"/>
      <c r="W286" s="336"/>
      <c r="X286" s="336"/>
      <c r="Y286" s="336"/>
      <c r="Z286" s="336"/>
    </row>
    <row r="287">
      <c r="A287" s="336"/>
      <c r="B287" s="336"/>
      <c r="C287" s="336"/>
      <c r="D287" s="336"/>
      <c r="E287" s="336"/>
      <c r="F287" s="336"/>
      <c r="G287" s="336"/>
      <c r="H287" s="336"/>
      <c r="I287" s="336"/>
      <c r="J287" s="336"/>
      <c r="K287" s="336"/>
      <c r="L287" s="336"/>
      <c r="M287" s="336"/>
      <c r="N287" s="336"/>
      <c r="O287" s="336"/>
      <c r="P287" s="336"/>
      <c r="Q287" s="336"/>
      <c r="R287" s="336"/>
      <c r="S287" s="336"/>
      <c r="T287" s="336"/>
      <c r="U287" s="336"/>
      <c r="V287" s="336"/>
      <c r="W287" s="336"/>
      <c r="X287" s="336"/>
      <c r="Y287" s="336"/>
      <c r="Z287" s="336"/>
    </row>
    <row r="288">
      <c r="A288" s="336"/>
      <c r="B288" s="336"/>
      <c r="C288" s="336"/>
      <c r="D288" s="336"/>
      <c r="E288" s="336"/>
      <c r="F288" s="336"/>
      <c r="G288" s="336"/>
      <c r="H288" s="336"/>
      <c r="I288" s="336"/>
      <c r="J288" s="336"/>
      <c r="K288" s="336"/>
      <c r="L288" s="336"/>
      <c r="M288" s="336"/>
      <c r="N288" s="336"/>
      <c r="O288" s="336"/>
      <c r="P288" s="336"/>
      <c r="Q288" s="336"/>
      <c r="R288" s="336"/>
      <c r="S288" s="336"/>
      <c r="T288" s="336"/>
      <c r="U288" s="336"/>
      <c r="V288" s="336"/>
      <c r="W288" s="336"/>
      <c r="X288" s="336"/>
      <c r="Y288" s="336"/>
      <c r="Z288" s="336"/>
    </row>
    <row r="289">
      <c r="A289" s="336"/>
      <c r="B289" s="336"/>
      <c r="C289" s="336"/>
      <c r="D289" s="336"/>
      <c r="E289" s="336"/>
      <c r="F289" s="336"/>
      <c r="G289" s="336"/>
      <c r="H289" s="336"/>
      <c r="I289" s="336"/>
      <c r="J289" s="336"/>
      <c r="K289" s="336"/>
      <c r="L289" s="336"/>
      <c r="M289" s="336"/>
      <c r="N289" s="336"/>
      <c r="O289" s="336"/>
      <c r="P289" s="336"/>
      <c r="Q289" s="336"/>
      <c r="R289" s="336"/>
      <c r="S289" s="336"/>
      <c r="T289" s="336"/>
      <c r="U289" s="336"/>
      <c r="V289" s="336"/>
      <c r="W289" s="336"/>
      <c r="X289" s="336"/>
      <c r="Y289" s="336"/>
      <c r="Z289" s="336"/>
    </row>
    <row r="290">
      <c r="A290" s="336"/>
      <c r="B290" s="336"/>
      <c r="C290" s="336"/>
      <c r="D290" s="336"/>
      <c r="E290" s="336"/>
      <c r="F290" s="336"/>
      <c r="G290" s="336"/>
      <c r="H290" s="336"/>
      <c r="I290" s="336"/>
      <c r="J290" s="336"/>
      <c r="K290" s="336"/>
      <c r="L290" s="336"/>
      <c r="M290" s="336"/>
      <c r="N290" s="336"/>
      <c r="O290" s="336"/>
      <c r="P290" s="336"/>
      <c r="Q290" s="336"/>
      <c r="R290" s="336"/>
      <c r="S290" s="336"/>
      <c r="T290" s="336"/>
      <c r="U290" s="336"/>
      <c r="V290" s="336"/>
      <c r="W290" s="336"/>
      <c r="X290" s="336"/>
      <c r="Y290" s="336"/>
      <c r="Z290" s="336"/>
    </row>
    <row r="291">
      <c r="A291" s="336"/>
      <c r="B291" s="336"/>
      <c r="C291" s="336"/>
      <c r="D291" s="336"/>
      <c r="E291" s="336"/>
      <c r="F291" s="336"/>
      <c r="G291" s="336"/>
      <c r="H291" s="336"/>
      <c r="I291" s="336"/>
      <c r="J291" s="336"/>
      <c r="K291" s="336"/>
      <c r="L291" s="336"/>
      <c r="M291" s="336"/>
      <c r="N291" s="336"/>
      <c r="O291" s="336"/>
      <c r="P291" s="336"/>
      <c r="Q291" s="336"/>
      <c r="R291" s="336"/>
      <c r="S291" s="336"/>
      <c r="T291" s="336"/>
      <c r="U291" s="336"/>
      <c r="V291" s="336"/>
      <c r="W291" s="336"/>
      <c r="X291" s="336"/>
      <c r="Y291" s="336"/>
      <c r="Z291" s="336"/>
    </row>
    <row r="292">
      <c r="A292" s="336"/>
      <c r="B292" s="336"/>
      <c r="C292" s="336"/>
      <c r="D292" s="336"/>
      <c r="E292" s="336"/>
      <c r="F292" s="336"/>
      <c r="G292" s="336"/>
      <c r="H292" s="336"/>
      <c r="I292" s="336"/>
      <c r="J292" s="336"/>
      <c r="K292" s="336"/>
      <c r="L292" s="336"/>
      <c r="M292" s="336"/>
      <c r="N292" s="336"/>
      <c r="O292" s="336"/>
      <c r="P292" s="336"/>
      <c r="Q292" s="336"/>
      <c r="R292" s="336"/>
      <c r="S292" s="336"/>
      <c r="T292" s="336"/>
      <c r="U292" s="336"/>
      <c r="V292" s="336"/>
      <c r="W292" s="336"/>
      <c r="X292" s="336"/>
      <c r="Y292" s="336"/>
      <c r="Z292" s="336"/>
    </row>
    <row r="293">
      <c r="A293" s="336"/>
      <c r="B293" s="336"/>
      <c r="C293" s="336"/>
      <c r="D293" s="336"/>
      <c r="E293" s="336"/>
      <c r="F293" s="336"/>
      <c r="G293" s="336"/>
      <c r="H293" s="336"/>
      <c r="I293" s="336"/>
      <c r="J293" s="336"/>
      <c r="K293" s="336"/>
      <c r="L293" s="336"/>
      <c r="M293" s="336"/>
      <c r="N293" s="336"/>
      <c r="O293" s="336"/>
      <c r="P293" s="336"/>
      <c r="Q293" s="336"/>
      <c r="R293" s="336"/>
      <c r="S293" s="336"/>
      <c r="T293" s="336"/>
      <c r="U293" s="336"/>
      <c r="V293" s="336"/>
      <c r="W293" s="336"/>
      <c r="X293" s="336"/>
      <c r="Y293" s="336"/>
      <c r="Z293" s="336"/>
    </row>
    <row r="294">
      <c r="A294" s="336"/>
      <c r="B294" s="336"/>
      <c r="C294" s="336"/>
      <c r="D294" s="336"/>
      <c r="E294" s="336"/>
      <c r="F294" s="336"/>
      <c r="G294" s="336"/>
      <c r="H294" s="336"/>
      <c r="I294" s="336"/>
      <c r="J294" s="336"/>
      <c r="K294" s="336"/>
      <c r="L294" s="336"/>
      <c r="M294" s="336"/>
      <c r="N294" s="336"/>
      <c r="O294" s="336"/>
      <c r="P294" s="336"/>
      <c r="Q294" s="336"/>
      <c r="R294" s="336"/>
      <c r="S294" s="336"/>
      <c r="T294" s="336"/>
      <c r="U294" s="336"/>
      <c r="V294" s="336"/>
      <c r="W294" s="336"/>
      <c r="X294" s="336"/>
      <c r="Y294" s="336"/>
      <c r="Z294" s="336"/>
    </row>
    <row r="295">
      <c r="A295" s="336"/>
      <c r="B295" s="336"/>
      <c r="C295" s="336"/>
      <c r="D295" s="336"/>
      <c r="E295" s="336"/>
      <c r="F295" s="336"/>
      <c r="G295" s="336"/>
      <c r="H295" s="336"/>
      <c r="I295" s="336"/>
      <c r="J295" s="336"/>
      <c r="K295" s="336"/>
      <c r="L295" s="336"/>
      <c r="M295" s="336"/>
      <c r="N295" s="336"/>
      <c r="O295" s="336"/>
      <c r="P295" s="336"/>
      <c r="Q295" s="336"/>
      <c r="R295" s="336"/>
      <c r="S295" s="336"/>
      <c r="T295" s="336"/>
      <c r="U295" s="336"/>
      <c r="V295" s="336"/>
      <c r="W295" s="336"/>
      <c r="X295" s="336"/>
      <c r="Y295" s="336"/>
      <c r="Z295" s="336"/>
    </row>
    <row r="296">
      <c r="A296" s="336"/>
      <c r="B296" s="336"/>
      <c r="C296" s="336"/>
      <c r="D296" s="336"/>
      <c r="E296" s="336"/>
      <c r="F296" s="336"/>
      <c r="G296" s="336"/>
      <c r="H296" s="336"/>
      <c r="I296" s="336"/>
      <c r="J296" s="336"/>
      <c r="K296" s="336"/>
      <c r="L296" s="336"/>
      <c r="M296" s="336"/>
      <c r="N296" s="336"/>
      <c r="O296" s="336"/>
      <c r="P296" s="336"/>
      <c r="Q296" s="336"/>
      <c r="R296" s="336"/>
      <c r="S296" s="336"/>
      <c r="T296" s="336"/>
      <c r="U296" s="336"/>
      <c r="V296" s="336"/>
      <c r="W296" s="336"/>
      <c r="X296" s="336"/>
      <c r="Y296" s="336"/>
      <c r="Z296" s="336"/>
    </row>
    <row r="297">
      <c r="A297" s="336"/>
      <c r="B297" s="336"/>
      <c r="C297" s="336"/>
      <c r="D297" s="336"/>
      <c r="E297" s="336"/>
      <c r="F297" s="336"/>
      <c r="G297" s="336"/>
      <c r="H297" s="336"/>
      <c r="I297" s="336"/>
      <c r="J297" s="336"/>
      <c r="K297" s="336"/>
      <c r="L297" s="336"/>
      <c r="M297" s="336"/>
      <c r="N297" s="336"/>
      <c r="O297" s="336"/>
      <c r="P297" s="336"/>
      <c r="Q297" s="336"/>
      <c r="R297" s="336"/>
      <c r="S297" s="336"/>
      <c r="T297" s="336"/>
      <c r="U297" s="336"/>
      <c r="V297" s="336"/>
      <c r="W297" s="336"/>
      <c r="X297" s="336"/>
      <c r="Y297" s="336"/>
      <c r="Z297" s="336"/>
    </row>
    <row r="298">
      <c r="A298" s="336"/>
      <c r="B298" s="336"/>
      <c r="C298" s="336"/>
      <c r="D298" s="336"/>
      <c r="E298" s="336"/>
      <c r="F298" s="336"/>
      <c r="G298" s="336"/>
      <c r="H298" s="336"/>
      <c r="I298" s="336"/>
      <c r="J298" s="336"/>
      <c r="K298" s="336"/>
      <c r="L298" s="336"/>
      <c r="M298" s="336"/>
      <c r="N298" s="336"/>
      <c r="O298" s="336"/>
      <c r="P298" s="336"/>
      <c r="Q298" s="336"/>
      <c r="R298" s="336"/>
      <c r="S298" s="336"/>
      <c r="T298" s="336"/>
      <c r="U298" s="336"/>
      <c r="V298" s="336"/>
      <c r="W298" s="336"/>
      <c r="X298" s="336"/>
      <c r="Y298" s="336"/>
      <c r="Z298" s="336"/>
    </row>
    <row r="299">
      <c r="A299" s="336"/>
      <c r="B299" s="336"/>
      <c r="C299" s="336"/>
      <c r="D299" s="336"/>
      <c r="E299" s="336"/>
      <c r="F299" s="336"/>
      <c r="G299" s="336"/>
      <c r="H299" s="336"/>
      <c r="I299" s="336"/>
      <c r="J299" s="336"/>
      <c r="K299" s="336"/>
      <c r="L299" s="336"/>
      <c r="M299" s="336"/>
      <c r="N299" s="336"/>
      <c r="O299" s="336"/>
      <c r="P299" s="336"/>
      <c r="Q299" s="336"/>
      <c r="R299" s="336"/>
      <c r="S299" s="336"/>
      <c r="T299" s="336"/>
      <c r="U299" s="336"/>
      <c r="V299" s="336"/>
      <c r="W299" s="336"/>
      <c r="X299" s="336"/>
      <c r="Y299" s="336"/>
      <c r="Z299" s="336"/>
    </row>
    <row r="300">
      <c r="A300" s="336"/>
      <c r="B300" s="336"/>
      <c r="C300" s="336"/>
      <c r="D300" s="336"/>
      <c r="E300" s="336"/>
      <c r="F300" s="336"/>
      <c r="G300" s="336"/>
      <c r="H300" s="336"/>
      <c r="I300" s="336"/>
      <c r="J300" s="336"/>
      <c r="K300" s="336"/>
      <c r="L300" s="336"/>
      <c r="M300" s="336"/>
      <c r="N300" s="336"/>
      <c r="O300" s="336"/>
      <c r="P300" s="336"/>
      <c r="Q300" s="336"/>
      <c r="R300" s="336"/>
      <c r="S300" s="336"/>
      <c r="T300" s="336"/>
      <c r="U300" s="336"/>
      <c r="V300" s="336"/>
      <c r="W300" s="336"/>
      <c r="X300" s="336"/>
      <c r="Y300" s="336"/>
      <c r="Z300" s="336"/>
    </row>
    <row r="301">
      <c r="A301" s="336"/>
      <c r="B301" s="336"/>
      <c r="C301" s="336"/>
      <c r="D301" s="336"/>
      <c r="E301" s="336"/>
      <c r="F301" s="336"/>
      <c r="G301" s="336"/>
      <c r="H301" s="336"/>
      <c r="I301" s="336"/>
      <c r="J301" s="336"/>
      <c r="K301" s="336"/>
      <c r="L301" s="336"/>
      <c r="M301" s="336"/>
      <c r="N301" s="336"/>
      <c r="O301" s="336"/>
      <c r="P301" s="336"/>
      <c r="Q301" s="336"/>
      <c r="R301" s="336"/>
      <c r="S301" s="336"/>
      <c r="T301" s="336"/>
      <c r="U301" s="336"/>
      <c r="V301" s="336"/>
      <c r="W301" s="336"/>
      <c r="X301" s="336"/>
      <c r="Y301" s="336"/>
      <c r="Z301" s="336"/>
    </row>
    <row r="302">
      <c r="A302" s="336"/>
      <c r="B302" s="336"/>
      <c r="C302" s="336"/>
      <c r="D302" s="336"/>
      <c r="E302" s="336"/>
      <c r="F302" s="336"/>
      <c r="G302" s="336"/>
      <c r="H302" s="336"/>
      <c r="I302" s="336"/>
      <c r="J302" s="336"/>
      <c r="K302" s="336"/>
      <c r="L302" s="336"/>
      <c r="M302" s="336"/>
      <c r="N302" s="336"/>
      <c r="O302" s="336"/>
      <c r="P302" s="336"/>
      <c r="Q302" s="336"/>
      <c r="R302" s="336"/>
      <c r="S302" s="336"/>
      <c r="T302" s="336"/>
      <c r="U302" s="336"/>
      <c r="V302" s="336"/>
      <c r="W302" s="336"/>
      <c r="X302" s="336"/>
      <c r="Y302" s="336"/>
      <c r="Z302" s="336"/>
    </row>
    <row r="303">
      <c r="A303" s="336"/>
      <c r="B303" s="336"/>
      <c r="C303" s="336"/>
      <c r="D303" s="336"/>
      <c r="E303" s="336"/>
      <c r="F303" s="336"/>
      <c r="G303" s="336"/>
      <c r="H303" s="336"/>
      <c r="I303" s="336"/>
      <c r="J303" s="336"/>
      <c r="K303" s="336"/>
      <c r="L303" s="336"/>
      <c r="M303" s="336"/>
      <c r="N303" s="336"/>
      <c r="O303" s="336"/>
      <c r="P303" s="336"/>
      <c r="Q303" s="336"/>
      <c r="R303" s="336"/>
      <c r="S303" s="336"/>
      <c r="T303" s="336"/>
      <c r="U303" s="336"/>
      <c r="V303" s="336"/>
      <c r="W303" s="336"/>
      <c r="X303" s="336"/>
      <c r="Y303" s="336"/>
      <c r="Z303" s="336"/>
    </row>
    <row r="304">
      <c r="A304" s="336"/>
      <c r="B304" s="336"/>
      <c r="C304" s="336"/>
      <c r="D304" s="336"/>
      <c r="E304" s="336"/>
      <c r="F304" s="336"/>
      <c r="G304" s="336"/>
      <c r="H304" s="336"/>
      <c r="I304" s="336"/>
      <c r="J304" s="336"/>
      <c r="K304" s="336"/>
      <c r="L304" s="336"/>
      <c r="M304" s="336"/>
      <c r="N304" s="336"/>
      <c r="O304" s="336"/>
      <c r="P304" s="336"/>
      <c r="Q304" s="336"/>
      <c r="R304" s="336"/>
      <c r="S304" s="336"/>
      <c r="T304" s="336"/>
      <c r="U304" s="336"/>
      <c r="V304" s="336"/>
      <c r="W304" s="336"/>
      <c r="X304" s="336"/>
      <c r="Y304" s="336"/>
      <c r="Z304" s="336"/>
    </row>
    <row r="305">
      <c r="A305" s="336"/>
      <c r="B305" s="336"/>
      <c r="C305" s="336"/>
      <c r="D305" s="336"/>
      <c r="E305" s="336"/>
      <c r="F305" s="336"/>
      <c r="G305" s="336"/>
      <c r="H305" s="336"/>
      <c r="I305" s="336"/>
      <c r="J305" s="336"/>
      <c r="K305" s="336"/>
      <c r="L305" s="336"/>
      <c r="M305" s="336"/>
      <c r="N305" s="336"/>
      <c r="O305" s="336"/>
      <c r="P305" s="336"/>
      <c r="Q305" s="336"/>
      <c r="R305" s="336"/>
      <c r="S305" s="336"/>
      <c r="T305" s="336"/>
      <c r="U305" s="336"/>
      <c r="V305" s="336"/>
      <c r="W305" s="336"/>
      <c r="X305" s="336"/>
      <c r="Y305" s="336"/>
      <c r="Z305" s="336"/>
    </row>
    <row r="306">
      <c r="A306" s="336"/>
      <c r="B306" s="336"/>
      <c r="C306" s="336"/>
      <c r="D306" s="336"/>
      <c r="E306" s="336"/>
      <c r="F306" s="336"/>
      <c r="G306" s="336"/>
      <c r="H306" s="336"/>
      <c r="I306" s="336"/>
      <c r="J306" s="336"/>
      <c r="K306" s="336"/>
      <c r="L306" s="336"/>
      <c r="M306" s="336"/>
      <c r="N306" s="336"/>
      <c r="O306" s="336"/>
      <c r="P306" s="336"/>
      <c r="Q306" s="336"/>
      <c r="R306" s="336"/>
      <c r="S306" s="336"/>
      <c r="T306" s="336"/>
      <c r="U306" s="336"/>
      <c r="V306" s="336"/>
      <c r="W306" s="336"/>
      <c r="X306" s="336"/>
      <c r="Y306" s="336"/>
      <c r="Z306" s="336"/>
    </row>
    <row r="307">
      <c r="A307" s="336"/>
      <c r="B307" s="336"/>
      <c r="C307" s="336"/>
      <c r="D307" s="336"/>
      <c r="E307" s="336"/>
      <c r="F307" s="336"/>
      <c r="G307" s="336"/>
      <c r="H307" s="336"/>
      <c r="I307" s="336"/>
      <c r="J307" s="336"/>
      <c r="K307" s="336"/>
      <c r="L307" s="336"/>
      <c r="M307" s="336"/>
      <c r="N307" s="336"/>
      <c r="O307" s="336"/>
      <c r="P307" s="336"/>
      <c r="Q307" s="336"/>
      <c r="R307" s="336"/>
      <c r="S307" s="336"/>
      <c r="T307" s="336"/>
      <c r="U307" s="336"/>
      <c r="V307" s="336"/>
      <c r="W307" s="336"/>
      <c r="X307" s="336"/>
      <c r="Y307" s="336"/>
      <c r="Z307" s="336"/>
    </row>
    <row r="308">
      <c r="A308" s="336"/>
      <c r="B308" s="336"/>
      <c r="C308" s="336"/>
      <c r="D308" s="336"/>
      <c r="E308" s="336"/>
      <c r="F308" s="336"/>
      <c r="G308" s="336"/>
      <c r="H308" s="336"/>
      <c r="I308" s="336"/>
      <c r="J308" s="336"/>
      <c r="K308" s="336"/>
      <c r="L308" s="336"/>
      <c r="M308" s="336"/>
      <c r="N308" s="336"/>
      <c r="O308" s="336"/>
      <c r="P308" s="336"/>
      <c r="Q308" s="336"/>
      <c r="R308" s="336"/>
      <c r="S308" s="336"/>
      <c r="T308" s="336"/>
      <c r="U308" s="336"/>
      <c r="V308" s="336"/>
      <c r="W308" s="336"/>
      <c r="X308" s="336"/>
      <c r="Y308" s="336"/>
      <c r="Z308" s="336"/>
    </row>
    <row r="309">
      <c r="A309" s="336"/>
      <c r="B309" s="336"/>
      <c r="C309" s="336"/>
      <c r="D309" s="336"/>
      <c r="E309" s="336"/>
      <c r="F309" s="336"/>
      <c r="G309" s="336"/>
      <c r="H309" s="336"/>
      <c r="I309" s="336"/>
      <c r="J309" s="336"/>
      <c r="K309" s="336"/>
      <c r="L309" s="336"/>
      <c r="M309" s="336"/>
      <c r="N309" s="336"/>
      <c r="O309" s="336"/>
      <c r="P309" s="336"/>
      <c r="Q309" s="336"/>
      <c r="R309" s="336"/>
      <c r="S309" s="336"/>
      <c r="T309" s="336"/>
      <c r="U309" s="336"/>
      <c r="V309" s="336"/>
      <c r="W309" s="336"/>
      <c r="X309" s="336"/>
      <c r="Y309" s="336"/>
      <c r="Z309" s="336"/>
    </row>
    <row r="310">
      <c r="A310" s="336"/>
      <c r="B310" s="336"/>
      <c r="C310" s="336"/>
      <c r="D310" s="336"/>
      <c r="E310" s="336"/>
      <c r="F310" s="336"/>
      <c r="G310" s="336"/>
      <c r="H310" s="336"/>
      <c r="I310" s="336"/>
      <c r="J310" s="336"/>
      <c r="K310" s="336"/>
      <c r="L310" s="336"/>
      <c r="M310" s="336"/>
      <c r="N310" s="336"/>
      <c r="O310" s="336"/>
      <c r="P310" s="336"/>
      <c r="Q310" s="336"/>
      <c r="R310" s="336"/>
      <c r="S310" s="336"/>
      <c r="T310" s="336"/>
      <c r="U310" s="336"/>
      <c r="V310" s="336"/>
      <c r="W310" s="336"/>
      <c r="X310" s="336"/>
      <c r="Y310" s="336"/>
      <c r="Z310" s="336"/>
    </row>
    <row r="311">
      <c r="A311" s="336"/>
      <c r="B311" s="336"/>
      <c r="C311" s="336"/>
      <c r="D311" s="336"/>
      <c r="E311" s="336"/>
      <c r="F311" s="336"/>
      <c r="G311" s="336"/>
      <c r="H311" s="336"/>
      <c r="I311" s="336"/>
      <c r="J311" s="336"/>
      <c r="K311" s="336"/>
      <c r="L311" s="336"/>
      <c r="M311" s="336"/>
      <c r="N311" s="336"/>
      <c r="O311" s="336"/>
      <c r="P311" s="336"/>
      <c r="Q311" s="336"/>
      <c r="R311" s="336"/>
      <c r="S311" s="336"/>
      <c r="T311" s="336"/>
      <c r="U311" s="336"/>
      <c r="V311" s="336"/>
      <c r="W311" s="336"/>
      <c r="X311" s="336"/>
      <c r="Y311" s="336"/>
      <c r="Z311" s="336"/>
    </row>
    <row r="312">
      <c r="A312" s="336"/>
      <c r="B312" s="336"/>
      <c r="C312" s="336"/>
      <c r="D312" s="336"/>
      <c r="E312" s="336"/>
      <c r="F312" s="336"/>
      <c r="G312" s="336"/>
      <c r="H312" s="336"/>
      <c r="I312" s="336"/>
      <c r="J312" s="336"/>
      <c r="K312" s="336"/>
      <c r="L312" s="336"/>
      <c r="M312" s="336"/>
      <c r="N312" s="336"/>
      <c r="O312" s="336"/>
      <c r="P312" s="336"/>
      <c r="Q312" s="336"/>
      <c r="R312" s="336"/>
      <c r="S312" s="336"/>
      <c r="T312" s="336"/>
      <c r="U312" s="336"/>
      <c r="V312" s="336"/>
      <c r="W312" s="336"/>
      <c r="X312" s="336"/>
      <c r="Y312" s="336"/>
      <c r="Z312" s="336"/>
    </row>
    <row r="313">
      <c r="A313" s="336"/>
      <c r="B313" s="336"/>
      <c r="C313" s="336"/>
      <c r="D313" s="336"/>
      <c r="E313" s="336"/>
      <c r="F313" s="336"/>
      <c r="G313" s="336"/>
      <c r="H313" s="336"/>
      <c r="I313" s="336"/>
      <c r="J313" s="336"/>
      <c r="K313" s="336"/>
      <c r="L313" s="336"/>
      <c r="M313" s="336"/>
      <c r="N313" s="336"/>
      <c r="O313" s="336"/>
      <c r="P313" s="336"/>
      <c r="Q313" s="336"/>
      <c r="R313" s="336"/>
      <c r="S313" s="336"/>
      <c r="T313" s="336"/>
      <c r="U313" s="336"/>
      <c r="V313" s="336"/>
      <c r="W313" s="336"/>
      <c r="X313" s="336"/>
      <c r="Y313" s="336"/>
      <c r="Z313" s="336"/>
    </row>
    <row r="314">
      <c r="A314" s="336"/>
      <c r="B314" s="336"/>
      <c r="C314" s="336"/>
      <c r="D314" s="336"/>
      <c r="E314" s="336"/>
      <c r="F314" s="336"/>
      <c r="G314" s="336"/>
      <c r="H314" s="336"/>
      <c r="I314" s="336"/>
      <c r="J314" s="336"/>
      <c r="K314" s="336"/>
      <c r="L314" s="336"/>
      <c r="M314" s="336"/>
      <c r="N314" s="336"/>
      <c r="O314" s="336"/>
      <c r="P314" s="336"/>
      <c r="Q314" s="336"/>
      <c r="R314" s="336"/>
      <c r="S314" s="336"/>
      <c r="T314" s="336"/>
      <c r="U314" s="336"/>
      <c r="V314" s="336"/>
      <c r="W314" s="336"/>
      <c r="X314" s="336"/>
      <c r="Y314" s="336"/>
      <c r="Z314" s="336"/>
    </row>
    <row r="315">
      <c r="A315" s="336"/>
      <c r="B315" s="336"/>
      <c r="C315" s="336"/>
      <c r="D315" s="336"/>
      <c r="E315" s="336"/>
      <c r="F315" s="336"/>
      <c r="G315" s="336"/>
      <c r="H315" s="336"/>
      <c r="I315" s="336"/>
      <c r="J315" s="336"/>
      <c r="K315" s="336"/>
      <c r="L315" s="336"/>
      <c r="M315" s="336"/>
      <c r="N315" s="336"/>
      <c r="O315" s="336"/>
      <c r="P315" s="336"/>
      <c r="Q315" s="336"/>
      <c r="R315" s="336"/>
      <c r="S315" s="336"/>
      <c r="T315" s="336"/>
      <c r="U315" s="336"/>
      <c r="V315" s="336"/>
      <c r="W315" s="336"/>
      <c r="X315" s="336"/>
      <c r="Y315" s="336"/>
      <c r="Z315" s="336"/>
    </row>
    <row r="316">
      <c r="A316" s="336"/>
      <c r="B316" s="336"/>
      <c r="C316" s="336"/>
      <c r="D316" s="336"/>
      <c r="E316" s="336"/>
      <c r="F316" s="336"/>
      <c r="G316" s="336"/>
      <c r="H316" s="336"/>
      <c r="I316" s="336"/>
      <c r="J316" s="336"/>
      <c r="K316" s="336"/>
      <c r="L316" s="336"/>
      <c r="M316" s="336"/>
      <c r="N316" s="336"/>
      <c r="O316" s="336"/>
      <c r="P316" s="336"/>
      <c r="Q316" s="336"/>
      <c r="R316" s="336"/>
      <c r="S316" s="336"/>
      <c r="T316" s="336"/>
      <c r="U316" s="336"/>
      <c r="V316" s="336"/>
      <c r="W316" s="336"/>
      <c r="X316" s="336"/>
      <c r="Y316" s="336"/>
      <c r="Z316" s="336"/>
    </row>
    <row r="317">
      <c r="A317" s="336"/>
      <c r="B317" s="336"/>
      <c r="C317" s="336"/>
      <c r="D317" s="336"/>
      <c r="E317" s="336"/>
      <c r="F317" s="336"/>
      <c r="G317" s="336"/>
      <c r="H317" s="336"/>
      <c r="I317" s="336"/>
      <c r="J317" s="336"/>
      <c r="K317" s="336"/>
      <c r="L317" s="336"/>
      <c r="M317" s="336"/>
      <c r="N317" s="336"/>
      <c r="O317" s="336"/>
      <c r="P317" s="336"/>
      <c r="Q317" s="336"/>
      <c r="R317" s="336"/>
      <c r="S317" s="336"/>
      <c r="T317" s="336"/>
      <c r="U317" s="336"/>
      <c r="V317" s="336"/>
      <c r="W317" s="336"/>
      <c r="X317" s="336"/>
      <c r="Y317" s="336"/>
      <c r="Z317" s="336"/>
    </row>
    <row r="318">
      <c r="A318" s="336"/>
      <c r="B318" s="336"/>
      <c r="C318" s="336"/>
      <c r="D318" s="336"/>
      <c r="E318" s="336"/>
      <c r="F318" s="336"/>
      <c r="G318" s="336"/>
      <c r="H318" s="336"/>
      <c r="I318" s="336"/>
      <c r="J318" s="336"/>
      <c r="K318" s="336"/>
      <c r="L318" s="336"/>
      <c r="M318" s="336"/>
      <c r="N318" s="336"/>
      <c r="O318" s="336"/>
      <c r="P318" s="336"/>
      <c r="Q318" s="336"/>
      <c r="R318" s="336"/>
      <c r="S318" s="336"/>
      <c r="T318" s="336"/>
      <c r="U318" s="336"/>
      <c r="V318" s="336"/>
      <c r="W318" s="336"/>
      <c r="X318" s="336"/>
      <c r="Y318" s="336"/>
      <c r="Z318" s="336"/>
    </row>
    <row r="319">
      <c r="A319" s="336"/>
      <c r="B319" s="336"/>
      <c r="C319" s="336"/>
      <c r="D319" s="336"/>
      <c r="E319" s="336"/>
      <c r="F319" s="336"/>
      <c r="G319" s="336"/>
      <c r="H319" s="336"/>
      <c r="I319" s="336"/>
      <c r="J319" s="336"/>
      <c r="K319" s="336"/>
      <c r="L319" s="336"/>
      <c r="M319" s="336"/>
      <c r="N319" s="336"/>
      <c r="O319" s="336"/>
      <c r="P319" s="336"/>
      <c r="Q319" s="336"/>
      <c r="R319" s="336"/>
      <c r="S319" s="336"/>
      <c r="T319" s="336"/>
      <c r="U319" s="336"/>
      <c r="V319" s="336"/>
      <c r="W319" s="336"/>
      <c r="X319" s="336"/>
      <c r="Y319" s="336"/>
      <c r="Z319" s="336"/>
    </row>
    <row r="320">
      <c r="A320" s="336"/>
      <c r="B320" s="336"/>
      <c r="C320" s="336"/>
      <c r="D320" s="336"/>
      <c r="E320" s="336"/>
      <c r="F320" s="336"/>
      <c r="G320" s="336"/>
      <c r="H320" s="336"/>
      <c r="I320" s="336"/>
      <c r="J320" s="336"/>
      <c r="K320" s="336"/>
      <c r="L320" s="336"/>
      <c r="M320" s="336"/>
      <c r="N320" s="336"/>
      <c r="O320" s="336"/>
      <c r="P320" s="336"/>
      <c r="Q320" s="336"/>
      <c r="R320" s="336"/>
      <c r="S320" s="336"/>
      <c r="T320" s="336"/>
      <c r="U320" s="336"/>
      <c r="V320" s="336"/>
      <c r="W320" s="336"/>
      <c r="X320" s="336"/>
      <c r="Y320" s="336"/>
      <c r="Z320" s="336"/>
    </row>
    <row r="321">
      <c r="A321" s="336"/>
      <c r="B321" s="336"/>
      <c r="C321" s="336"/>
      <c r="D321" s="336"/>
      <c r="E321" s="336"/>
      <c r="F321" s="336"/>
      <c r="G321" s="336"/>
      <c r="H321" s="336"/>
      <c r="I321" s="336"/>
      <c r="J321" s="336"/>
      <c r="K321" s="336"/>
      <c r="L321" s="336"/>
      <c r="M321" s="336"/>
      <c r="N321" s="336"/>
      <c r="O321" s="336"/>
      <c r="P321" s="336"/>
      <c r="Q321" s="336"/>
      <c r="R321" s="336"/>
      <c r="S321" s="336"/>
      <c r="T321" s="336"/>
      <c r="U321" s="336"/>
      <c r="V321" s="336"/>
      <c r="W321" s="336"/>
      <c r="X321" s="336"/>
      <c r="Y321" s="336"/>
      <c r="Z321" s="336"/>
    </row>
    <row r="322">
      <c r="A322" s="336"/>
      <c r="B322" s="336"/>
      <c r="C322" s="336"/>
      <c r="D322" s="336"/>
      <c r="E322" s="336"/>
      <c r="F322" s="336"/>
      <c r="G322" s="336"/>
      <c r="H322" s="336"/>
      <c r="I322" s="336"/>
      <c r="J322" s="336"/>
      <c r="K322" s="336"/>
      <c r="L322" s="336"/>
      <c r="M322" s="336"/>
      <c r="N322" s="336"/>
      <c r="O322" s="336"/>
      <c r="P322" s="336"/>
      <c r="Q322" s="336"/>
      <c r="R322" s="336"/>
      <c r="S322" s="336"/>
      <c r="T322" s="336"/>
      <c r="U322" s="336"/>
      <c r="V322" s="336"/>
      <c r="W322" s="336"/>
      <c r="X322" s="336"/>
      <c r="Y322" s="336"/>
      <c r="Z322" s="336"/>
    </row>
    <row r="323">
      <c r="A323" s="336"/>
      <c r="B323" s="336"/>
      <c r="C323" s="336"/>
      <c r="D323" s="336"/>
      <c r="E323" s="336"/>
      <c r="F323" s="336"/>
      <c r="G323" s="336"/>
      <c r="H323" s="336"/>
      <c r="I323" s="336"/>
      <c r="J323" s="336"/>
      <c r="K323" s="336"/>
      <c r="L323" s="336"/>
      <c r="M323" s="336"/>
      <c r="N323" s="336"/>
      <c r="O323" s="336"/>
      <c r="P323" s="336"/>
      <c r="Q323" s="336"/>
      <c r="R323" s="336"/>
      <c r="S323" s="336"/>
      <c r="T323" s="336"/>
      <c r="U323" s="336"/>
      <c r="V323" s="336"/>
      <c r="W323" s="336"/>
      <c r="X323" s="336"/>
      <c r="Y323" s="336"/>
      <c r="Z323" s="336"/>
    </row>
    <row r="324">
      <c r="A324" s="336"/>
      <c r="B324" s="336"/>
      <c r="C324" s="336"/>
      <c r="D324" s="336"/>
      <c r="E324" s="336"/>
      <c r="F324" s="336"/>
      <c r="G324" s="336"/>
      <c r="H324" s="336"/>
      <c r="I324" s="336"/>
      <c r="J324" s="336"/>
      <c r="K324" s="336"/>
      <c r="L324" s="336"/>
      <c r="M324" s="336"/>
      <c r="N324" s="336"/>
      <c r="O324" s="336"/>
      <c r="P324" s="336"/>
      <c r="Q324" s="336"/>
      <c r="R324" s="336"/>
      <c r="S324" s="336"/>
      <c r="T324" s="336"/>
      <c r="U324" s="336"/>
      <c r="V324" s="336"/>
      <c r="W324" s="336"/>
      <c r="X324" s="336"/>
      <c r="Y324" s="336"/>
      <c r="Z324" s="336"/>
    </row>
    <row r="325">
      <c r="A325" s="336"/>
      <c r="B325" s="336"/>
      <c r="C325" s="336"/>
      <c r="D325" s="336"/>
      <c r="E325" s="336"/>
      <c r="F325" s="336"/>
      <c r="G325" s="336"/>
      <c r="H325" s="336"/>
      <c r="I325" s="336"/>
      <c r="J325" s="336"/>
      <c r="K325" s="336"/>
      <c r="L325" s="336"/>
      <c r="M325" s="336"/>
      <c r="N325" s="336"/>
      <c r="O325" s="336"/>
      <c r="P325" s="336"/>
      <c r="Q325" s="336"/>
      <c r="R325" s="336"/>
      <c r="S325" s="336"/>
      <c r="T325" s="336"/>
      <c r="U325" s="336"/>
      <c r="V325" s="336"/>
      <c r="W325" s="336"/>
      <c r="X325" s="336"/>
      <c r="Y325" s="336"/>
      <c r="Z325" s="336"/>
    </row>
    <row r="326">
      <c r="A326" s="336"/>
      <c r="B326" s="336"/>
      <c r="C326" s="336"/>
      <c r="D326" s="336"/>
      <c r="E326" s="336"/>
      <c r="F326" s="336"/>
      <c r="G326" s="336"/>
      <c r="H326" s="336"/>
      <c r="I326" s="336"/>
      <c r="J326" s="336"/>
      <c r="K326" s="336"/>
      <c r="L326" s="336"/>
      <c r="M326" s="336"/>
      <c r="N326" s="336"/>
      <c r="O326" s="336"/>
      <c r="P326" s="336"/>
      <c r="Q326" s="336"/>
      <c r="R326" s="336"/>
      <c r="S326" s="336"/>
      <c r="T326" s="336"/>
      <c r="U326" s="336"/>
      <c r="V326" s="336"/>
      <c r="W326" s="336"/>
      <c r="X326" s="336"/>
      <c r="Y326" s="336"/>
      <c r="Z326" s="336"/>
    </row>
    <row r="327">
      <c r="A327" s="336"/>
      <c r="B327" s="336"/>
      <c r="C327" s="336"/>
      <c r="D327" s="336"/>
      <c r="E327" s="336"/>
      <c r="F327" s="336"/>
      <c r="G327" s="336"/>
      <c r="H327" s="336"/>
      <c r="I327" s="336"/>
      <c r="J327" s="336"/>
      <c r="K327" s="336"/>
      <c r="L327" s="336"/>
      <c r="M327" s="336"/>
      <c r="N327" s="336"/>
      <c r="O327" s="336"/>
      <c r="P327" s="336"/>
      <c r="Q327" s="336"/>
      <c r="R327" s="336"/>
      <c r="S327" s="336"/>
      <c r="T327" s="336"/>
      <c r="U327" s="336"/>
      <c r="V327" s="336"/>
      <c r="W327" s="336"/>
      <c r="X327" s="336"/>
      <c r="Y327" s="336"/>
      <c r="Z327" s="336"/>
    </row>
    <row r="328">
      <c r="A328" s="336"/>
      <c r="B328" s="336"/>
      <c r="C328" s="336"/>
      <c r="D328" s="336"/>
      <c r="E328" s="336"/>
      <c r="F328" s="336"/>
      <c r="G328" s="336"/>
      <c r="H328" s="336"/>
      <c r="I328" s="336"/>
      <c r="J328" s="336"/>
      <c r="K328" s="336"/>
      <c r="L328" s="336"/>
      <c r="M328" s="336"/>
      <c r="N328" s="336"/>
      <c r="O328" s="336"/>
      <c r="P328" s="336"/>
      <c r="Q328" s="336"/>
      <c r="R328" s="336"/>
      <c r="S328" s="336"/>
      <c r="T328" s="336"/>
      <c r="U328" s="336"/>
      <c r="V328" s="336"/>
      <c r="W328" s="336"/>
      <c r="X328" s="336"/>
      <c r="Y328" s="336"/>
      <c r="Z328" s="336"/>
    </row>
    <row r="329">
      <c r="A329" s="336"/>
      <c r="B329" s="336"/>
      <c r="C329" s="336"/>
      <c r="D329" s="336"/>
      <c r="E329" s="336"/>
      <c r="F329" s="336"/>
      <c r="G329" s="336"/>
      <c r="H329" s="336"/>
      <c r="I329" s="336"/>
      <c r="J329" s="336"/>
      <c r="K329" s="336"/>
      <c r="L329" s="336"/>
      <c r="M329" s="336"/>
      <c r="N329" s="336"/>
      <c r="O329" s="336"/>
      <c r="P329" s="336"/>
      <c r="Q329" s="336"/>
      <c r="R329" s="336"/>
      <c r="S329" s="336"/>
      <c r="T329" s="336"/>
      <c r="U329" s="336"/>
      <c r="V329" s="336"/>
      <c r="W329" s="336"/>
      <c r="X329" s="336"/>
      <c r="Y329" s="336"/>
      <c r="Z329" s="336"/>
    </row>
    <row r="330">
      <c r="A330" s="336"/>
      <c r="B330" s="336"/>
      <c r="C330" s="336"/>
      <c r="D330" s="336"/>
      <c r="E330" s="336"/>
      <c r="F330" s="336"/>
      <c r="G330" s="336"/>
      <c r="H330" s="336"/>
      <c r="I330" s="336"/>
      <c r="J330" s="336"/>
      <c r="K330" s="336"/>
      <c r="L330" s="336"/>
      <c r="M330" s="336"/>
      <c r="N330" s="336"/>
      <c r="O330" s="336"/>
      <c r="P330" s="336"/>
      <c r="Q330" s="336"/>
      <c r="R330" s="336"/>
      <c r="S330" s="336"/>
      <c r="T330" s="336"/>
      <c r="U330" s="336"/>
      <c r="V330" s="336"/>
      <c r="W330" s="336"/>
      <c r="X330" s="336"/>
      <c r="Y330" s="336"/>
      <c r="Z330" s="336"/>
    </row>
    <row r="331">
      <c r="A331" s="336"/>
      <c r="B331" s="336"/>
      <c r="C331" s="336"/>
      <c r="D331" s="336"/>
      <c r="E331" s="336"/>
      <c r="F331" s="336"/>
      <c r="G331" s="336"/>
      <c r="H331" s="336"/>
      <c r="I331" s="336"/>
      <c r="J331" s="336"/>
      <c r="K331" s="336"/>
      <c r="L331" s="336"/>
      <c r="M331" s="336"/>
      <c r="N331" s="336"/>
      <c r="O331" s="336"/>
      <c r="P331" s="336"/>
      <c r="Q331" s="336"/>
      <c r="R331" s="336"/>
      <c r="S331" s="336"/>
      <c r="T331" s="336"/>
      <c r="U331" s="336"/>
      <c r="V331" s="336"/>
      <c r="W331" s="336"/>
      <c r="X331" s="336"/>
      <c r="Y331" s="336"/>
      <c r="Z331" s="336"/>
    </row>
    <row r="332">
      <c r="A332" s="336"/>
      <c r="B332" s="336"/>
      <c r="C332" s="336"/>
      <c r="D332" s="336"/>
      <c r="E332" s="336"/>
      <c r="F332" s="336"/>
      <c r="G332" s="336"/>
      <c r="H332" s="336"/>
      <c r="I332" s="336"/>
      <c r="J332" s="336"/>
      <c r="K332" s="336"/>
      <c r="L332" s="336"/>
      <c r="M332" s="336"/>
      <c r="N332" s="336"/>
      <c r="O332" s="336"/>
      <c r="P332" s="336"/>
      <c r="Q332" s="336"/>
      <c r="R332" s="336"/>
      <c r="S332" s="336"/>
      <c r="T332" s="336"/>
      <c r="U332" s="336"/>
      <c r="V332" s="336"/>
      <c r="W332" s="336"/>
      <c r="X332" s="336"/>
      <c r="Y332" s="336"/>
      <c r="Z332" s="336"/>
    </row>
    <row r="333">
      <c r="A333" s="336"/>
      <c r="B333" s="336"/>
      <c r="C333" s="336"/>
      <c r="D333" s="336"/>
      <c r="E333" s="336"/>
      <c r="F333" s="336"/>
      <c r="G333" s="336"/>
      <c r="H333" s="336"/>
      <c r="I333" s="336"/>
      <c r="J333" s="336"/>
      <c r="K333" s="336"/>
      <c r="L333" s="336"/>
      <c r="M333" s="336"/>
      <c r="N333" s="336"/>
      <c r="O333" s="336"/>
      <c r="P333" s="336"/>
      <c r="Q333" s="336"/>
      <c r="R333" s="336"/>
      <c r="S333" s="336"/>
      <c r="T333" s="336"/>
      <c r="U333" s="336"/>
      <c r="V333" s="336"/>
      <c r="W333" s="336"/>
      <c r="X333" s="336"/>
      <c r="Y333" s="336"/>
      <c r="Z333" s="336"/>
    </row>
    <row r="334">
      <c r="A334" s="336"/>
      <c r="B334" s="336"/>
      <c r="C334" s="336"/>
      <c r="D334" s="336"/>
      <c r="E334" s="336"/>
      <c r="F334" s="336"/>
      <c r="G334" s="336"/>
      <c r="H334" s="336"/>
      <c r="I334" s="336"/>
      <c r="J334" s="336"/>
      <c r="K334" s="336"/>
      <c r="L334" s="336"/>
      <c r="M334" s="336"/>
      <c r="N334" s="336"/>
      <c r="O334" s="336"/>
      <c r="P334" s="336"/>
      <c r="Q334" s="336"/>
      <c r="R334" s="336"/>
      <c r="S334" s="336"/>
      <c r="T334" s="336"/>
      <c r="U334" s="336"/>
      <c r="V334" s="336"/>
      <c r="W334" s="336"/>
      <c r="X334" s="336"/>
      <c r="Y334" s="336"/>
      <c r="Z334" s="336"/>
    </row>
    <row r="335">
      <c r="A335" s="336"/>
      <c r="B335" s="336"/>
      <c r="C335" s="336"/>
      <c r="D335" s="336"/>
      <c r="E335" s="336"/>
      <c r="F335" s="336"/>
      <c r="G335" s="336"/>
      <c r="H335" s="336"/>
      <c r="I335" s="336"/>
      <c r="J335" s="336"/>
      <c r="K335" s="336"/>
      <c r="L335" s="336"/>
      <c r="M335" s="336"/>
      <c r="N335" s="336"/>
      <c r="O335" s="336"/>
      <c r="P335" s="336"/>
      <c r="Q335" s="336"/>
      <c r="R335" s="336"/>
      <c r="S335" s="336"/>
      <c r="T335" s="336"/>
      <c r="U335" s="336"/>
      <c r="V335" s="336"/>
      <c r="W335" s="336"/>
      <c r="X335" s="336"/>
      <c r="Y335" s="336"/>
      <c r="Z335" s="336"/>
    </row>
    <row r="336">
      <c r="A336" s="336"/>
      <c r="B336" s="336"/>
      <c r="C336" s="336"/>
      <c r="D336" s="336"/>
      <c r="E336" s="336"/>
      <c r="F336" s="336"/>
      <c r="G336" s="336"/>
      <c r="H336" s="336"/>
      <c r="I336" s="336"/>
      <c r="J336" s="336"/>
      <c r="K336" s="336"/>
      <c r="L336" s="336"/>
      <c r="M336" s="336"/>
      <c r="N336" s="336"/>
      <c r="O336" s="336"/>
      <c r="P336" s="336"/>
      <c r="Q336" s="336"/>
      <c r="R336" s="336"/>
      <c r="S336" s="336"/>
      <c r="T336" s="336"/>
      <c r="U336" s="336"/>
      <c r="V336" s="336"/>
      <c r="W336" s="336"/>
      <c r="X336" s="336"/>
      <c r="Y336" s="336"/>
      <c r="Z336" s="336"/>
    </row>
    <row r="337">
      <c r="A337" s="336"/>
      <c r="B337" s="336"/>
      <c r="C337" s="336"/>
      <c r="D337" s="336"/>
      <c r="E337" s="336"/>
      <c r="F337" s="336"/>
      <c r="G337" s="336"/>
      <c r="H337" s="336"/>
      <c r="I337" s="336"/>
      <c r="J337" s="336"/>
      <c r="K337" s="336"/>
      <c r="L337" s="336"/>
      <c r="M337" s="336"/>
      <c r="N337" s="336"/>
      <c r="O337" s="336"/>
      <c r="P337" s="336"/>
      <c r="Q337" s="336"/>
      <c r="R337" s="336"/>
      <c r="S337" s="336"/>
      <c r="T337" s="336"/>
      <c r="U337" s="336"/>
      <c r="V337" s="336"/>
      <c r="W337" s="336"/>
      <c r="X337" s="336"/>
      <c r="Y337" s="336"/>
      <c r="Z337" s="336"/>
    </row>
    <row r="338">
      <c r="A338" s="336"/>
      <c r="B338" s="336"/>
      <c r="C338" s="336"/>
      <c r="D338" s="336"/>
      <c r="E338" s="336"/>
      <c r="F338" s="336"/>
      <c r="G338" s="336"/>
      <c r="H338" s="336"/>
      <c r="I338" s="336"/>
      <c r="J338" s="336"/>
      <c r="K338" s="336"/>
      <c r="L338" s="336"/>
      <c r="M338" s="336"/>
      <c r="N338" s="336"/>
      <c r="O338" s="336"/>
      <c r="P338" s="336"/>
      <c r="Q338" s="336"/>
      <c r="R338" s="336"/>
      <c r="S338" s="336"/>
      <c r="T338" s="336"/>
      <c r="U338" s="336"/>
      <c r="V338" s="336"/>
      <c r="W338" s="336"/>
      <c r="X338" s="336"/>
      <c r="Y338" s="336"/>
      <c r="Z338" s="336"/>
    </row>
    <row r="339">
      <c r="A339" s="336"/>
      <c r="B339" s="336"/>
      <c r="C339" s="336"/>
      <c r="D339" s="336"/>
      <c r="E339" s="336"/>
      <c r="F339" s="336"/>
      <c r="G339" s="336"/>
      <c r="H339" s="336"/>
      <c r="I339" s="336"/>
      <c r="J339" s="336"/>
      <c r="K339" s="336"/>
      <c r="L339" s="336"/>
      <c r="M339" s="336"/>
      <c r="N339" s="336"/>
      <c r="O339" s="336"/>
      <c r="P339" s="336"/>
      <c r="Q339" s="336"/>
      <c r="R339" s="336"/>
      <c r="S339" s="336"/>
      <c r="T339" s="336"/>
      <c r="U339" s="336"/>
      <c r="V339" s="336"/>
      <c r="W339" s="336"/>
      <c r="X339" s="336"/>
      <c r="Y339" s="336"/>
      <c r="Z339" s="336"/>
    </row>
    <row r="340">
      <c r="A340" s="336"/>
      <c r="B340" s="336"/>
      <c r="C340" s="336"/>
      <c r="D340" s="336"/>
      <c r="E340" s="336"/>
      <c r="F340" s="336"/>
      <c r="G340" s="336"/>
      <c r="H340" s="336"/>
      <c r="I340" s="336"/>
      <c r="J340" s="336"/>
      <c r="K340" s="336"/>
      <c r="L340" s="336"/>
      <c r="M340" s="336"/>
      <c r="N340" s="336"/>
      <c r="O340" s="336"/>
      <c r="P340" s="336"/>
      <c r="Q340" s="336"/>
      <c r="R340" s="336"/>
      <c r="S340" s="336"/>
      <c r="T340" s="336"/>
      <c r="U340" s="336"/>
      <c r="V340" s="336"/>
      <c r="W340" s="336"/>
      <c r="X340" s="336"/>
      <c r="Y340" s="336"/>
      <c r="Z340" s="336"/>
    </row>
    <row r="341">
      <c r="A341" s="336"/>
      <c r="B341" s="336"/>
      <c r="C341" s="336"/>
      <c r="D341" s="336"/>
      <c r="E341" s="336"/>
      <c r="F341" s="336"/>
      <c r="G341" s="336"/>
      <c r="H341" s="336"/>
      <c r="I341" s="336"/>
      <c r="J341" s="336"/>
      <c r="K341" s="336"/>
      <c r="L341" s="336"/>
      <c r="M341" s="336"/>
      <c r="N341" s="336"/>
      <c r="O341" s="336"/>
      <c r="P341" s="336"/>
      <c r="Q341" s="336"/>
      <c r="R341" s="336"/>
      <c r="S341" s="336"/>
      <c r="T341" s="336"/>
      <c r="U341" s="336"/>
      <c r="V341" s="336"/>
      <c r="W341" s="336"/>
      <c r="X341" s="336"/>
      <c r="Y341" s="336"/>
      <c r="Z341" s="336"/>
    </row>
    <row r="342">
      <c r="A342" s="336"/>
      <c r="B342" s="336"/>
      <c r="C342" s="336"/>
      <c r="D342" s="336"/>
      <c r="E342" s="336"/>
      <c r="F342" s="336"/>
      <c r="G342" s="336"/>
      <c r="H342" s="336"/>
      <c r="I342" s="336"/>
      <c r="J342" s="336"/>
      <c r="K342" s="336"/>
      <c r="L342" s="336"/>
      <c r="M342" s="336"/>
      <c r="N342" s="336"/>
      <c r="O342" s="336"/>
      <c r="P342" s="336"/>
      <c r="Q342" s="336"/>
      <c r="R342" s="336"/>
      <c r="S342" s="336"/>
      <c r="T342" s="336"/>
      <c r="U342" s="336"/>
      <c r="V342" s="336"/>
      <c r="W342" s="336"/>
      <c r="X342" s="336"/>
      <c r="Y342" s="336"/>
      <c r="Z342" s="336"/>
    </row>
    <row r="343">
      <c r="A343" s="336"/>
      <c r="B343" s="336"/>
      <c r="C343" s="336"/>
      <c r="D343" s="336"/>
      <c r="E343" s="336"/>
      <c r="F343" s="336"/>
      <c r="G343" s="336"/>
      <c r="H343" s="336"/>
      <c r="I343" s="336"/>
      <c r="J343" s="336"/>
      <c r="K343" s="336"/>
      <c r="L343" s="336"/>
      <c r="M343" s="336"/>
      <c r="N343" s="336"/>
      <c r="O343" s="336"/>
      <c r="P343" s="336"/>
      <c r="Q343" s="336"/>
      <c r="R343" s="336"/>
      <c r="S343" s="336"/>
      <c r="T343" s="336"/>
      <c r="U343" s="336"/>
      <c r="V343" s="336"/>
      <c r="W343" s="336"/>
      <c r="X343" s="336"/>
      <c r="Y343" s="336"/>
      <c r="Z343" s="336"/>
    </row>
    <row r="344">
      <c r="A344" s="336"/>
      <c r="B344" s="336"/>
      <c r="C344" s="336"/>
      <c r="D344" s="336"/>
      <c r="E344" s="336"/>
      <c r="F344" s="336"/>
      <c r="G344" s="336"/>
      <c r="H344" s="336"/>
      <c r="I344" s="336"/>
      <c r="J344" s="336"/>
      <c r="K344" s="336"/>
      <c r="L344" s="336"/>
      <c r="M344" s="336"/>
      <c r="N344" s="336"/>
      <c r="O344" s="336"/>
      <c r="P344" s="336"/>
      <c r="Q344" s="336"/>
      <c r="R344" s="336"/>
      <c r="S344" s="336"/>
      <c r="T344" s="336"/>
      <c r="U344" s="336"/>
      <c r="V344" s="336"/>
      <c r="W344" s="336"/>
      <c r="X344" s="336"/>
      <c r="Y344" s="336"/>
      <c r="Z344" s="336"/>
    </row>
    <row r="345">
      <c r="A345" s="336"/>
      <c r="B345" s="336"/>
      <c r="C345" s="336"/>
      <c r="D345" s="336"/>
      <c r="E345" s="336"/>
      <c r="F345" s="336"/>
      <c r="G345" s="336"/>
      <c r="H345" s="336"/>
      <c r="I345" s="336"/>
      <c r="J345" s="336"/>
      <c r="K345" s="336"/>
      <c r="L345" s="336"/>
      <c r="M345" s="336"/>
      <c r="N345" s="336"/>
      <c r="O345" s="336"/>
      <c r="P345" s="336"/>
      <c r="Q345" s="336"/>
      <c r="R345" s="336"/>
      <c r="S345" s="336"/>
      <c r="T345" s="336"/>
      <c r="U345" s="336"/>
      <c r="V345" s="336"/>
      <c r="W345" s="336"/>
      <c r="X345" s="336"/>
      <c r="Y345" s="336"/>
      <c r="Z345" s="336"/>
    </row>
    <row r="346">
      <c r="A346" s="336"/>
      <c r="B346" s="336"/>
      <c r="C346" s="336"/>
      <c r="D346" s="336"/>
      <c r="E346" s="336"/>
      <c r="F346" s="336"/>
      <c r="G346" s="336"/>
      <c r="H346" s="336"/>
      <c r="I346" s="336"/>
      <c r="J346" s="336"/>
      <c r="K346" s="336"/>
      <c r="L346" s="336"/>
      <c r="M346" s="336"/>
      <c r="N346" s="336"/>
      <c r="O346" s="336"/>
      <c r="P346" s="336"/>
      <c r="Q346" s="336"/>
      <c r="R346" s="336"/>
      <c r="S346" s="336"/>
      <c r="T346" s="336"/>
      <c r="U346" s="336"/>
      <c r="V346" s="336"/>
      <c r="W346" s="336"/>
      <c r="X346" s="336"/>
      <c r="Y346" s="336"/>
      <c r="Z346" s="336"/>
    </row>
    <row r="347">
      <c r="A347" s="336"/>
      <c r="B347" s="336"/>
      <c r="C347" s="336"/>
      <c r="D347" s="336"/>
      <c r="E347" s="336"/>
      <c r="F347" s="336"/>
      <c r="G347" s="336"/>
      <c r="H347" s="336"/>
      <c r="I347" s="336"/>
      <c r="J347" s="336"/>
      <c r="K347" s="336"/>
      <c r="L347" s="336"/>
      <c r="M347" s="336"/>
      <c r="N347" s="336"/>
      <c r="O347" s="336"/>
      <c r="P347" s="336"/>
      <c r="Q347" s="336"/>
      <c r="R347" s="336"/>
      <c r="S347" s="336"/>
      <c r="T347" s="336"/>
      <c r="U347" s="336"/>
      <c r="V347" s="336"/>
      <c r="W347" s="336"/>
      <c r="X347" s="336"/>
      <c r="Y347" s="336"/>
      <c r="Z347" s="336"/>
    </row>
    <row r="348">
      <c r="A348" s="336"/>
      <c r="B348" s="336"/>
      <c r="C348" s="336"/>
      <c r="D348" s="336"/>
      <c r="E348" s="336"/>
      <c r="F348" s="336"/>
      <c r="G348" s="336"/>
      <c r="H348" s="336"/>
      <c r="I348" s="336"/>
      <c r="J348" s="336"/>
      <c r="K348" s="336"/>
      <c r="L348" s="336"/>
      <c r="M348" s="336"/>
      <c r="N348" s="336"/>
      <c r="O348" s="336"/>
      <c r="P348" s="336"/>
      <c r="Q348" s="336"/>
      <c r="R348" s="336"/>
      <c r="S348" s="336"/>
      <c r="T348" s="336"/>
      <c r="U348" s="336"/>
      <c r="V348" s="336"/>
      <c r="W348" s="336"/>
      <c r="X348" s="336"/>
      <c r="Y348" s="336"/>
      <c r="Z348" s="336"/>
    </row>
    <row r="349">
      <c r="A349" s="336"/>
      <c r="B349" s="336"/>
      <c r="C349" s="336"/>
      <c r="D349" s="336"/>
      <c r="E349" s="336"/>
      <c r="F349" s="336"/>
      <c r="G349" s="336"/>
      <c r="H349" s="336"/>
      <c r="I349" s="336"/>
      <c r="J349" s="336"/>
      <c r="K349" s="336"/>
      <c r="L349" s="336"/>
      <c r="M349" s="336"/>
      <c r="N349" s="336"/>
      <c r="O349" s="336"/>
      <c r="P349" s="336"/>
      <c r="Q349" s="336"/>
      <c r="R349" s="336"/>
      <c r="S349" s="336"/>
      <c r="T349" s="336"/>
      <c r="U349" s="336"/>
      <c r="V349" s="336"/>
      <c r="W349" s="336"/>
      <c r="X349" s="336"/>
      <c r="Y349" s="336"/>
      <c r="Z349" s="336"/>
    </row>
    <row r="350">
      <c r="A350" s="336"/>
      <c r="B350" s="336"/>
      <c r="C350" s="336"/>
      <c r="D350" s="336"/>
      <c r="E350" s="336"/>
      <c r="F350" s="336"/>
      <c r="G350" s="336"/>
      <c r="H350" s="336"/>
      <c r="I350" s="336"/>
      <c r="J350" s="336"/>
      <c r="K350" s="336"/>
      <c r="L350" s="336"/>
      <c r="M350" s="336"/>
      <c r="N350" s="336"/>
      <c r="O350" s="336"/>
      <c r="P350" s="336"/>
      <c r="Q350" s="336"/>
      <c r="R350" s="336"/>
      <c r="S350" s="336"/>
      <c r="T350" s="336"/>
      <c r="U350" s="336"/>
      <c r="V350" s="336"/>
      <c r="W350" s="336"/>
      <c r="X350" s="336"/>
      <c r="Y350" s="336"/>
      <c r="Z350" s="336"/>
    </row>
    <row r="351">
      <c r="A351" s="336"/>
      <c r="B351" s="336"/>
      <c r="C351" s="336"/>
      <c r="D351" s="336"/>
      <c r="E351" s="336"/>
      <c r="F351" s="336"/>
      <c r="G351" s="336"/>
      <c r="H351" s="336"/>
      <c r="I351" s="336"/>
      <c r="J351" s="336"/>
      <c r="K351" s="336"/>
      <c r="L351" s="336"/>
      <c r="M351" s="336"/>
      <c r="N351" s="336"/>
      <c r="O351" s="336"/>
      <c r="P351" s="336"/>
      <c r="Q351" s="336"/>
      <c r="R351" s="336"/>
      <c r="S351" s="336"/>
      <c r="T351" s="336"/>
      <c r="U351" s="336"/>
      <c r="V351" s="336"/>
      <c r="W351" s="336"/>
      <c r="X351" s="336"/>
      <c r="Y351" s="336"/>
      <c r="Z351" s="336"/>
    </row>
    <row r="352">
      <c r="A352" s="336"/>
      <c r="B352" s="336"/>
      <c r="C352" s="336"/>
      <c r="D352" s="336"/>
      <c r="E352" s="336"/>
      <c r="F352" s="336"/>
      <c r="G352" s="336"/>
      <c r="H352" s="336"/>
      <c r="I352" s="336"/>
      <c r="J352" s="336"/>
      <c r="K352" s="336"/>
      <c r="L352" s="336"/>
      <c r="M352" s="336"/>
      <c r="N352" s="336"/>
      <c r="O352" s="336"/>
      <c r="P352" s="336"/>
      <c r="Q352" s="336"/>
      <c r="R352" s="336"/>
      <c r="S352" s="336"/>
      <c r="T352" s="336"/>
      <c r="U352" s="336"/>
      <c r="V352" s="336"/>
      <c r="W352" s="336"/>
      <c r="X352" s="336"/>
      <c r="Y352" s="336"/>
      <c r="Z352" s="336"/>
    </row>
    <row r="353">
      <c r="A353" s="336"/>
      <c r="B353" s="336"/>
      <c r="C353" s="336"/>
      <c r="D353" s="336"/>
      <c r="E353" s="336"/>
      <c r="F353" s="336"/>
      <c r="G353" s="336"/>
      <c r="H353" s="336"/>
      <c r="I353" s="336"/>
      <c r="J353" s="336"/>
      <c r="K353" s="336"/>
      <c r="L353" s="336"/>
      <c r="M353" s="336"/>
      <c r="N353" s="336"/>
      <c r="O353" s="336"/>
      <c r="P353" s="336"/>
      <c r="Q353" s="336"/>
      <c r="R353" s="336"/>
      <c r="S353" s="336"/>
      <c r="T353" s="336"/>
      <c r="U353" s="336"/>
      <c r="V353" s="336"/>
      <c r="W353" s="336"/>
      <c r="X353" s="336"/>
      <c r="Y353" s="336"/>
      <c r="Z353" s="336"/>
    </row>
    <row r="354">
      <c r="A354" s="336"/>
      <c r="B354" s="336"/>
      <c r="C354" s="336"/>
      <c r="D354" s="336"/>
      <c r="E354" s="336"/>
      <c r="F354" s="336"/>
      <c r="G354" s="336"/>
      <c r="H354" s="336"/>
      <c r="I354" s="336"/>
      <c r="J354" s="336"/>
      <c r="K354" s="336"/>
      <c r="L354" s="336"/>
      <c r="M354" s="336"/>
      <c r="N354" s="336"/>
      <c r="O354" s="336"/>
      <c r="P354" s="336"/>
      <c r="Q354" s="336"/>
      <c r="R354" s="336"/>
      <c r="S354" s="336"/>
      <c r="T354" s="336"/>
      <c r="U354" s="336"/>
      <c r="V354" s="336"/>
      <c r="W354" s="336"/>
      <c r="X354" s="336"/>
      <c r="Y354" s="336"/>
      <c r="Z354" s="336"/>
    </row>
    <row r="355">
      <c r="A355" s="336"/>
      <c r="B355" s="336"/>
      <c r="C355" s="336"/>
      <c r="D355" s="336"/>
      <c r="E355" s="336"/>
      <c r="F355" s="336"/>
      <c r="G355" s="336"/>
      <c r="H355" s="336"/>
      <c r="I355" s="336"/>
      <c r="J355" s="336"/>
      <c r="K355" s="336"/>
      <c r="L355" s="336"/>
      <c r="M355" s="336"/>
      <c r="N355" s="336"/>
      <c r="O355" s="336"/>
      <c r="P355" s="336"/>
      <c r="Q355" s="336"/>
      <c r="R355" s="336"/>
      <c r="S355" s="336"/>
      <c r="T355" s="336"/>
      <c r="U355" s="336"/>
      <c r="V355" s="336"/>
      <c r="W355" s="336"/>
      <c r="X355" s="336"/>
      <c r="Y355" s="336"/>
      <c r="Z355" s="336"/>
    </row>
    <row r="356">
      <c r="A356" s="336"/>
      <c r="B356" s="336"/>
      <c r="C356" s="336"/>
      <c r="D356" s="336"/>
      <c r="E356" s="336"/>
      <c r="F356" s="336"/>
      <c r="G356" s="336"/>
      <c r="H356" s="336"/>
      <c r="I356" s="336"/>
      <c r="J356" s="336"/>
      <c r="K356" s="336"/>
      <c r="L356" s="336"/>
      <c r="M356" s="336"/>
      <c r="N356" s="336"/>
      <c r="O356" s="336"/>
      <c r="P356" s="336"/>
      <c r="Q356" s="336"/>
      <c r="R356" s="336"/>
      <c r="S356" s="336"/>
      <c r="T356" s="336"/>
      <c r="U356" s="336"/>
      <c r="V356" s="336"/>
      <c r="W356" s="336"/>
      <c r="X356" s="336"/>
      <c r="Y356" s="336"/>
      <c r="Z356" s="336"/>
    </row>
    <row r="357">
      <c r="A357" s="336"/>
      <c r="B357" s="336"/>
      <c r="C357" s="336"/>
      <c r="D357" s="336"/>
      <c r="E357" s="336"/>
      <c r="F357" s="336"/>
      <c r="G357" s="336"/>
      <c r="H357" s="336"/>
      <c r="I357" s="336"/>
      <c r="J357" s="336"/>
      <c r="K357" s="336"/>
      <c r="L357" s="336"/>
      <c r="M357" s="336"/>
      <c r="N357" s="336"/>
      <c r="O357" s="336"/>
      <c r="P357" s="336"/>
      <c r="Q357" s="336"/>
      <c r="R357" s="336"/>
      <c r="S357" s="336"/>
      <c r="T357" s="336"/>
      <c r="U357" s="336"/>
      <c r="V357" s="336"/>
      <c r="W357" s="336"/>
      <c r="X357" s="336"/>
      <c r="Y357" s="336"/>
      <c r="Z357" s="336"/>
    </row>
    <row r="358">
      <c r="A358" s="336"/>
      <c r="B358" s="336"/>
      <c r="C358" s="336"/>
      <c r="D358" s="336"/>
      <c r="E358" s="336"/>
      <c r="F358" s="336"/>
      <c r="G358" s="336"/>
      <c r="H358" s="336"/>
      <c r="I358" s="336"/>
      <c r="J358" s="336"/>
      <c r="K358" s="336"/>
      <c r="L358" s="336"/>
      <c r="M358" s="336"/>
      <c r="N358" s="336"/>
      <c r="O358" s="336"/>
      <c r="P358" s="336"/>
      <c r="Q358" s="336"/>
      <c r="R358" s="336"/>
      <c r="S358" s="336"/>
      <c r="T358" s="336"/>
      <c r="U358" s="336"/>
      <c r="V358" s="336"/>
      <c r="W358" s="336"/>
      <c r="X358" s="336"/>
      <c r="Y358" s="336"/>
      <c r="Z358" s="336"/>
    </row>
    <row r="359">
      <c r="A359" s="336"/>
      <c r="B359" s="336"/>
      <c r="C359" s="336"/>
      <c r="D359" s="336"/>
      <c r="E359" s="336"/>
      <c r="F359" s="336"/>
      <c r="G359" s="336"/>
      <c r="H359" s="336"/>
      <c r="I359" s="336"/>
      <c r="J359" s="336"/>
      <c r="K359" s="336"/>
      <c r="L359" s="336"/>
      <c r="M359" s="336"/>
      <c r="N359" s="336"/>
      <c r="O359" s="336"/>
      <c r="P359" s="336"/>
      <c r="Q359" s="336"/>
      <c r="R359" s="336"/>
      <c r="S359" s="336"/>
      <c r="T359" s="336"/>
      <c r="U359" s="336"/>
      <c r="V359" s="336"/>
      <c r="W359" s="336"/>
      <c r="X359" s="336"/>
      <c r="Y359" s="336"/>
      <c r="Z359" s="336"/>
    </row>
    <row r="360">
      <c r="A360" s="336"/>
      <c r="B360" s="336"/>
      <c r="C360" s="336"/>
      <c r="D360" s="336"/>
      <c r="E360" s="336"/>
      <c r="F360" s="336"/>
      <c r="G360" s="336"/>
      <c r="H360" s="336"/>
      <c r="I360" s="336"/>
      <c r="J360" s="336"/>
      <c r="K360" s="336"/>
      <c r="L360" s="336"/>
      <c r="M360" s="336"/>
      <c r="N360" s="336"/>
      <c r="O360" s="336"/>
      <c r="P360" s="336"/>
      <c r="Q360" s="336"/>
      <c r="R360" s="336"/>
      <c r="S360" s="336"/>
      <c r="T360" s="336"/>
      <c r="U360" s="336"/>
      <c r="V360" s="336"/>
      <c r="W360" s="336"/>
      <c r="X360" s="336"/>
      <c r="Y360" s="336"/>
      <c r="Z360" s="336"/>
    </row>
    <row r="361">
      <c r="A361" s="336"/>
      <c r="B361" s="336"/>
      <c r="C361" s="336"/>
      <c r="D361" s="336"/>
      <c r="E361" s="336"/>
      <c r="F361" s="336"/>
      <c r="G361" s="336"/>
      <c r="H361" s="336"/>
      <c r="I361" s="336"/>
      <c r="J361" s="336"/>
      <c r="K361" s="336"/>
      <c r="L361" s="336"/>
      <c r="M361" s="336"/>
      <c r="N361" s="336"/>
      <c r="O361" s="336"/>
      <c r="P361" s="336"/>
      <c r="Q361" s="336"/>
      <c r="R361" s="336"/>
      <c r="S361" s="336"/>
      <c r="T361" s="336"/>
      <c r="U361" s="336"/>
      <c r="V361" s="336"/>
      <c r="W361" s="336"/>
      <c r="X361" s="336"/>
      <c r="Y361" s="336"/>
      <c r="Z361" s="336"/>
    </row>
    <row r="362">
      <c r="A362" s="336"/>
      <c r="B362" s="336"/>
      <c r="C362" s="336"/>
      <c r="D362" s="336"/>
      <c r="E362" s="336"/>
      <c r="F362" s="336"/>
      <c r="G362" s="336"/>
      <c r="H362" s="336"/>
      <c r="I362" s="336"/>
      <c r="J362" s="336"/>
      <c r="K362" s="336"/>
      <c r="L362" s="336"/>
      <c r="M362" s="336"/>
      <c r="N362" s="336"/>
      <c r="O362" s="336"/>
      <c r="P362" s="336"/>
      <c r="Q362" s="336"/>
      <c r="R362" s="336"/>
      <c r="S362" s="336"/>
      <c r="T362" s="336"/>
      <c r="U362" s="336"/>
      <c r="V362" s="336"/>
      <c r="W362" s="336"/>
      <c r="X362" s="336"/>
      <c r="Y362" s="336"/>
      <c r="Z362" s="336"/>
    </row>
    <row r="363">
      <c r="A363" s="336"/>
      <c r="B363" s="336"/>
      <c r="C363" s="336"/>
      <c r="D363" s="336"/>
      <c r="E363" s="336"/>
      <c r="F363" s="336"/>
      <c r="G363" s="336"/>
      <c r="H363" s="336"/>
      <c r="I363" s="336"/>
      <c r="J363" s="336"/>
      <c r="K363" s="336"/>
      <c r="L363" s="336"/>
      <c r="M363" s="336"/>
      <c r="N363" s="336"/>
      <c r="O363" s="336"/>
      <c r="P363" s="336"/>
      <c r="Q363" s="336"/>
      <c r="R363" s="336"/>
      <c r="S363" s="336"/>
      <c r="T363" s="336"/>
      <c r="U363" s="336"/>
      <c r="V363" s="336"/>
      <c r="W363" s="336"/>
      <c r="X363" s="336"/>
      <c r="Y363" s="336"/>
      <c r="Z363" s="336"/>
    </row>
    <row r="364">
      <c r="A364" s="336"/>
      <c r="B364" s="336"/>
      <c r="C364" s="336"/>
      <c r="D364" s="336"/>
      <c r="E364" s="336"/>
      <c r="F364" s="336"/>
      <c r="G364" s="336"/>
      <c r="H364" s="336"/>
      <c r="I364" s="336"/>
      <c r="J364" s="336"/>
      <c r="K364" s="336"/>
      <c r="L364" s="336"/>
      <c r="M364" s="336"/>
      <c r="N364" s="336"/>
      <c r="O364" s="336"/>
      <c r="P364" s="336"/>
      <c r="Q364" s="336"/>
      <c r="R364" s="336"/>
      <c r="S364" s="336"/>
      <c r="T364" s="336"/>
      <c r="U364" s="336"/>
      <c r="V364" s="336"/>
      <c r="W364" s="336"/>
      <c r="X364" s="336"/>
      <c r="Y364" s="336"/>
      <c r="Z364" s="336"/>
    </row>
    <row r="365">
      <c r="A365" s="336"/>
      <c r="B365" s="336"/>
      <c r="C365" s="336"/>
      <c r="D365" s="336"/>
      <c r="E365" s="336"/>
      <c r="F365" s="336"/>
      <c r="G365" s="336"/>
      <c r="H365" s="336"/>
      <c r="I365" s="336"/>
      <c r="J365" s="336"/>
      <c r="K365" s="336"/>
      <c r="L365" s="336"/>
      <c r="M365" s="336"/>
      <c r="N365" s="336"/>
      <c r="O365" s="336"/>
      <c r="P365" s="336"/>
      <c r="Q365" s="336"/>
      <c r="R365" s="336"/>
      <c r="S365" s="336"/>
      <c r="T365" s="336"/>
      <c r="U365" s="336"/>
      <c r="V365" s="336"/>
      <c r="W365" s="336"/>
      <c r="X365" s="336"/>
      <c r="Y365" s="336"/>
      <c r="Z365" s="336"/>
    </row>
    <row r="366">
      <c r="A366" s="336"/>
      <c r="B366" s="336"/>
      <c r="C366" s="336"/>
      <c r="D366" s="336"/>
      <c r="E366" s="336"/>
      <c r="F366" s="336"/>
      <c r="G366" s="336"/>
      <c r="H366" s="336"/>
      <c r="I366" s="336"/>
      <c r="J366" s="336"/>
      <c r="K366" s="336"/>
      <c r="L366" s="336"/>
      <c r="M366" s="336"/>
      <c r="N366" s="336"/>
      <c r="O366" s="336"/>
      <c r="P366" s="336"/>
      <c r="Q366" s="336"/>
      <c r="R366" s="336"/>
      <c r="S366" s="336"/>
      <c r="T366" s="336"/>
      <c r="U366" s="336"/>
      <c r="V366" s="336"/>
      <c r="W366" s="336"/>
      <c r="X366" s="336"/>
      <c r="Y366" s="336"/>
      <c r="Z366" s="336"/>
    </row>
    <row r="367">
      <c r="A367" s="336"/>
      <c r="B367" s="336"/>
      <c r="C367" s="336"/>
      <c r="D367" s="336"/>
      <c r="E367" s="336"/>
      <c r="F367" s="336"/>
      <c r="G367" s="336"/>
      <c r="H367" s="336"/>
      <c r="I367" s="336"/>
      <c r="J367" s="336"/>
      <c r="K367" s="336"/>
      <c r="L367" s="336"/>
      <c r="M367" s="336"/>
      <c r="N367" s="336"/>
      <c r="O367" s="336"/>
      <c r="P367" s="336"/>
      <c r="Q367" s="336"/>
      <c r="R367" s="336"/>
      <c r="S367" s="336"/>
      <c r="T367" s="336"/>
      <c r="U367" s="336"/>
      <c r="V367" s="336"/>
      <c r="W367" s="336"/>
      <c r="X367" s="336"/>
      <c r="Y367" s="336"/>
      <c r="Z367" s="336"/>
    </row>
    <row r="368">
      <c r="A368" s="336"/>
      <c r="B368" s="336"/>
      <c r="C368" s="336"/>
      <c r="D368" s="336"/>
      <c r="E368" s="336"/>
      <c r="F368" s="336"/>
      <c r="G368" s="336"/>
      <c r="H368" s="336"/>
      <c r="I368" s="336"/>
      <c r="J368" s="336"/>
      <c r="K368" s="336"/>
      <c r="L368" s="336"/>
      <c r="M368" s="336"/>
      <c r="N368" s="336"/>
      <c r="O368" s="336"/>
      <c r="P368" s="336"/>
      <c r="Q368" s="336"/>
      <c r="R368" s="336"/>
      <c r="S368" s="336"/>
      <c r="T368" s="336"/>
      <c r="U368" s="336"/>
      <c r="V368" s="336"/>
      <c r="W368" s="336"/>
      <c r="X368" s="336"/>
      <c r="Y368" s="336"/>
      <c r="Z368" s="336"/>
    </row>
    <row r="369">
      <c r="A369" s="336"/>
      <c r="B369" s="336"/>
      <c r="C369" s="336"/>
      <c r="D369" s="336"/>
      <c r="E369" s="336"/>
      <c r="F369" s="336"/>
      <c r="G369" s="336"/>
      <c r="H369" s="336"/>
      <c r="I369" s="336"/>
      <c r="J369" s="336"/>
      <c r="K369" s="336"/>
      <c r="L369" s="336"/>
      <c r="M369" s="336"/>
      <c r="N369" s="336"/>
      <c r="O369" s="336"/>
      <c r="P369" s="336"/>
      <c r="Q369" s="336"/>
      <c r="R369" s="336"/>
      <c r="S369" s="336"/>
      <c r="T369" s="336"/>
      <c r="U369" s="336"/>
      <c r="V369" s="336"/>
      <c r="W369" s="336"/>
      <c r="X369" s="336"/>
      <c r="Y369" s="336"/>
      <c r="Z369" s="336"/>
    </row>
    <row r="370">
      <c r="A370" s="336"/>
      <c r="B370" s="336"/>
      <c r="C370" s="336"/>
      <c r="D370" s="336"/>
      <c r="E370" s="336"/>
      <c r="F370" s="336"/>
      <c r="G370" s="336"/>
      <c r="H370" s="336"/>
      <c r="I370" s="336"/>
      <c r="J370" s="336"/>
      <c r="K370" s="336"/>
      <c r="L370" s="336"/>
      <c r="M370" s="336"/>
      <c r="N370" s="336"/>
      <c r="O370" s="336"/>
      <c r="P370" s="336"/>
      <c r="Q370" s="336"/>
      <c r="R370" s="336"/>
      <c r="S370" s="336"/>
      <c r="T370" s="336"/>
      <c r="U370" s="336"/>
      <c r="V370" s="336"/>
      <c r="W370" s="336"/>
      <c r="X370" s="336"/>
      <c r="Y370" s="336"/>
      <c r="Z370" s="336"/>
    </row>
    <row r="371">
      <c r="A371" s="336"/>
      <c r="B371" s="336"/>
      <c r="C371" s="336"/>
      <c r="D371" s="336"/>
      <c r="E371" s="336"/>
      <c r="F371" s="336"/>
      <c r="G371" s="336"/>
      <c r="H371" s="336"/>
      <c r="I371" s="336"/>
      <c r="J371" s="336"/>
      <c r="K371" s="336"/>
      <c r="L371" s="336"/>
      <c r="M371" s="336"/>
      <c r="N371" s="336"/>
      <c r="O371" s="336"/>
      <c r="P371" s="336"/>
      <c r="Q371" s="336"/>
      <c r="R371" s="336"/>
      <c r="S371" s="336"/>
      <c r="T371" s="336"/>
      <c r="U371" s="336"/>
      <c r="V371" s="336"/>
      <c r="W371" s="336"/>
      <c r="X371" s="336"/>
      <c r="Y371" s="336"/>
      <c r="Z371" s="336"/>
    </row>
    <row r="372">
      <c r="A372" s="336"/>
      <c r="B372" s="336"/>
      <c r="C372" s="336"/>
      <c r="D372" s="336"/>
      <c r="E372" s="336"/>
      <c r="F372" s="336"/>
      <c r="G372" s="336"/>
      <c r="H372" s="336"/>
      <c r="I372" s="336"/>
      <c r="J372" s="336"/>
      <c r="K372" s="336"/>
      <c r="L372" s="336"/>
      <c r="M372" s="336"/>
      <c r="N372" s="336"/>
      <c r="O372" s="336"/>
      <c r="P372" s="336"/>
      <c r="Q372" s="336"/>
      <c r="R372" s="336"/>
      <c r="S372" s="336"/>
      <c r="T372" s="336"/>
      <c r="U372" s="336"/>
      <c r="V372" s="336"/>
      <c r="W372" s="336"/>
      <c r="X372" s="336"/>
      <c r="Y372" s="336"/>
      <c r="Z372" s="336"/>
    </row>
    <row r="373">
      <c r="A373" s="336"/>
      <c r="B373" s="336"/>
      <c r="C373" s="336"/>
      <c r="D373" s="336"/>
      <c r="E373" s="336"/>
      <c r="F373" s="336"/>
      <c r="G373" s="336"/>
      <c r="H373" s="336"/>
      <c r="I373" s="336"/>
      <c r="J373" s="336"/>
      <c r="K373" s="336"/>
      <c r="L373" s="336"/>
      <c r="M373" s="336"/>
      <c r="N373" s="336"/>
      <c r="O373" s="336"/>
      <c r="P373" s="336"/>
      <c r="Q373" s="336"/>
      <c r="R373" s="336"/>
      <c r="S373" s="336"/>
      <c r="T373" s="336"/>
      <c r="U373" s="336"/>
      <c r="V373" s="336"/>
      <c r="W373" s="336"/>
      <c r="X373" s="336"/>
      <c r="Y373" s="336"/>
      <c r="Z373" s="336"/>
    </row>
    <row r="374">
      <c r="A374" s="336"/>
      <c r="B374" s="336"/>
      <c r="C374" s="336"/>
      <c r="D374" s="336"/>
      <c r="E374" s="336"/>
      <c r="F374" s="336"/>
      <c r="G374" s="336"/>
      <c r="H374" s="336"/>
      <c r="I374" s="336"/>
      <c r="J374" s="336"/>
      <c r="K374" s="336"/>
      <c r="L374" s="336"/>
      <c r="M374" s="336"/>
      <c r="N374" s="336"/>
      <c r="O374" s="336"/>
      <c r="P374" s="336"/>
      <c r="Q374" s="336"/>
      <c r="R374" s="336"/>
      <c r="S374" s="336"/>
      <c r="T374" s="336"/>
      <c r="U374" s="336"/>
      <c r="V374" s="336"/>
      <c r="W374" s="336"/>
      <c r="X374" s="336"/>
      <c r="Y374" s="336"/>
      <c r="Z374" s="336"/>
    </row>
    <row r="375">
      <c r="A375" s="336"/>
      <c r="B375" s="336"/>
      <c r="C375" s="336"/>
      <c r="D375" s="336"/>
      <c r="E375" s="336"/>
      <c r="F375" s="336"/>
      <c r="G375" s="336"/>
      <c r="H375" s="336"/>
      <c r="I375" s="336"/>
      <c r="J375" s="336"/>
      <c r="K375" s="336"/>
      <c r="L375" s="336"/>
      <c r="M375" s="336"/>
      <c r="N375" s="336"/>
      <c r="O375" s="336"/>
      <c r="P375" s="336"/>
      <c r="Q375" s="336"/>
      <c r="R375" s="336"/>
      <c r="S375" s="336"/>
      <c r="T375" s="336"/>
      <c r="U375" s="336"/>
      <c r="V375" s="336"/>
      <c r="W375" s="336"/>
      <c r="X375" s="336"/>
      <c r="Y375" s="336"/>
      <c r="Z375" s="336"/>
    </row>
    <row r="376">
      <c r="A376" s="336"/>
      <c r="B376" s="336"/>
      <c r="C376" s="336"/>
      <c r="D376" s="336"/>
      <c r="E376" s="336"/>
      <c r="F376" s="336"/>
      <c r="G376" s="336"/>
      <c r="H376" s="336"/>
      <c r="I376" s="336"/>
      <c r="J376" s="336"/>
      <c r="K376" s="336"/>
      <c r="L376" s="336"/>
      <c r="M376" s="336"/>
      <c r="N376" s="336"/>
      <c r="O376" s="336"/>
      <c r="P376" s="336"/>
      <c r="Q376" s="336"/>
      <c r="R376" s="336"/>
      <c r="S376" s="336"/>
      <c r="T376" s="336"/>
      <c r="U376" s="336"/>
      <c r="V376" s="336"/>
      <c r="W376" s="336"/>
      <c r="X376" s="336"/>
      <c r="Y376" s="336"/>
      <c r="Z376" s="336"/>
    </row>
    <row r="377">
      <c r="A377" s="336"/>
      <c r="B377" s="336"/>
      <c r="C377" s="336"/>
      <c r="D377" s="336"/>
      <c r="E377" s="336"/>
      <c r="F377" s="336"/>
      <c r="G377" s="336"/>
      <c r="H377" s="336"/>
      <c r="I377" s="336"/>
      <c r="J377" s="336"/>
      <c r="K377" s="336"/>
      <c r="L377" s="336"/>
      <c r="M377" s="336"/>
      <c r="N377" s="336"/>
      <c r="O377" s="336"/>
      <c r="P377" s="336"/>
      <c r="Q377" s="336"/>
      <c r="R377" s="336"/>
      <c r="S377" s="336"/>
      <c r="T377" s="336"/>
      <c r="U377" s="336"/>
      <c r="V377" s="336"/>
      <c r="W377" s="336"/>
      <c r="X377" s="336"/>
      <c r="Y377" s="336"/>
      <c r="Z377" s="336"/>
    </row>
    <row r="378">
      <c r="A378" s="336"/>
      <c r="B378" s="336"/>
      <c r="C378" s="336"/>
      <c r="D378" s="336"/>
      <c r="E378" s="336"/>
      <c r="F378" s="336"/>
      <c r="G378" s="336"/>
      <c r="H378" s="336"/>
      <c r="I378" s="336"/>
      <c r="J378" s="336"/>
      <c r="K378" s="336"/>
      <c r="L378" s="336"/>
      <c r="M378" s="336"/>
      <c r="N378" s="336"/>
      <c r="O378" s="336"/>
      <c r="P378" s="336"/>
      <c r="Q378" s="336"/>
      <c r="R378" s="336"/>
      <c r="S378" s="336"/>
      <c r="T378" s="336"/>
      <c r="U378" s="336"/>
      <c r="V378" s="336"/>
      <c r="W378" s="336"/>
      <c r="X378" s="336"/>
      <c r="Y378" s="336"/>
      <c r="Z378" s="336"/>
    </row>
    <row r="379">
      <c r="A379" s="336"/>
      <c r="B379" s="336"/>
      <c r="C379" s="336"/>
      <c r="D379" s="336"/>
      <c r="E379" s="336"/>
      <c r="F379" s="336"/>
      <c r="G379" s="336"/>
      <c r="H379" s="336"/>
      <c r="I379" s="336"/>
      <c r="J379" s="336"/>
      <c r="K379" s="336"/>
      <c r="L379" s="336"/>
      <c r="M379" s="336"/>
      <c r="N379" s="336"/>
      <c r="O379" s="336"/>
      <c r="P379" s="336"/>
      <c r="Q379" s="336"/>
      <c r="R379" s="336"/>
      <c r="S379" s="336"/>
      <c r="T379" s="336"/>
      <c r="U379" s="336"/>
      <c r="V379" s="336"/>
      <c r="W379" s="336"/>
      <c r="X379" s="336"/>
      <c r="Y379" s="336"/>
      <c r="Z379" s="336"/>
    </row>
    <row r="380">
      <c r="A380" s="336"/>
      <c r="B380" s="336"/>
      <c r="C380" s="336"/>
      <c r="D380" s="336"/>
      <c r="E380" s="336"/>
      <c r="F380" s="336"/>
      <c r="G380" s="336"/>
      <c r="H380" s="336"/>
      <c r="I380" s="336"/>
      <c r="J380" s="336"/>
      <c r="K380" s="336"/>
      <c r="L380" s="336"/>
      <c r="M380" s="336"/>
      <c r="N380" s="336"/>
      <c r="O380" s="336"/>
      <c r="P380" s="336"/>
      <c r="Q380" s="336"/>
      <c r="R380" s="336"/>
      <c r="S380" s="336"/>
      <c r="T380" s="336"/>
      <c r="U380" s="336"/>
      <c r="V380" s="336"/>
      <c r="W380" s="336"/>
      <c r="X380" s="336"/>
      <c r="Y380" s="336"/>
      <c r="Z380" s="336"/>
    </row>
    <row r="381">
      <c r="A381" s="336"/>
      <c r="B381" s="336"/>
      <c r="C381" s="336"/>
      <c r="D381" s="336"/>
      <c r="E381" s="336"/>
      <c r="F381" s="336"/>
      <c r="G381" s="336"/>
      <c r="H381" s="336"/>
      <c r="I381" s="336"/>
      <c r="J381" s="336"/>
      <c r="K381" s="336"/>
      <c r="L381" s="336"/>
      <c r="M381" s="336"/>
      <c r="N381" s="336"/>
      <c r="O381" s="336"/>
      <c r="P381" s="336"/>
      <c r="Q381" s="336"/>
      <c r="R381" s="336"/>
      <c r="S381" s="336"/>
      <c r="T381" s="336"/>
      <c r="U381" s="336"/>
      <c r="V381" s="336"/>
      <c r="W381" s="336"/>
      <c r="X381" s="336"/>
      <c r="Y381" s="336"/>
      <c r="Z381" s="336"/>
    </row>
    <row r="382">
      <c r="A382" s="336"/>
      <c r="B382" s="336"/>
      <c r="C382" s="336"/>
      <c r="D382" s="336"/>
      <c r="E382" s="336"/>
      <c r="F382" s="336"/>
      <c r="G382" s="336"/>
      <c r="H382" s="336"/>
      <c r="I382" s="336"/>
      <c r="J382" s="336"/>
      <c r="K382" s="336"/>
      <c r="L382" s="336"/>
      <c r="M382" s="336"/>
      <c r="N382" s="336"/>
      <c r="O382" s="336"/>
      <c r="P382" s="336"/>
      <c r="Q382" s="336"/>
      <c r="R382" s="336"/>
      <c r="S382" s="336"/>
      <c r="T382" s="336"/>
      <c r="U382" s="336"/>
      <c r="V382" s="336"/>
      <c r="W382" s="336"/>
      <c r="X382" s="336"/>
      <c r="Y382" s="336"/>
      <c r="Z382" s="336"/>
    </row>
    <row r="383">
      <c r="A383" s="336"/>
      <c r="B383" s="336"/>
      <c r="C383" s="336"/>
      <c r="D383" s="336"/>
      <c r="E383" s="336"/>
      <c r="F383" s="336"/>
      <c r="G383" s="336"/>
      <c r="H383" s="336"/>
      <c r="I383" s="336"/>
      <c r="J383" s="336"/>
      <c r="K383" s="336"/>
      <c r="L383" s="336"/>
      <c r="M383" s="336"/>
      <c r="N383" s="336"/>
      <c r="O383" s="336"/>
      <c r="P383" s="336"/>
      <c r="Q383" s="336"/>
      <c r="R383" s="336"/>
      <c r="S383" s="336"/>
      <c r="T383" s="336"/>
      <c r="U383" s="336"/>
      <c r="V383" s="336"/>
      <c r="W383" s="336"/>
      <c r="X383" s="336"/>
      <c r="Y383" s="336"/>
      <c r="Z383" s="336"/>
    </row>
    <row r="384">
      <c r="A384" s="336"/>
      <c r="B384" s="336"/>
      <c r="C384" s="336"/>
      <c r="D384" s="336"/>
      <c r="E384" s="336"/>
      <c r="F384" s="336"/>
      <c r="G384" s="336"/>
      <c r="H384" s="336"/>
      <c r="I384" s="336"/>
      <c r="J384" s="336"/>
      <c r="K384" s="336"/>
      <c r="L384" s="336"/>
      <c r="M384" s="336"/>
      <c r="N384" s="336"/>
      <c r="O384" s="336"/>
      <c r="P384" s="336"/>
      <c r="Q384" s="336"/>
      <c r="R384" s="336"/>
      <c r="S384" s="336"/>
      <c r="T384" s="336"/>
      <c r="U384" s="336"/>
      <c r="V384" s="336"/>
      <c r="W384" s="336"/>
      <c r="X384" s="336"/>
      <c r="Y384" s="336"/>
      <c r="Z384" s="336"/>
    </row>
    <row r="385">
      <c r="A385" s="336"/>
      <c r="B385" s="336"/>
      <c r="C385" s="336"/>
      <c r="D385" s="336"/>
      <c r="E385" s="336"/>
      <c r="F385" s="336"/>
      <c r="G385" s="336"/>
      <c r="H385" s="336"/>
      <c r="I385" s="336"/>
      <c r="J385" s="336"/>
      <c r="K385" s="336"/>
      <c r="L385" s="336"/>
      <c r="M385" s="336"/>
      <c r="N385" s="336"/>
      <c r="O385" s="336"/>
      <c r="P385" s="336"/>
      <c r="Q385" s="336"/>
      <c r="R385" s="336"/>
      <c r="S385" s="336"/>
      <c r="T385" s="336"/>
      <c r="U385" s="336"/>
      <c r="V385" s="336"/>
      <c r="W385" s="336"/>
      <c r="X385" s="336"/>
      <c r="Y385" s="336"/>
      <c r="Z385" s="336"/>
    </row>
    <row r="386">
      <c r="A386" s="336"/>
      <c r="B386" s="336"/>
      <c r="C386" s="336"/>
      <c r="D386" s="336"/>
      <c r="E386" s="336"/>
      <c r="F386" s="336"/>
      <c r="G386" s="336"/>
      <c r="H386" s="336"/>
      <c r="I386" s="336"/>
      <c r="J386" s="336"/>
      <c r="K386" s="336"/>
      <c r="L386" s="336"/>
      <c r="M386" s="336"/>
      <c r="N386" s="336"/>
      <c r="O386" s="336"/>
      <c r="P386" s="336"/>
      <c r="Q386" s="336"/>
      <c r="R386" s="336"/>
      <c r="S386" s="336"/>
      <c r="T386" s="336"/>
      <c r="U386" s="336"/>
      <c r="V386" s="336"/>
      <c r="W386" s="336"/>
      <c r="X386" s="336"/>
      <c r="Y386" s="336"/>
      <c r="Z386" s="336"/>
    </row>
    <row r="387">
      <c r="A387" s="336"/>
      <c r="B387" s="336"/>
      <c r="C387" s="336"/>
      <c r="D387" s="336"/>
      <c r="E387" s="336"/>
      <c r="F387" s="336"/>
      <c r="G387" s="336"/>
      <c r="H387" s="336"/>
      <c r="I387" s="336"/>
      <c r="J387" s="336"/>
      <c r="K387" s="336"/>
      <c r="L387" s="336"/>
      <c r="M387" s="336"/>
      <c r="N387" s="336"/>
      <c r="O387" s="336"/>
      <c r="P387" s="336"/>
      <c r="Q387" s="336"/>
      <c r="R387" s="336"/>
      <c r="S387" s="336"/>
      <c r="T387" s="336"/>
      <c r="U387" s="336"/>
      <c r="V387" s="336"/>
      <c r="W387" s="336"/>
      <c r="X387" s="336"/>
      <c r="Y387" s="336"/>
      <c r="Z387" s="336"/>
    </row>
    <row r="388">
      <c r="A388" s="336"/>
      <c r="B388" s="336"/>
      <c r="C388" s="336"/>
      <c r="D388" s="336"/>
      <c r="E388" s="336"/>
      <c r="F388" s="336"/>
      <c r="G388" s="336"/>
      <c r="H388" s="336"/>
      <c r="I388" s="336"/>
      <c r="J388" s="336"/>
      <c r="K388" s="336"/>
      <c r="L388" s="336"/>
      <c r="M388" s="336"/>
      <c r="N388" s="336"/>
      <c r="O388" s="336"/>
      <c r="P388" s="336"/>
      <c r="Q388" s="336"/>
      <c r="R388" s="336"/>
      <c r="S388" s="336"/>
      <c r="T388" s="336"/>
      <c r="U388" s="336"/>
      <c r="V388" s="336"/>
      <c r="W388" s="336"/>
      <c r="X388" s="336"/>
      <c r="Y388" s="336"/>
      <c r="Z388" s="336"/>
    </row>
    <row r="389">
      <c r="A389" s="336"/>
      <c r="B389" s="336"/>
      <c r="C389" s="336"/>
      <c r="D389" s="336"/>
      <c r="E389" s="336"/>
      <c r="F389" s="336"/>
      <c r="G389" s="336"/>
      <c r="H389" s="336"/>
      <c r="I389" s="336"/>
      <c r="J389" s="336"/>
      <c r="K389" s="336"/>
      <c r="L389" s="336"/>
      <c r="M389" s="336"/>
      <c r="N389" s="336"/>
      <c r="O389" s="336"/>
      <c r="P389" s="336"/>
      <c r="Q389" s="336"/>
      <c r="R389" s="336"/>
      <c r="S389" s="336"/>
      <c r="T389" s="336"/>
      <c r="U389" s="336"/>
      <c r="V389" s="336"/>
      <c r="W389" s="336"/>
      <c r="X389" s="336"/>
      <c r="Y389" s="336"/>
      <c r="Z389" s="336"/>
    </row>
    <row r="390">
      <c r="A390" s="336"/>
      <c r="B390" s="336"/>
      <c r="C390" s="336"/>
      <c r="D390" s="336"/>
      <c r="E390" s="336"/>
      <c r="F390" s="336"/>
      <c r="G390" s="336"/>
      <c r="H390" s="336"/>
      <c r="I390" s="336"/>
      <c r="J390" s="336"/>
      <c r="K390" s="336"/>
      <c r="L390" s="336"/>
      <c r="M390" s="336"/>
      <c r="N390" s="336"/>
      <c r="O390" s="336"/>
      <c r="P390" s="336"/>
      <c r="Q390" s="336"/>
      <c r="R390" s="336"/>
      <c r="S390" s="336"/>
      <c r="T390" s="336"/>
      <c r="U390" s="336"/>
      <c r="V390" s="336"/>
      <c r="W390" s="336"/>
      <c r="X390" s="336"/>
      <c r="Y390" s="336"/>
      <c r="Z390" s="336"/>
    </row>
    <row r="391">
      <c r="A391" s="336"/>
      <c r="B391" s="336"/>
      <c r="C391" s="336"/>
      <c r="D391" s="336"/>
      <c r="E391" s="336"/>
      <c r="F391" s="336"/>
      <c r="G391" s="336"/>
      <c r="H391" s="336"/>
      <c r="I391" s="336"/>
      <c r="J391" s="336"/>
      <c r="K391" s="336"/>
      <c r="L391" s="336"/>
      <c r="M391" s="336"/>
      <c r="N391" s="336"/>
      <c r="O391" s="336"/>
      <c r="P391" s="336"/>
      <c r="Q391" s="336"/>
      <c r="R391" s="336"/>
      <c r="S391" s="336"/>
      <c r="T391" s="336"/>
      <c r="U391" s="336"/>
      <c r="V391" s="336"/>
      <c r="W391" s="336"/>
      <c r="X391" s="336"/>
      <c r="Y391" s="336"/>
      <c r="Z391" s="336"/>
    </row>
    <row r="392">
      <c r="A392" s="336"/>
      <c r="B392" s="336"/>
      <c r="C392" s="336"/>
      <c r="D392" s="336"/>
      <c r="E392" s="336"/>
      <c r="F392" s="336"/>
      <c r="G392" s="336"/>
      <c r="H392" s="336"/>
      <c r="I392" s="336"/>
      <c r="J392" s="336"/>
      <c r="K392" s="336"/>
      <c r="L392" s="336"/>
      <c r="M392" s="336"/>
      <c r="N392" s="336"/>
      <c r="O392" s="336"/>
      <c r="P392" s="336"/>
      <c r="Q392" s="336"/>
      <c r="R392" s="336"/>
      <c r="S392" s="336"/>
      <c r="T392" s="336"/>
      <c r="U392" s="336"/>
      <c r="V392" s="336"/>
      <c r="W392" s="336"/>
      <c r="X392" s="336"/>
      <c r="Y392" s="336"/>
      <c r="Z392" s="336"/>
    </row>
    <row r="393">
      <c r="A393" s="336"/>
      <c r="B393" s="336"/>
      <c r="C393" s="336"/>
      <c r="D393" s="336"/>
      <c r="E393" s="336"/>
      <c r="F393" s="336"/>
      <c r="G393" s="336"/>
      <c r="H393" s="336"/>
      <c r="I393" s="336"/>
      <c r="J393" s="336"/>
      <c r="K393" s="336"/>
      <c r="L393" s="336"/>
      <c r="M393" s="336"/>
      <c r="N393" s="336"/>
      <c r="O393" s="336"/>
      <c r="P393" s="336"/>
      <c r="Q393" s="336"/>
      <c r="R393" s="336"/>
      <c r="S393" s="336"/>
      <c r="T393" s="336"/>
      <c r="U393" s="336"/>
      <c r="V393" s="336"/>
      <c r="W393" s="336"/>
      <c r="X393" s="336"/>
      <c r="Y393" s="336"/>
      <c r="Z393" s="336"/>
    </row>
    <row r="394">
      <c r="A394" s="336"/>
      <c r="B394" s="336"/>
      <c r="C394" s="336"/>
      <c r="D394" s="336"/>
      <c r="E394" s="336"/>
      <c r="F394" s="336"/>
      <c r="G394" s="336"/>
      <c r="H394" s="336"/>
      <c r="I394" s="336"/>
      <c r="J394" s="336"/>
      <c r="K394" s="336"/>
      <c r="L394" s="336"/>
      <c r="M394" s="336"/>
      <c r="N394" s="336"/>
      <c r="O394" s="336"/>
      <c r="P394" s="336"/>
      <c r="Q394" s="336"/>
      <c r="R394" s="336"/>
      <c r="S394" s="336"/>
      <c r="T394" s="336"/>
      <c r="U394" s="336"/>
      <c r="V394" s="336"/>
      <c r="W394" s="336"/>
      <c r="X394" s="336"/>
      <c r="Y394" s="336"/>
      <c r="Z394" s="336"/>
    </row>
    <row r="395">
      <c r="A395" s="336"/>
      <c r="B395" s="336"/>
      <c r="C395" s="336"/>
      <c r="D395" s="336"/>
      <c r="E395" s="336"/>
      <c r="F395" s="336"/>
      <c r="G395" s="336"/>
      <c r="H395" s="336"/>
      <c r="I395" s="336"/>
      <c r="J395" s="336"/>
      <c r="K395" s="336"/>
      <c r="L395" s="336"/>
      <c r="M395" s="336"/>
      <c r="N395" s="336"/>
      <c r="O395" s="336"/>
      <c r="P395" s="336"/>
      <c r="Q395" s="336"/>
      <c r="R395" s="336"/>
      <c r="S395" s="336"/>
      <c r="T395" s="336"/>
      <c r="U395" s="336"/>
      <c r="V395" s="336"/>
      <c r="W395" s="336"/>
      <c r="X395" s="336"/>
      <c r="Y395" s="336"/>
      <c r="Z395" s="336"/>
    </row>
    <row r="396">
      <c r="A396" s="336"/>
      <c r="B396" s="336"/>
      <c r="C396" s="336"/>
      <c r="D396" s="336"/>
      <c r="E396" s="336"/>
      <c r="F396" s="336"/>
      <c r="G396" s="336"/>
      <c r="H396" s="336"/>
      <c r="I396" s="336"/>
      <c r="J396" s="336"/>
      <c r="K396" s="336"/>
      <c r="L396" s="336"/>
      <c r="M396" s="336"/>
      <c r="N396" s="336"/>
      <c r="O396" s="336"/>
      <c r="P396" s="336"/>
      <c r="Q396" s="336"/>
      <c r="R396" s="336"/>
      <c r="S396" s="336"/>
      <c r="T396" s="336"/>
      <c r="U396" s="336"/>
      <c r="V396" s="336"/>
      <c r="W396" s="336"/>
      <c r="X396" s="336"/>
      <c r="Y396" s="336"/>
      <c r="Z396" s="336"/>
    </row>
    <row r="397">
      <c r="A397" s="336"/>
      <c r="B397" s="336"/>
      <c r="C397" s="336"/>
      <c r="D397" s="336"/>
      <c r="E397" s="336"/>
      <c r="F397" s="336"/>
      <c r="G397" s="336"/>
      <c r="H397" s="336"/>
      <c r="I397" s="336"/>
      <c r="J397" s="336"/>
      <c r="K397" s="336"/>
      <c r="L397" s="336"/>
      <c r="M397" s="336"/>
      <c r="N397" s="336"/>
      <c r="O397" s="336"/>
      <c r="P397" s="336"/>
      <c r="Q397" s="336"/>
      <c r="R397" s="336"/>
      <c r="S397" s="336"/>
      <c r="T397" s="336"/>
      <c r="U397" s="336"/>
      <c r="V397" s="336"/>
      <c r="W397" s="336"/>
      <c r="X397" s="336"/>
      <c r="Y397" s="336"/>
      <c r="Z397" s="336"/>
    </row>
    <row r="398">
      <c r="A398" s="336"/>
      <c r="B398" s="336"/>
      <c r="C398" s="336"/>
      <c r="D398" s="336"/>
      <c r="E398" s="336"/>
      <c r="F398" s="336"/>
      <c r="G398" s="336"/>
      <c r="H398" s="336"/>
      <c r="I398" s="336"/>
      <c r="J398" s="336"/>
      <c r="K398" s="336"/>
      <c r="L398" s="336"/>
      <c r="M398" s="336"/>
      <c r="N398" s="336"/>
      <c r="O398" s="336"/>
      <c r="P398" s="336"/>
      <c r="Q398" s="336"/>
      <c r="R398" s="336"/>
      <c r="S398" s="336"/>
      <c r="T398" s="336"/>
      <c r="U398" s="336"/>
      <c r="V398" s="336"/>
      <c r="W398" s="336"/>
      <c r="X398" s="336"/>
      <c r="Y398" s="336"/>
      <c r="Z398" s="336"/>
    </row>
    <row r="399">
      <c r="A399" s="336"/>
      <c r="B399" s="336"/>
      <c r="C399" s="336"/>
      <c r="D399" s="336"/>
      <c r="E399" s="336"/>
      <c r="F399" s="336"/>
      <c r="G399" s="336"/>
      <c r="H399" s="336"/>
      <c r="I399" s="336"/>
      <c r="J399" s="336"/>
      <c r="K399" s="336"/>
      <c r="L399" s="336"/>
      <c r="M399" s="336"/>
      <c r="N399" s="336"/>
      <c r="O399" s="336"/>
      <c r="P399" s="336"/>
      <c r="Q399" s="336"/>
      <c r="R399" s="336"/>
      <c r="S399" s="336"/>
      <c r="T399" s="336"/>
      <c r="U399" s="336"/>
      <c r="V399" s="336"/>
      <c r="W399" s="336"/>
      <c r="X399" s="336"/>
      <c r="Y399" s="336"/>
      <c r="Z399" s="336"/>
    </row>
    <row r="400">
      <c r="A400" s="336"/>
      <c r="B400" s="336"/>
      <c r="C400" s="336"/>
      <c r="D400" s="336"/>
      <c r="E400" s="336"/>
      <c r="F400" s="336"/>
      <c r="G400" s="336"/>
      <c r="H400" s="336"/>
      <c r="I400" s="336"/>
      <c r="J400" s="336"/>
      <c r="K400" s="336"/>
      <c r="L400" s="336"/>
      <c r="M400" s="336"/>
      <c r="N400" s="336"/>
      <c r="O400" s="336"/>
      <c r="P400" s="336"/>
      <c r="Q400" s="336"/>
      <c r="R400" s="336"/>
      <c r="S400" s="336"/>
      <c r="T400" s="336"/>
      <c r="U400" s="336"/>
      <c r="V400" s="336"/>
      <c r="W400" s="336"/>
      <c r="X400" s="336"/>
      <c r="Y400" s="336"/>
      <c r="Z400" s="336"/>
    </row>
    <row r="401">
      <c r="A401" s="336"/>
      <c r="B401" s="336"/>
      <c r="C401" s="336"/>
      <c r="D401" s="336"/>
      <c r="E401" s="336"/>
      <c r="F401" s="336"/>
      <c r="G401" s="336"/>
      <c r="H401" s="336"/>
      <c r="I401" s="336"/>
      <c r="J401" s="336"/>
      <c r="K401" s="336"/>
      <c r="L401" s="336"/>
      <c r="M401" s="336"/>
      <c r="N401" s="336"/>
      <c r="O401" s="336"/>
      <c r="P401" s="336"/>
      <c r="Q401" s="336"/>
      <c r="R401" s="336"/>
      <c r="S401" s="336"/>
      <c r="T401" s="336"/>
      <c r="U401" s="336"/>
      <c r="V401" s="336"/>
      <c r="W401" s="336"/>
      <c r="X401" s="336"/>
      <c r="Y401" s="336"/>
      <c r="Z401" s="336"/>
    </row>
    <row r="402">
      <c r="A402" s="336"/>
      <c r="B402" s="336"/>
      <c r="C402" s="336"/>
      <c r="D402" s="336"/>
      <c r="E402" s="336"/>
      <c r="F402" s="336"/>
      <c r="G402" s="336"/>
      <c r="H402" s="336"/>
      <c r="I402" s="336"/>
      <c r="J402" s="336"/>
      <c r="K402" s="336"/>
      <c r="L402" s="336"/>
      <c r="M402" s="336"/>
      <c r="N402" s="336"/>
      <c r="O402" s="336"/>
      <c r="P402" s="336"/>
      <c r="Q402" s="336"/>
      <c r="R402" s="336"/>
      <c r="S402" s="336"/>
      <c r="T402" s="336"/>
      <c r="U402" s="336"/>
      <c r="V402" s="336"/>
      <c r="W402" s="336"/>
      <c r="X402" s="336"/>
      <c r="Y402" s="336"/>
      <c r="Z402" s="336"/>
    </row>
    <row r="403">
      <c r="A403" s="336"/>
      <c r="B403" s="336"/>
      <c r="C403" s="336"/>
      <c r="D403" s="336"/>
      <c r="E403" s="336"/>
      <c r="F403" s="336"/>
      <c r="G403" s="336"/>
      <c r="H403" s="336"/>
      <c r="I403" s="336"/>
      <c r="J403" s="336"/>
      <c r="K403" s="336"/>
      <c r="L403" s="336"/>
      <c r="M403" s="336"/>
      <c r="N403" s="336"/>
      <c r="O403" s="336"/>
      <c r="P403" s="336"/>
      <c r="Q403" s="336"/>
      <c r="R403" s="336"/>
      <c r="S403" s="336"/>
      <c r="T403" s="336"/>
      <c r="U403" s="336"/>
      <c r="V403" s="336"/>
      <c r="W403" s="336"/>
      <c r="X403" s="336"/>
      <c r="Y403" s="336"/>
      <c r="Z403" s="336"/>
    </row>
    <row r="404">
      <c r="A404" s="336"/>
      <c r="B404" s="336"/>
      <c r="C404" s="336"/>
      <c r="D404" s="336"/>
      <c r="E404" s="336"/>
      <c r="F404" s="336"/>
      <c r="G404" s="336"/>
      <c r="H404" s="336"/>
      <c r="I404" s="336"/>
      <c r="J404" s="336"/>
      <c r="K404" s="336"/>
      <c r="L404" s="336"/>
      <c r="M404" s="336"/>
      <c r="N404" s="336"/>
      <c r="O404" s="336"/>
      <c r="P404" s="336"/>
      <c r="Q404" s="336"/>
      <c r="R404" s="336"/>
      <c r="S404" s="336"/>
      <c r="T404" s="336"/>
      <c r="U404" s="336"/>
      <c r="V404" s="336"/>
      <c r="W404" s="336"/>
      <c r="X404" s="336"/>
      <c r="Y404" s="336"/>
      <c r="Z404" s="336"/>
    </row>
    <row r="405">
      <c r="A405" s="336"/>
      <c r="B405" s="336"/>
      <c r="C405" s="336"/>
      <c r="D405" s="336"/>
      <c r="E405" s="336"/>
      <c r="F405" s="336"/>
      <c r="G405" s="336"/>
      <c r="H405" s="336"/>
      <c r="I405" s="336"/>
      <c r="J405" s="336"/>
      <c r="K405" s="336"/>
      <c r="L405" s="336"/>
      <c r="M405" s="336"/>
      <c r="N405" s="336"/>
      <c r="O405" s="336"/>
      <c r="P405" s="336"/>
      <c r="Q405" s="336"/>
      <c r="R405" s="336"/>
      <c r="S405" s="336"/>
      <c r="T405" s="336"/>
      <c r="U405" s="336"/>
      <c r="V405" s="336"/>
      <c r="W405" s="336"/>
      <c r="X405" s="336"/>
      <c r="Y405" s="336"/>
      <c r="Z405" s="336"/>
    </row>
    <row r="406">
      <c r="A406" s="336"/>
      <c r="B406" s="336"/>
      <c r="C406" s="336"/>
      <c r="D406" s="336"/>
      <c r="E406" s="336"/>
      <c r="F406" s="336"/>
      <c r="G406" s="336"/>
      <c r="H406" s="336"/>
      <c r="I406" s="336"/>
      <c r="J406" s="336"/>
      <c r="K406" s="336"/>
      <c r="L406" s="336"/>
      <c r="M406" s="336"/>
      <c r="N406" s="336"/>
      <c r="O406" s="336"/>
      <c r="P406" s="336"/>
      <c r="Q406" s="336"/>
      <c r="R406" s="336"/>
      <c r="S406" s="336"/>
      <c r="T406" s="336"/>
      <c r="U406" s="336"/>
      <c r="V406" s="336"/>
      <c r="W406" s="336"/>
      <c r="X406" s="336"/>
      <c r="Y406" s="336"/>
      <c r="Z406" s="336"/>
    </row>
    <row r="407">
      <c r="A407" s="336"/>
      <c r="B407" s="336"/>
      <c r="C407" s="336"/>
      <c r="D407" s="336"/>
      <c r="E407" s="336"/>
      <c r="F407" s="336"/>
      <c r="G407" s="336"/>
      <c r="H407" s="336"/>
      <c r="I407" s="336"/>
      <c r="J407" s="336"/>
      <c r="K407" s="336"/>
      <c r="L407" s="336"/>
      <c r="M407" s="336"/>
      <c r="N407" s="336"/>
      <c r="O407" s="336"/>
      <c r="P407" s="336"/>
      <c r="Q407" s="336"/>
      <c r="R407" s="336"/>
      <c r="S407" s="336"/>
      <c r="T407" s="336"/>
      <c r="U407" s="336"/>
      <c r="V407" s="336"/>
      <c r="W407" s="336"/>
      <c r="X407" s="336"/>
      <c r="Y407" s="336"/>
      <c r="Z407" s="336"/>
    </row>
    <row r="408">
      <c r="A408" s="336"/>
      <c r="B408" s="336"/>
      <c r="C408" s="336"/>
      <c r="D408" s="336"/>
      <c r="E408" s="336"/>
      <c r="F408" s="336"/>
      <c r="G408" s="336"/>
      <c r="H408" s="336"/>
      <c r="I408" s="336"/>
      <c r="J408" s="336"/>
      <c r="K408" s="336"/>
      <c r="L408" s="336"/>
      <c r="M408" s="336"/>
      <c r="N408" s="336"/>
      <c r="O408" s="336"/>
      <c r="P408" s="336"/>
      <c r="Q408" s="336"/>
      <c r="R408" s="336"/>
      <c r="S408" s="336"/>
      <c r="T408" s="336"/>
      <c r="U408" s="336"/>
      <c r="V408" s="336"/>
      <c r="W408" s="336"/>
      <c r="X408" s="336"/>
      <c r="Y408" s="336"/>
      <c r="Z408" s="336"/>
    </row>
    <row r="409">
      <c r="A409" s="336"/>
      <c r="B409" s="336"/>
      <c r="C409" s="336"/>
      <c r="D409" s="336"/>
      <c r="E409" s="336"/>
      <c r="F409" s="336"/>
      <c r="G409" s="336"/>
      <c r="H409" s="336"/>
      <c r="I409" s="336"/>
      <c r="J409" s="336"/>
      <c r="K409" s="336"/>
      <c r="L409" s="336"/>
      <c r="M409" s="336"/>
      <c r="N409" s="336"/>
      <c r="O409" s="336"/>
      <c r="P409" s="336"/>
      <c r="Q409" s="336"/>
      <c r="R409" s="336"/>
      <c r="S409" s="336"/>
      <c r="T409" s="336"/>
      <c r="U409" s="336"/>
      <c r="V409" s="336"/>
      <c r="W409" s="336"/>
      <c r="X409" s="336"/>
      <c r="Y409" s="336"/>
      <c r="Z409" s="336"/>
    </row>
    <row r="410">
      <c r="A410" s="336"/>
      <c r="B410" s="336"/>
      <c r="C410" s="336"/>
      <c r="D410" s="336"/>
      <c r="E410" s="336"/>
      <c r="F410" s="336"/>
      <c r="G410" s="336"/>
      <c r="H410" s="336"/>
      <c r="I410" s="336"/>
      <c r="J410" s="336"/>
      <c r="K410" s="336"/>
      <c r="L410" s="336"/>
      <c r="M410" s="336"/>
      <c r="N410" s="336"/>
      <c r="O410" s="336"/>
      <c r="P410" s="336"/>
      <c r="Q410" s="336"/>
      <c r="R410" s="336"/>
      <c r="S410" s="336"/>
      <c r="T410" s="336"/>
      <c r="U410" s="336"/>
      <c r="V410" s="336"/>
      <c r="W410" s="336"/>
      <c r="X410" s="336"/>
      <c r="Y410" s="336"/>
      <c r="Z410" s="336"/>
    </row>
    <row r="411">
      <c r="A411" s="336"/>
      <c r="B411" s="336"/>
      <c r="C411" s="336"/>
      <c r="D411" s="336"/>
      <c r="E411" s="336"/>
      <c r="F411" s="336"/>
      <c r="G411" s="336"/>
      <c r="H411" s="336"/>
      <c r="I411" s="336"/>
      <c r="J411" s="336"/>
      <c r="K411" s="336"/>
      <c r="L411" s="336"/>
      <c r="M411" s="336"/>
      <c r="N411" s="336"/>
      <c r="O411" s="336"/>
      <c r="P411" s="336"/>
      <c r="Q411" s="336"/>
      <c r="R411" s="336"/>
      <c r="S411" s="336"/>
      <c r="T411" s="336"/>
      <c r="U411" s="336"/>
      <c r="V411" s="336"/>
      <c r="W411" s="336"/>
      <c r="X411" s="336"/>
      <c r="Y411" s="336"/>
      <c r="Z411" s="336"/>
    </row>
    <row r="412">
      <c r="A412" s="336"/>
      <c r="B412" s="336"/>
      <c r="C412" s="336"/>
      <c r="D412" s="336"/>
      <c r="E412" s="336"/>
      <c r="F412" s="336"/>
      <c r="G412" s="336"/>
      <c r="H412" s="336"/>
      <c r="I412" s="336"/>
      <c r="J412" s="336"/>
      <c r="K412" s="336"/>
      <c r="L412" s="336"/>
      <c r="M412" s="336"/>
      <c r="N412" s="336"/>
      <c r="O412" s="336"/>
      <c r="P412" s="336"/>
      <c r="Q412" s="336"/>
      <c r="R412" s="336"/>
      <c r="S412" s="336"/>
      <c r="T412" s="336"/>
      <c r="U412" s="336"/>
      <c r="V412" s="336"/>
      <c r="W412" s="336"/>
      <c r="X412" s="336"/>
      <c r="Y412" s="336"/>
      <c r="Z412" s="336"/>
    </row>
    <row r="413">
      <c r="A413" s="336"/>
      <c r="B413" s="336"/>
      <c r="C413" s="336"/>
      <c r="D413" s="336"/>
      <c r="E413" s="336"/>
      <c r="F413" s="336"/>
      <c r="G413" s="336"/>
      <c r="H413" s="336"/>
      <c r="I413" s="336"/>
      <c r="J413" s="336"/>
      <c r="K413" s="336"/>
      <c r="L413" s="336"/>
      <c r="M413" s="336"/>
      <c r="N413" s="336"/>
      <c r="O413" s="336"/>
      <c r="P413" s="336"/>
      <c r="Q413" s="336"/>
      <c r="R413" s="336"/>
      <c r="S413" s="336"/>
      <c r="T413" s="336"/>
      <c r="U413" s="336"/>
      <c r="V413" s="336"/>
      <c r="W413" s="336"/>
      <c r="X413" s="336"/>
      <c r="Y413" s="336"/>
      <c r="Z413" s="336"/>
    </row>
    <row r="414">
      <c r="A414" s="336"/>
      <c r="B414" s="336"/>
      <c r="C414" s="336"/>
      <c r="D414" s="336"/>
      <c r="E414" s="336"/>
      <c r="F414" s="336"/>
      <c r="G414" s="336"/>
      <c r="H414" s="336"/>
      <c r="I414" s="336"/>
      <c r="J414" s="336"/>
      <c r="K414" s="336"/>
      <c r="L414" s="336"/>
      <c r="M414" s="336"/>
      <c r="N414" s="336"/>
      <c r="O414" s="336"/>
      <c r="P414" s="336"/>
      <c r="Q414" s="336"/>
      <c r="R414" s="336"/>
      <c r="S414" s="336"/>
      <c r="T414" s="336"/>
      <c r="U414" s="336"/>
      <c r="V414" s="336"/>
      <c r="W414" s="336"/>
      <c r="X414" s="336"/>
      <c r="Y414" s="336"/>
      <c r="Z414" s="336"/>
    </row>
    <row r="415">
      <c r="A415" s="336"/>
      <c r="B415" s="336"/>
      <c r="C415" s="336"/>
      <c r="D415" s="336"/>
      <c r="E415" s="336"/>
      <c r="F415" s="336"/>
      <c r="G415" s="336"/>
      <c r="H415" s="336"/>
      <c r="I415" s="336"/>
      <c r="J415" s="336"/>
      <c r="K415" s="336"/>
      <c r="L415" s="336"/>
      <c r="M415" s="336"/>
      <c r="N415" s="336"/>
      <c r="O415" s="336"/>
      <c r="P415" s="336"/>
      <c r="Q415" s="336"/>
      <c r="R415" s="336"/>
      <c r="S415" s="336"/>
      <c r="T415" s="336"/>
      <c r="U415" s="336"/>
      <c r="V415" s="336"/>
      <c r="W415" s="336"/>
      <c r="X415" s="336"/>
      <c r="Y415" s="336"/>
      <c r="Z415" s="336"/>
    </row>
    <row r="416">
      <c r="A416" s="336"/>
      <c r="B416" s="336"/>
      <c r="C416" s="336"/>
      <c r="D416" s="336"/>
      <c r="E416" s="336"/>
      <c r="F416" s="336"/>
      <c r="G416" s="336"/>
      <c r="H416" s="336"/>
      <c r="I416" s="336"/>
      <c r="J416" s="336"/>
      <c r="K416" s="336"/>
      <c r="L416" s="336"/>
      <c r="M416" s="336"/>
      <c r="N416" s="336"/>
      <c r="O416" s="336"/>
      <c r="P416" s="336"/>
      <c r="Q416" s="336"/>
      <c r="R416" s="336"/>
      <c r="S416" s="336"/>
      <c r="T416" s="336"/>
      <c r="U416" s="336"/>
      <c r="V416" s="336"/>
      <c r="W416" s="336"/>
      <c r="X416" s="336"/>
      <c r="Y416" s="336"/>
      <c r="Z416" s="336"/>
    </row>
    <row r="417">
      <c r="A417" s="336"/>
      <c r="B417" s="336"/>
      <c r="C417" s="336"/>
      <c r="D417" s="336"/>
      <c r="E417" s="336"/>
      <c r="F417" s="336"/>
      <c r="G417" s="336"/>
      <c r="H417" s="336"/>
      <c r="I417" s="336"/>
      <c r="J417" s="336"/>
      <c r="K417" s="336"/>
      <c r="L417" s="336"/>
      <c r="M417" s="336"/>
      <c r="N417" s="336"/>
      <c r="O417" s="336"/>
      <c r="P417" s="336"/>
      <c r="Q417" s="336"/>
      <c r="R417" s="336"/>
      <c r="S417" s="336"/>
      <c r="T417" s="336"/>
      <c r="U417" s="336"/>
      <c r="V417" s="336"/>
      <c r="W417" s="336"/>
      <c r="X417" s="336"/>
      <c r="Y417" s="336"/>
      <c r="Z417" s="336"/>
    </row>
    <row r="418">
      <c r="A418" s="336"/>
      <c r="B418" s="336"/>
      <c r="C418" s="336"/>
      <c r="D418" s="336"/>
      <c r="E418" s="336"/>
      <c r="F418" s="336"/>
      <c r="G418" s="336"/>
      <c r="H418" s="336"/>
      <c r="I418" s="336"/>
      <c r="J418" s="336"/>
      <c r="K418" s="336"/>
      <c r="L418" s="336"/>
      <c r="M418" s="336"/>
      <c r="N418" s="336"/>
      <c r="O418" s="336"/>
      <c r="P418" s="336"/>
      <c r="Q418" s="336"/>
      <c r="R418" s="336"/>
      <c r="S418" s="336"/>
      <c r="T418" s="336"/>
      <c r="U418" s="336"/>
      <c r="V418" s="336"/>
      <c r="W418" s="336"/>
      <c r="X418" s="336"/>
      <c r="Y418" s="336"/>
      <c r="Z418" s="336"/>
    </row>
    <row r="419">
      <c r="A419" s="336"/>
      <c r="B419" s="336"/>
      <c r="C419" s="336"/>
      <c r="D419" s="336"/>
      <c r="E419" s="336"/>
      <c r="F419" s="336"/>
      <c r="G419" s="336"/>
      <c r="H419" s="336"/>
      <c r="I419" s="336"/>
      <c r="J419" s="336"/>
      <c r="K419" s="336"/>
      <c r="L419" s="336"/>
      <c r="M419" s="336"/>
      <c r="N419" s="336"/>
      <c r="O419" s="336"/>
      <c r="P419" s="336"/>
      <c r="Q419" s="336"/>
      <c r="R419" s="336"/>
      <c r="S419" s="336"/>
      <c r="T419" s="336"/>
      <c r="U419" s="336"/>
      <c r="V419" s="336"/>
      <c r="W419" s="336"/>
      <c r="X419" s="336"/>
      <c r="Y419" s="336"/>
      <c r="Z419" s="336"/>
    </row>
    <row r="420">
      <c r="A420" s="336"/>
      <c r="B420" s="336"/>
      <c r="C420" s="336"/>
      <c r="D420" s="336"/>
      <c r="E420" s="336"/>
      <c r="F420" s="336"/>
      <c r="G420" s="336"/>
      <c r="H420" s="336"/>
      <c r="I420" s="336"/>
      <c r="J420" s="336"/>
      <c r="K420" s="336"/>
      <c r="L420" s="336"/>
      <c r="M420" s="336"/>
      <c r="N420" s="336"/>
      <c r="O420" s="336"/>
      <c r="P420" s="336"/>
      <c r="Q420" s="336"/>
      <c r="R420" s="336"/>
      <c r="S420" s="336"/>
      <c r="T420" s="336"/>
      <c r="U420" s="336"/>
      <c r="V420" s="336"/>
      <c r="W420" s="336"/>
      <c r="X420" s="336"/>
      <c r="Y420" s="336"/>
      <c r="Z420" s="336"/>
    </row>
    <row r="421">
      <c r="A421" s="336"/>
      <c r="B421" s="336"/>
      <c r="C421" s="336"/>
      <c r="D421" s="336"/>
      <c r="E421" s="336"/>
      <c r="F421" s="336"/>
      <c r="G421" s="336"/>
      <c r="H421" s="336"/>
      <c r="I421" s="336"/>
      <c r="J421" s="336"/>
      <c r="K421" s="336"/>
      <c r="L421" s="336"/>
      <c r="M421" s="336"/>
      <c r="N421" s="336"/>
      <c r="O421" s="336"/>
      <c r="P421" s="336"/>
      <c r="Q421" s="336"/>
      <c r="R421" s="336"/>
      <c r="S421" s="336"/>
      <c r="T421" s="336"/>
      <c r="U421" s="336"/>
      <c r="V421" s="336"/>
      <c r="W421" s="336"/>
      <c r="X421" s="336"/>
      <c r="Y421" s="336"/>
      <c r="Z421" s="336"/>
    </row>
    <row r="422">
      <c r="A422" s="336"/>
      <c r="B422" s="336"/>
      <c r="C422" s="336"/>
      <c r="D422" s="336"/>
      <c r="E422" s="336"/>
      <c r="F422" s="336"/>
      <c r="G422" s="336"/>
      <c r="H422" s="336"/>
      <c r="I422" s="336"/>
      <c r="J422" s="336"/>
      <c r="K422" s="336"/>
      <c r="L422" s="336"/>
      <c r="M422" s="336"/>
      <c r="N422" s="336"/>
      <c r="O422" s="336"/>
      <c r="P422" s="336"/>
      <c r="Q422" s="336"/>
      <c r="R422" s="336"/>
      <c r="S422" s="336"/>
      <c r="T422" s="336"/>
      <c r="U422" s="336"/>
      <c r="V422" s="336"/>
      <c r="W422" s="336"/>
      <c r="X422" s="336"/>
      <c r="Y422" s="336"/>
      <c r="Z422" s="336"/>
    </row>
    <row r="423">
      <c r="A423" s="336"/>
      <c r="B423" s="336"/>
      <c r="C423" s="336"/>
      <c r="D423" s="336"/>
      <c r="E423" s="336"/>
      <c r="F423" s="336"/>
      <c r="G423" s="336"/>
      <c r="H423" s="336"/>
      <c r="I423" s="336"/>
      <c r="J423" s="336"/>
      <c r="K423" s="336"/>
      <c r="L423" s="336"/>
      <c r="M423" s="336"/>
      <c r="N423" s="336"/>
      <c r="O423" s="336"/>
      <c r="P423" s="336"/>
      <c r="Q423" s="336"/>
      <c r="R423" s="336"/>
      <c r="S423" s="336"/>
      <c r="T423" s="336"/>
      <c r="U423" s="336"/>
      <c r="V423" s="336"/>
      <c r="W423" s="336"/>
      <c r="X423" s="336"/>
      <c r="Y423" s="336"/>
      <c r="Z423" s="336"/>
    </row>
    <row r="424">
      <c r="A424" s="336"/>
      <c r="B424" s="336"/>
      <c r="C424" s="336"/>
      <c r="D424" s="336"/>
      <c r="E424" s="336"/>
      <c r="F424" s="336"/>
      <c r="G424" s="336"/>
      <c r="H424" s="336"/>
      <c r="I424" s="336"/>
      <c r="J424" s="336"/>
      <c r="K424" s="336"/>
      <c r="L424" s="336"/>
      <c r="M424" s="336"/>
      <c r="N424" s="336"/>
      <c r="O424" s="336"/>
      <c r="P424" s="336"/>
      <c r="Q424" s="336"/>
      <c r="R424" s="336"/>
      <c r="S424" s="336"/>
      <c r="T424" s="336"/>
      <c r="U424" s="336"/>
      <c r="V424" s="336"/>
      <c r="W424" s="336"/>
      <c r="X424" s="336"/>
      <c r="Y424" s="336"/>
      <c r="Z424" s="336"/>
    </row>
    <row r="425">
      <c r="A425" s="336"/>
      <c r="B425" s="336"/>
      <c r="C425" s="336"/>
      <c r="D425" s="336"/>
      <c r="E425" s="336"/>
      <c r="F425" s="336"/>
      <c r="G425" s="336"/>
      <c r="H425" s="336"/>
      <c r="I425" s="336"/>
      <c r="J425" s="336"/>
      <c r="K425" s="336"/>
      <c r="L425" s="336"/>
      <c r="M425" s="336"/>
      <c r="N425" s="336"/>
      <c r="O425" s="336"/>
      <c r="P425" s="336"/>
      <c r="Q425" s="336"/>
      <c r="R425" s="336"/>
      <c r="S425" s="336"/>
      <c r="T425" s="336"/>
      <c r="U425" s="336"/>
      <c r="V425" s="336"/>
      <c r="W425" s="336"/>
      <c r="X425" s="336"/>
      <c r="Y425" s="336"/>
      <c r="Z425" s="336"/>
    </row>
    <row r="426">
      <c r="A426" s="336"/>
      <c r="B426" s="336"/>
      <c r="C426" s="336"/>
      <c r="D426" s="336"/>
      <c r="E426" s="336"/>
      <c r="F426" s="336"/>
      <c r="G426" s="336"/>
      <c r="H426" s="336"/>
      <c r="I426" s="336"/>
      <c r="J426" s="336"/>
      <c r="K426" s="336"/>
      <c r="L426" s="336"/>
      <c r="M426" s="336"/>
      <c r="N426" s="336"/>
      <c r="O426" s="336"/>
      <c r="P426" s="336"/>
      <c r="Q426" s="336"/>
      <c r="R426" s="336"/>
      <c r="S426" s="336"/>
      <c r="T426" s="336"/>
      <c r="U426" s="336"/>
      <c r="V426" s="336"/>
      <c r="W426" s="336"/>
      <c r="X426" s="336"/>
      <c r="Y426" s="336"/>
      <c r="Z426" s="336"/>
    </row>
    <row r="427">
      <c r="A427" s="336"/>
      <c r="B427" s="336"/>
      <c r="C427" s="336"/>
      <c r="D427" s="336"/>
      <c r="E427" s="336"/>
      <c r="F427" s="336"/>
      <c r="G427" s="336"/>
      <c r="H427" s="336"/>
      <c r="I427" s="336"/>
      <c r="J427" s="336"/>
      <c r="K427" s="336"/>
      <c r="L427" s="336"/>
      <c r="M427" s="336"/>
      <c r="N427" s="336"/>
      <c r="O427" s="336"/>
      <c r="P427" s="336"/>
      <c r="Q427" s="336"/>
      <c r="R427" s="336"/>
      <c r="S427" s="336"/>
      <c r="T427" s="336"/>
      <c r="U427" s="336"/>
      <c r="V427" s="336"/>
      <c r="W427" s="336"/>
      <c r="X427" s="336"/>
      <c r="Y427" s="336"/>
      <c r="Z427" s="336"/>
    </row>
    <row r="428">
      <c r="A428" s="336"/>
      <c r="B428" s="336"/>
      <c r="C428" s="336"/>
      <c r="D428" s="336"/>
      <c r="E428" s="336"/>
      <c r="F428" s="336"/>
      <c r="G428" s="336"/>
      <c r="H428" s="336"/>
      <c r="I428" s="336"/>
      <c r="J428" s="336"/>
      <c r="K428" s="336"/>
      <c r="L428" s="336"/>
      <c r="M428" s="336"/>
      <c r="N428" s="336"/>
      <c r="O428" s="336"/>
      <c r="P428" s="336"/>
      <c r="Q428" s="336"/>
      <c r="R428" s="336"/>
      <c r="S428" s="336"/>
      <c r="T428" s="336"/>
      <c r="U428" s="336"/>
      <c r="V428" s="336"/>
      <c r="W428" s="336"/>
      <c r="X428" s="336"/>
      <c r="Y428" s="336"/>
      <c r="Z428" s="336"/>
    </row>
    <row r="429">
      <c r="A429" s="336"/>
      <c r="B429" s="336"/>
      <c r="C429" s="336"/>
      <c r="D429" s="336"/>
      <c r="E429" s="336"/>
      <c r="F429" s="336"/>
      <c r="G429" s="336"/>
      <c r="H429" s="336"/>
      <c r="I429" s="336"/>
      <c r="J429" s="336"/>
      <c r="K429" s="336"/>
      <c r="L429" s="336"/>
      <c r="M429" s="336"/>
      <c r="N429" s="336"/>
      <c r="O429" s="336"/>
      <c r="P429" s="336"/>
      <c r="Q429" s="336"/>
      <c r="R429" s="336"/>
      <c r="S429" s="336"/>
      <c r="T429" s="336"/>
      <c r="U429" s="336"/>
      <c r="V429" s="336"/>
      <c r="W429" s="336"/>
      <c r="X429" s="336"/>
      <c r="Y429" s="336"/>
      <c r="Z429" s="336"/>
    </row>
    <row r="430">
      <c r="A430" s="336"/>
      <c r="B430" s="336"/>
      <c r="C430" s="336"/>
      <c r="D430" s="336"/>
      <c r="E430" s="336"/>
      <c r="F430" s="336"/>
      <c r="G430" s="336"/>
      <c r="H430" s="336"/>
      <c r="I430" s="336"/>
      <c r="J430" s="336"/>
      <c r="K430" s="336"/>
      <c r="L430" s="336"/>
      <c r="M430" s="336"/>
      <c r="N430" s="336"/>
      <c r="O430" s="336"/>
      <c r="P430" s="336"/>
      <c r="Q430" s="336"/>
      <c r="R430" s="336"/>
      <c r="S430" s="336"/>
      <c r="T430" s="336"/>
      <c r="U430" s="336"/>
      <c r="V430" s="336"/>
      <c r="W430" s="336"/>
      <c r="X430" s="336"/>
      <c r="Y430" s="336"/>
      <c r="Z430" s="336"/>
    </row>
    <row r="431">
      <c r="A431" s="336"/>
      <c r="B431" s="336"/>
      <c r="C431" s="336"/>
      <c r="D431" s="336"/>
      <c r="E431" s="336"/>
      <c r="F431" s="336"/>
      <c r="G431" s="336"/>
      <c r="H431" s="336"/>
      <c r="I431" s="336"/>
      <c r="J431" s="336"/>
      <c r="K431" s="336"/>
      <c r="L431" s="336"/>
      <c r="M431" s="336"/>
      <c r="N431" s="336"/>
      <c r="O431" s="336"/>
      <c r="P431" s="336"/>
      <c r="Q431" s="336"/>
      <c r="R431" s="336"/>
      <c r="S431" s="336"/>
      <c r="T431" s="336"/>
      <c r="U431" s="336"/>
      <c r="V431" s="336"/>
      <c r="W431" s="336"/>
      <c r="X431" s="336"/>
      <c r="Y431" s="336"/>
      <c r="Z431" s="336"/>
    </row>
    <row r="432">
      <c r="A432" s="336"/>
      <c r="B432" s="336"/>
      <c r="C432" s="336"/>
      <c r="D432" s="336"/>
      <c r="E432" s="336"/>
      <c r="F432" s="336"/>
      <c r="G432" s="336"/>
      <c r="H432" s="336"/>
      <c r="I432" s="336"/>
      <c r="J432" s="336"/>
      <c r="K432" s="336"/>
      <c r="L432" s="336"/>
      <c r="M432" s="336"/>
      <c r="N432" s="336"/>
      <c r="O432" s="336"/>
      <c r="P432" s="336"/>
      <c r="Q432" s="336"/>
      <c r="R432" s="336"/>
      <c r="S432" s="336"/>
      <c r="T432" s="336"/>
      <c r="U432" s="336"/>
      <c r="V432" s="336"/>
      <c r="W432" s="336"/>
      <c r="X432" s="336"/>
      <c r="Y432" s="336"/>
      <c r="Z432" s="336"/>
    </row>
    <row r="433">
      <c r="A433" s="336"/>
      <c r="B433" s="336"/>
      <c r="C433" s="336"/>
      <c r="D433" s="336"/>
      <c r="E433" s="336"/>
      <c r="F433" s="336"/>
      <c r="G433" s="336"/>
      <c r="H433" s="336"/>
      <c r="I433" s="336"/>
      <c r="J433" s="336"/>
      <c r="K433" s="336"/>
      <c r="L433" s="336"/>
      <c r="M433" s="336"/>
      <c r="N433" s="336"/>
      <c r="O433" s="336"/>
      <c r="P433" s="336"/>
      <c r="Q433" s="336"/>
      <c r="R433" s="336"/>
      <c r="S433" s="336"/>
      <c r="T433" s="336"/>
      <c r="U433" s="336"/>
      <c r="V433" s="336"/>
      <c r="W433" s="336"/>
      <c r="X433" s="336"/>
      <c r="Y433" s="336"/>
      <c r="Z433" s="336"/>
    </row>
    <row r="434">
      <c r="A434" s="336"/>
      <c r="B434" s="336"/>
      <c r="C434" s="336"/>
      <c r="D434" s="336"/>
      <c r="E434" s="336"/>
      <c r="F434" s="336"/>
      <c r="G434" s="336"/>
      <c r="H434" s="336"/>
      <c r="I434" s="336"/>
      <c r="J434" s="336"/>
      <c r="K434" s="336"/>
      <c r="L434" s="336"/>
      <c r="M434" s="336"/>
      <c r="N434" s="336"/>
      <c r="O434" s="336"/>
      <c r="P434" s="336"/>
      <c r="Q434" s="336"/>
      <c r="R434" s="336"/>
      <c r="S434" s="336"/>
      <c r="T434" s="336"/>
      <c r="U434" s="336"/>
      <c r="V434" s="336"/>
      <c r="W434" s="336"/>
      <c r="X434" s="336"/>
      <c r="Y434" s="336"/>
      <c r="Z434" s="336"/>
    </row>
    <row r="435">
      <c r="A435" s="336"/>
      <c r="B435" s="336"/>
      <c r="C435" s="336"/>
      <c r="D435" s="336"/>
      <c r="E435" s="336"/>
      <c r="F435" s="336"/>
      <c r="G435" s="336"/>
      <c r="H435" s="336"/>
      <c r="I435" s="336"/>
      <c r="J435" s="336"/>
      <c r="K435" s="336"/>
      <c r="L435" s="336"/>
      <c r="M435" s="336"/>
      <c r="N435" s="336"/>
      <c r="O435" s="336"/>
      <c r="P435" s="336"/>
      <c r="Q435" s="336"/>
      <c r="R435" s="336"/>
      <c r="S435" s="336"/>
      <c r="T435" s="336"/>
      <c r="U435" s="336"/>
      <c r="V435" s="336"/>
      <c r="W435" s="336"/>
      <c r="X435" s="336"/>
      <c r="Y435" s="336"/>
      <c r="Z435" s="336"/>
    </row>
    <row r="436">
      <c r="A436" s="336"/>
      <c r="B436" s="336"/>
      <c r="C436" s="336"/>
      <c r="D436" s="336"/>
      <c r="E436" s="336"/>
      <c r="F436" s="336"/>
      <c r="G436" s="336"/>
      <c r="H436" s="336"/>
      <c r="I436" s="336"/>
      <c r="J436" s="336"/>
      <c r="K436" s="336"/>
      <c r="L436" s="336"/>
      <c r="M436" s="336"/>
      <c r="N436" s="336"/>
      <c r="O436" s="336"/>
      <c r="P436" s="336"/>
      <c r="Q436" s="336"/>
      <c r="R436" s="336"/>
      <c r="S436" s="336"/>
      <c r="T436" s="336"/>
      <c r="U436" s="336"/>
      <c r="V436" s="336"/>
      <c r="W436" s="336"/>
      <c r="X436" s="336"/>
      <c r="Y436" s="336"/>
      <c r="Z436" s="336"/>
    </row>
    <row r="437">
      <c r="A437" s="336"/>
      <c r="B437" s="336"/>
      <c r="C437" s="336"/>
      <c r="D437" s="336"/>
      <c r="E437" s="336"/>
      <c r="F437" s="336"/>
      <c r="G437" s="336"/>
      <c r="H437" s="336"/>
      <c r="I437" s="336"/>
      <c r="J437" s="336"/>
      <c r="K437" s="336"/>
      <c r="L437" s="336"/>
      <c r="M437" s="336"/>
      <c r="N437" s="336"/>
      <c r="O437" s="336"/>
      <c r="P437" s="336"/>
      <c r="Q437" s="336"/>
      <c r="R437" s="336"/>
      <c r="S437" s="336"/>
      <c r="T437" s="336"/>
      <c r="U437" s="336"/>
      <c r="V437" s="336"/>
      <c r="W437" s="336"/>
      <c r="X437" s="336"/>
      <c r="Y437" s="336"/>
      <c r="Z437" s="336"/>
    </row>
    <row r="438">
      <c r="A438" s="336"/>
      <c r="B438" s="336"/>
      <c r="C438" s="336"/>
      <c r="D438" s="336"/>
      <c r="E438" s="336"/>
      <c r="F438" s="336"/>
      <c r="G438" s="336"/>
      <c r="H438" s="336"/>
      <c r="I438" s="336"/>
      <c r="J438" s="336"/>
      <c r="K438" s="336"/>
      <c r="L438" s="336"/>
      <c r="M438" s="336"/>
      <c r="N438" s="336"/>
      <c r="O438" s="336"/>
      <c r="P438" s="336"/>
      <c r="Q438" s="336"/>
      <c r="R438" s="336"/>
      <c r="S438" s="336"/>
      <c r="T438" s="336"/>
      <c r="U438" s="336"/>
      <c r="V438" s="336"/>
      <c r="W438" s="336"/>
      <c r="X438" s="336"/>
      <c r="Y438" s="336"/>
      <c r="Z438" s="336"/>
    </row>
    <row r="439">
      <c r="A439" s="336"/>
      <c r="B439" s="336"/>
      <c r="C439" s="336"/>
      <c r="D439" s="336"/>
      <c r="E439" s="336"/>
      <c r="F439" s="336"/>
      <c r="G439" s="336"/>
      <c r="H439" s="336"/>
      <c r="I439" s="336"/>
      <c r="J439" s="336"/>
      <c r="K439" s="336"/>
      <c r="L439" s="336"/>
      <c r="M439" s="336"/>
      <c r="N439" s="336"/>
      <c r="O439" s="336"/>
      <c r="P439" s="336"/>
      <c r="Q439" s="336"/>
      <c r="R439" s="336"/>
      <c r="S439" s="336"/>
      <c r="T439" s="336"/>
      <c r="U439" s="336"/>
      <c r="V439" s="336"/>
      <c r="W439" s="336"/>
      <c r="X439" s="336"/>
      <c r="Y439" s="336"/>
      <c r="Z439" s="336"/>
    </row>
    <row r="440">
      <c r="A440" s="336"/>
      <c r="B440" s="336"/>
      <c r="C440" s="336"/>
      <c r="D440" s="336"/>
      <c r="E440" s="336"/>
      <c r="F440" s="336"/>
      <c r="G440" s="336"/>
      <c r="H440" s="336"/>
      <c r="I440" s="336"/>
      <c r="J440" s="336"/>
      <c r="K440" s="336"/>
      <c r="L440" s="336"/>
      <c r="M440" s="336"/>
      <c r="N440" s="336"/>
      <c r="O440" s="336"/>
      <c r="P440" s="336"/>
      <c r="Q440" s="336"/>
      <c r="R440" s="336"/>
      <c r="S440" s="336"/>
      <c r="T440" s="336"/>
      <c r="U440" s="336"/>
      <c r="V440" s="336"/>
      <c r="W440" s="336"/>
      <c r="X440" s="336"/>
      <c r="Y440" s="336"/>
      <c r="Z440" s="336"/>
    </row>
    <row r="441">
      <c r="A441" s="336"/>
      <c r="B441" s="336"/>
      <c r="C441" s="336"/>
      <c r="D441" s="336"/>
      <c r="E441" s="336"/>
      <c r="F441" s="336"/>
      <c r="G441" s="336"/>
      <c r="H441" s="336"/>
      <c r="I441" s="336"/>
      <c r="J441" s="336"/>
      <c r="K441" s="336"/>
      <c r="L441" s="336"/>
      <c r="M441" s="336"/>
      <c r="N441" s="336"/>
      <c r="O441" s="336"/>
      <c r="P441" s="336"/>
      <c r="Q441" s="336"/>
      <c r="R441" s="336"/>
      <c r="S441" s="336"/>
      <c r="T441" s="336"/>
      <c r="U441" s="336"/>
      <c r="V441" s="336"/>
      <c r="W441" s="336"/>
      <c r="X441" s="336"/>
      <c r="Y441" s="336"/>
      <c r="Z441" s="336"/>
    </row>
    <row r="442">
      <c r="A442" s="336"/>
      <c r="B442" s="336"/>
      <c r="C442" s="336"/>
      <c r="D442" s="336"/>
      <c r="E442" s="336"/>
      <c r="F442" s="336"/>
      <c r="G442" s="336"/>
      <c r="H442" s="336"/>
      <c r="I442" s="336"/>
      <c r="J442" s="336"/>
      <c r="K442" s="336"/>
      <c r="L442" s="336"/>
      <c r="M442" s="336"/>
      <c r="N442" s="336"/>
      <c r="O442" s="336"/>
      <c r="P442" s="336"/>
      <c r="Q442" s="336"/>
      <c r="R442" s="336"/>
      <c r="S442" s="336"/>
      <c r="T442" s="336"/>
      <c r="U442" s="336"/>
      <c r="V442" s="336"/>
      <c r="W442" s="336"/>
      <c r="X442" s="336"/>
      <c r="Y442" s="336"/>
      <c r="Z442" s="336"/>
    </row>
    <row r="443">
      <c r="A443" s="336"/>
      <c r="B443" s="336"/>
      <c r="C443" s="336"/>
      <c r="D443" s="336"/>
      <c r="E443" s="336"/>
      <c r="F443" s="336"/>
      <c r="G443" s="336"/>
      <c r="H443" s="336"/>
      <c r="I443" s="336"/>
      <c r="J443" s="336"/>
      <c r="K443" s="336"/>
      <c r="L443" s="336"/>
      <c r="M443" s="336"/>
      <c r="N443" s="336"/>
      <c r="O443" s="336"/>
      <c r="P443" s="336"/>
      <c r="Q443" s="336"/>
      <c r="R443" s="336"/>
      <c r="S443" s="336"/>
      <c r="T443" s="336"/>
      <c r="U443" s="336"/>
      <c r="V443" s="336"/>
      <c r="W443" s="336"/>
      <c r="X443" s="336"/>
      <c r="Y443" s="336"/>
      <c r="Z443" s="336"/>
    </row>
    <row r="444">
      <c r="A444" s="336"/>
      <c r="B444" s="336"/>
      <c r="C444" s="336"/>
      <c r="D444" s="336"/>
      <c r="E444" s="336"/>
      <c r="F444" s="336"/>
      <c r="G444" s="336"/>
      <c r="H444" s="336"/>
      <c r="I444" s="336"/>
      <c r="J444" s="336"/>
      <c r="K444" s="336"/>
      <c r="L444" s="336"/>
      <c r="M444" s="336"/>
      <c r="N444" s="336"/>
      <c r="O444" s="336"/>
      <c r="P444" s="336"/>
      <c r="Q444" s="336"/>
      <c r="R444" s="336"/>
      <c r="S444" s="336"/>
      <c r="T444" s="336"/>
      <c r="U444" s="336"/>
      <c r="V444" s="336"/>
      <c r="W444" s="336"/>
      <c r="X444" s="336"/>
      <c r="Y444" s="336"/>
      <c r="Z444" s="336"/>
    </row>
    <row r="445">
      <c r="A445" s="336"/>
      <c r="B445" s="336"/>
      <c r="C445" s="336"/>
      <c r="D445" s="336"/>
      <c r="E445" s="336"/>
      <c r="F445" s="336"/>
      <c r="G445" s="336"/>
      <c r="H445" s="336"/>
      <c r="I445" s="336"/>
      <c r="J445" s="336"/>
      <c r="K445" s="336"/>
      <c r="L445" s="336"/>
      <c r="M445" s="336"/>
      <c r="N445" s="336"/>
      <c r="O445" s="336"/>
      <c r="P445" s="336"/>
      <c r="Q445" s="336"/>
      <c r="R445" s="336"/>
      <c r="S445" s="336"/>
      <c r="T445" s="336"/>
      <c r="U445" s="336"/>
      <c r="V445" s="336"/>
      <c r="W445" s="336"/>
      <c r="X445" s="336"/>
      <c r="Y445" s="336"/>
      <c r="Z445" s="336"/>
    </row>
    <row r="446">
      <c r="A446" s="336"/>
      <c r="B446" s="336"/>
      <c r="C446" s="336"/>
      <c r="D446" s="336"/>
      <c r="E446" s="336"/>
      <c r="F446" s="336"/>
      <c r="G446" s="336"/>
      <c r="H446" s="336"/>
      <c r="I446" s="336"/>
      <c r="J446" s="336"/>
      <c r="K446" s="336"/>
      <c r="L446" s="336"/>
      <c r="M446" s="336"/>
      <c r="N446" s="336"/>
      <c r="O446" s="336"/>
      <c r="P446" s="336"/>
      <c r="Q446" s="336"/>
      <c r="R446" s="336"/>
      <c r="S446" s="336"/>
      <c r="T446" s="336"/>
      <c r="U446" s="336"/>
      <c r="V446" s="336"/>
      <c r="W446" s="336"/>
      <c r="X446" s="336"/>
      <c r="Y446" s="336"/>
      <c r="Z446" s="336"/>
    </row>
    <row r="447">
      <c r="A447" s="336"/>
      <c r="B447" s="336"/>
      <c r="C447" s="336"/>
      <c r="D447" s="336"/>
      <c r="E447" s="336"/>
      <c r="F447" s="336"/>
      <c r="G447" s="336"/>
      <c r="H447" s="336"/>
      <c r="I447" s="336"/>
      <c r="J447" s="336"/>
      <c r="K447" s="336"/>
      <c r="L447" s="336"/>
      <c r="M447" s="336"/>
      <c r="N447" s="336"/>
      <c r="O447" s="336"/>
      <c r="P447" s="336"/>
      <c r="Q447" s="336"/>
      <c r="R447" s="336"/>
      <c r="S447" s="336"/>
      <c r="T447" s="336"/>
      <c r="U447" s="336"/>
      <c r="V447" s="336"/>
      <c r="W447" s="336"/>
      <c r="X447" s="336"/>
      <c r="Y447" s="336"/>
      <c r="Z447" s="336"/>
    </row>
    <row r="448">
      <c r="A448" s="336"/>
      <c r="B448" s="336"/>
      <c r="C448" s="336"/>
      <c r="D448" s="336"/>
      <c r="E448" s="336"/>
      <c r="F448" s="336"/>
      <c r="G448" s="336"/>
      <c r="H448" s="336"/>
      <c r="I448" s="336"/>
      <c r="J448" s="336"/>
      <c r="K448" s="336"/>
      <c r="L448" s="336"/>
      <c r="M448" s="336"/>
      <c r="N448" s="336"/>
      <c r="O448" s="336"/>
      <c r="P448" s="336"/>
      <c r="Q448" s="336"/>
      <c r="R448" s="336"/>
      <c r="S448" s="336"/>
      <c r="T448" s="336"/>
      <c r="U448" s="336"/>
      <c r="V448" s="336"/>
      <c r="W448" s="336"/>
      <c r="X448" s="336"/>
      <c r="Y448" s="336"/>
      <c r="Z448" s="336"/>
    </row>
    <row r="449">
      <c r="A449" s="336"/>
      <c r="B449" s="336"/>
      <c r="C449" s="336"/>
      <c r="D449" s="336"/>
      <c r="E449" s="336"/>
      <c r="F449" s="336"/>
      <c r="G449" s="336"/>
      <c r="H449" s="336"/>
      <c r="I449" s="336"/>
      <c r="J449" s="336"/>
      <c r="K449" s="336"/>
      <c r="L449" s="336"/>
      <c r="M449" s="336"/>
      <c r="N449" s="336"/>
      <c r="O449" s="336"/>
      <c r="P449" s="336"/>
      <c r="Q449" s="336"/>
      <c r="R449" s="336"/>
      <c r="S449" s="336"/>
      <c r="T449" s="336"/>
      <c r="U449" s="336"/>
      <c r="V449" s="336"/>
      <c r="W449" s="336"/>
      <c r="X449" s="336"/>
      <c r="Y449" s="336"/>
      <c r="Z449" s="336"/>
    </row>
    <row r="450">
      <c r="A450" s="336"/>
      <c r="B450" s="336"/>
      <c r="C450" s="336"/>
      <c r="D450" s="336"/>
      <c r="E450" s="336"/>
      <c r="F450" s="336"/>
      <c r="G450" s="336"/>
      <c r="H450" s="336"/>
      <c r="I450" s="336"/>
      <c r="J450" s="336"/>
      <c r="K450" s="336"/>
      <c r="L450" s="336"/>
      <c r="M450" s="336"/>
      <c r="N450" s="336"/>
      <c r="O450" s="336"/>
      <c r="P450" s="336"/>
      <c r="Q450" s="336"/>
      <c r="R450" s="336"/>
      <c r="S450" s="336"/>
      <c r="T450" s="336"/>
      <c r="U450" s="336"/>
      <c r="V450" s="336"/>
      <c r="W450" s="336"/>
      <c r="X450" s="336"/>
      <c r="Y450" s="336"/>
      <c r="Z450" s="336"/>
    </row>
    <row r="451">
      <c r="A451" s="336"/>
      <c r="B451" s="336"/>
      <c r="C451" s="336"/>
      <c r="D451" s="336"/>
      <c r="E451" s="336"/>
      <c r="F451" s="336"/>
      <c r="G451" s="336"/>
      <c r="H451" s="336"/>
      <c r="I451" s="336"/>
      <c r="J451" s="336"/>
      <c r="K451" s="336"/>
      <c r="L451" s="336"/>
      <c r="M451" s="336"/>
      <c r="N451" s="336"/>
      <c r="O451" s="336"/>
      <c r="P451" s="336"/>
      <c r="Q451" s="336"/>
      <c r="R451" s="336"/>
      <c r="S451" s="336"/>
      <c r="T451" s="336"/>
      <c r="U451" s="336"/>
      <c r="V451" s="336"/>
      <c r="W451" s="336"/>
      <c r="X451" s="336"/>
      <c r="Y451" s="336"/>
      <c r="Z451" s="336"/>
    </row>
    <row r="452">
      <c r="A452" s="336"/>
      <c r="B452" s="336"/>
      <c r="C452" s="336"/>
      <c r="D452" s="336"/>
      <c r="E452" s="336"/>
      <c r="F452" s="336"/>
      <c r="G452" s="336"/>
      <c r="H452" s="336"/>
      <c r="I452" s="336"/>
      <c r="J452" s="336"/>
      <c r="K452" s="336"/>
      <c r="L452" s="336"/>
      <c r="M452" s="336"/>
      <c r="N452" s="336"/>
      <c r="O452" s="336"/>
      <c r="P452" s="336"/>
      <c r="Q452" s="336"/>
      <c r="R452" s="336"/>
      <c r="S452" s="336"/>
      <c r="T452" s="336"/>
      <c r="U452" s="336"/>
      <c r="V452" s="336"/>
      <c r="W452" s="336"/>
      <c r="X452" s="336"/>
      <c r="Y452" s="336"/>
      <c r="Z452" s="336"/>
    </row>
    <row r="453">
      <c r="A453" s="336"/>
      <c r="B453" s="336"/>
      <c r="C453" s="336"/>
      <c r="D453" s="336"/>
      <c r="E453" s="336"/>
      <c r="F453" s="336"/>
      <c r="G453" s="336"/>
      <c r="H453" s="336"/>
      <c r="I453" s="336"/>
      <c r="J453" s="336"/>
      <c r="K453" s="336"/>
      <c r="L453" s="336"/>
      <c r="M453" s="336"/>
      <c r="N453" s="336"/>
      <c r="O453" s="336"/>
      <c r="P453" s="336"/>
      <c r="Q453" s="336"/>
      <c r="R453" s="336"/>
      <c r="S453" s="336"/>
      <c r="T453" s="336"/>
      <c r="U453" s="336"/>
      <c r="V453" s="336"/>
      <c r="W453" s="336"/>
      <c r="X453" s="336"/>
      <c r="Y453" s="336"/>
      <c r="Z453" s="336"/>
    </row>
    <row r="454">
      <c r="A454" s="336"/>
      <c r="B454" s="336"/>
      <c r="C454" s="336"/>
      <c r="D454" s="336"/>
      <c r="E454" s="336"/>
      <c r="F454" s="336"/>
      <c r="G454" s="336"/>
      <c r="H454" s="336"/>
      <c r="I454" s="336"/>
      <c r="J454" s="336"/>
      <c r="K454" s="336"/>
      <c r="L454" s="336"/>
      <c r="M454" s="336"/>
      <c r="N454" s="336"/>
      <c r="O454" s="336"/>
      <c r="P454" s="336"/>
      <c r="Q454" s="336"/>
      <c r="R454" s="336"/>
      <c r="S454" s="336"/>
      <c r="T454" s="336"/>
      <c r="U454" s="336"/>
      <c r="V454" s="336"/>
      <c r="W454" s="336"/>
      <c r="X454" s="336"/>
      <c r="Y454" s="336"/>
      <c r="Z454" s="336"/>
    </row>
    <row r="455">
      <c r="A455" s="336"/>
      <c r="B455" s="336"/>
      <c r="C455" s="336"/>
      <c r="D455" s="336"/>
      <c r="E455" s="336"/>
      <c r="F455" s="336"/>
      <c r="G455" s="336"/>
      <c r="H455" s="336"/>
      <c r="I455" s="336"/>
      <c r="J455" s="336"/>
      <c r="K455" s="336"/>
      <c r="L455" s="336"/>
      <c r="M455" s="336"/>
      <c r="N455" s="336"/>
      <c r="O455" s="336"/>
      <c r="P455" s="336"/>
      <c r="Q455" s="336"/>
      <c r="R455" s="336"/>
      <c r="S455" s="336"/>
      <c r="T455" s="336"/>
      <c r="U455" s="336"/>
      <c r="V455" s="336"/>
      <c r="W455" s="336"/>
      <c r="X455" s="336"/>
      <c r="Y455" s="336"/>
      <c r="Z455" s="336"/>
    </row>
    <row r="456">
      <c r="A456" s="336"/>
      <c r="B456" s="336"/>
      <c r="C456" s="336"/>
      <c r="D456" s="336"/>
      <c r="E456" s="336"/>
      <c r="F456" s="336"/>
      <c r="G456" s="336"/>
      <c r="H456" s="336"/>
      <c r="I456" s="336"/>
      <c r="J456" s="336"/>
      <c r="K456" s="336"/>
      <c r="L456" s="336"/>
      <c r="M456" s="336"/>
      <c r="N456" s="336"/>
      <c r="O456" s="336"/>
      <c r="P456" s="336"/>
      <c r="Q456" s="336"/>
      <c r="R456" s="336"/>
      <c r="S456" s="336"/>
      <c r="T456" s="336"/>
      <c r="U456" s="336"/>
      <c r="V456" s="336"/>
      <c r="W456" s="336"/>
      <c r="X456" s="336"/>
      <c r="Y456" s="336"/>
      <c r="Z456" s="336"/>
    </row>
    <row r="457">
      <c r="A457" s="336"/>
      <c r="B457" s="336"/>
      <c r="C457" s="336"/>
      <c r="D457" s="336"/>
      <c r="E457" s="336"/>
      <c r="F457" s="336"/>
      <c r="G457" s="336"/>
      <c r="H457" s="336"/>
      <c r="I457" s="336"/>
      <c r="J457" s="336"/>
      <c r="K457" s="336"/>
      <c r="L457" s="336"/>
      <c r="M457" s="336"/>
      <c r="N457" s="336"/>
      <c r="O457" s="336"/>
      <c r="P457" s="336"/>
      <c r="Q457" s="336"/>
      <c r="R457" s="336"/>
      <c r="S457" s="336"/>
      <c r="T457" s="336"/>
      <c r="U457" s="336"/>
      <c r="V457" s="336"/>
      <c r="W457" s="336"/>
      <c r="X457" s="336"/>
      <c r="Y457" s="336"/>
      <c r="Z457" s="336"/>
    </row>
    <row r="458">
      <c r="A458" s="336"/>
      <c r="B458" s="336"/>
      <c r="C458" s="336"/>
      <c r="D458" s="336"/>
      <c r="E458" s="336"/>
      <c r="F458" s="336"/>
      <c r="G458" s="336"/>
      <c r="H458" s="336"/>
      <c r="I458" s="336"/>
      <c r="J458" s="336"/>
      <c r="K458" s="336"/>
      <c r="L458" s="336"/>
      <c r="M458" s="336"/>
      <c r="N458" s="336"/>
      <c r="O458" s="336"/>
      <c r="P458" s="336"/>
      <c r="Q458" s="336"/>
      <c r="R458" s="336"/>
      <c r="S458" s="336"/>
      <c r="T458" s="336"/>
      <c r="U458" s="336"/>
      <c r="V458" s="336"/>
      <c r="W458" s="336"/>
      <c r="X458" s="336"/>
      <c r="Y458" s="336"/>
      <c r="Z458" s="336"/>
    </row>
    <row r="459">
      <c r="A459" s="336"/>
      <c r="B459" s="336"/>
      <c r="C459" s="336"/>
      <c r="D459" s="336"/>
      <c r="E459" s="336"/>
      <c r="F459" s="336"/>
      <c r="G459" s="336"/>
      <c r="H459" s="336"/>
      <c r="I459" s="336"/>
      <c r="J459" s="336"/>
      <c r="K459" s="336"/>
      <c r="L459" s="336"/>
      <c r="M459" s="336"/>
      <c r="N459" s="336"/>
      <c r="O459" s="336"/>
      <c r="P459" s="336"/>
      <c r="Q459" s="336"/>
      <c r="R459" s="336"/>
      <c r="S459" s="336"/>
      <c r="T459" s="336"/>
      <c r="U459" s="336"/>
      <c r="V459" s="336"/>
      <c r="W459" s="336"/>
      <c r="X459" s="336"/>
      <c r="Y459" s="336"/>
      <c r="Z459" s="336"/>
    </row>
    <row r="460">
      <c r="A460" s="336"/>
      <c r="B460" s="336"/>
      <c r="C460" s="336"/>
      <c r="D460" s="336"/>
      <c r="E460" s="336"/>
      <c r="F460" s="336"/>
      <c r="G460" s="336"/>
      <c r="H460" s="336"/>
      <c r="I460" s="336"/>
      <c r="J460" s="336"/>
      <c r="K460" s="336"/>
      <c r="L460" s="336"/>
      <c r="M460" s="336"/>
      <c r="N460" s="336"/>
      <c r="O460" s="336"/>
      <c r="P460" s="336"/>
      <c r="Q460" s="336"/>
      <c r="R460" s="336"/>
      <c r="S460" s="336"/>
      <c r="T460" s="336"/>
      <c r="U460" s="336"/>
      <c r="V460" s="336"/>
      <c r="W460" s="336"/>
      <c r="X460" s="336"/>
      <c r="Y460" s="336"/>
      <c r="Z460" s="336"/>
    </row>
    <row r="461">
      <c r="A461" s="336"/>
      <c r="B461" s="336"/>
      <c r="C461" s="336"/>
      <c r="D461" s="336"/>
      <c r="E461" s="336"/>
      <c r="F461" s="336"/>
      <c r="G461" s="336"/>
      <c r="H461" s="336"/>
      <c r="I461" s="336"/>
      <c r="J461" s="336"/>
      <c r="K461" s="336"/>
      <c r="L461" s="336"/>
      <c r="M461" s="336"/>
      <c r="N461" s="336"/>
      <c r="O461" s="336"/>
      <c r="P461" s="336"/>
      <c r="Q461" s="336"/>
      <c r="R461" s="336"/>
      <c r="S461" s="336"/>
      <c r="T461" s="336"/>
      <c r="U461" s="336"/>
      <c r="V461" s="336"/>
      <c r="W461" s="336"/>
      <c r="X461" s="336"/>
      <c r="Y461" s="336"/>
      <c r="Z461" s="336"/>
    </row>
    <row r="462">
      <c r="A462" s="336"/>
      <c r="B462" s="336"/>
      <c r="C462" s="336"/>
      <c r="D462" s="336"/>
      <c r="E462" s="336"/>
      <c r="F462" s="336"/>
      <c r="G462" s="336"/>
      <c r="H462" s="336"/>
      <c r="I462" s="336"/>
      <c r="J462" s="336"/>
      <c r="K462" s="336"/>
      <c r="L462" s="336"/>
      <c r="M462" s="336"/>
      <c r="N462" s="336"/>
      <c r="O462" s="336"/>
      <c r="P462" s="336"/>
      <c r="Q462" s="336"/>
      <c r="R462" s="336"/>
      <c r="S462" s="336"/>
      <c r="T462" s="336"/>
      <c r="U462" s="336"/>
      <c r="V462" s="336"/>
      <c r="W462" s="336"/>
      <c r="X462" s="336"/>
      <c r="Y462" s="336"/>
      <c r="Z462" s="336"/>
    </row>
    <row r="463">
      <c r="A463" s="336"/>
      <c r="B463" s="336"/>
      <c r="C463" s="336"/>
      <c r="D463" s="336"/>
      <c r="E463" s="336"/>
      <c r="F463" s="336"/>
      <c r="G463" s="336"/>
      <c r="H463" s="336"/>
      <c r="I463" s="336"/>
      <c r="J463" s="336"/>
      <c r="K463" s="336"/>
      <c r="L463" s="336"/>
      <c r="M463" s="336"/>
      <c r="N463" s="336"/>
      <c r="O463" s="336"/>
      <c r="P463" s="336"/>
      <c r="Q463" s="336"/>
      <c r="R463" s="336"/>
      <c r="S463" s="336"/>
      <c r="T463" s="336"/>
      <c r="U463" s="336"/>
      <c r="V463" s="336"/>
      <c r="W463" s="336"/>
      <c r="X463" s="336"/>
      <c r="Y463" s="336"/>
      <c r="Z463" s="336"/>
    </row>
    <row r="464">
      <c r="A464" s="336"/>
      <c r="B464" s="336"/>
      <c r="C464" s="336"/>
      <c r="D464" s="336"/>
      <c r="E464" s="336"/>
      <c r="F464" s="336"/>
      <c r="G464" s="336"/>
      <c r="H464" s="336"/>
      <c r="I464" s="336"/>
      <c r="J464" s="336"/>
      <c r="K464" s="336"/>
      <c r="L464" s="336"/>
      <c r="M464" s="336"/>
      <c r="N464" s="336"/>
      <c r="O464" s="336"/>
      <c r="P464" s="336"/>
      <c r="Q464" s="336"/>
      <c r="R464" s="336"/>
      <c r="S464" s="336"/>
      <c r="T464" s="336"/>
      <c r="U464" s="336"/>
      <c r="V464" s="336"/>
      <c r="W464" s="336"/>
      <c r="X464" s="336"/>
      <c r="Y464" s="336"/>
      <c r="Z464" s="336"/>
    </row>
    <row r="465">
      <c r="A465" s="336"/>
      <c r="B465" s="336"/>
      <c r="C465" s="336"/>
      <c r="D465" s="336"/>
      <c r="E465" s="336"/>
      <c r="F465" s="336"/>
      <c r="G465" s="336"/>
      <c r="H465" s="336"/>
      <c r="I465" s="336"/>
      <c r="J465" s="336"/>
      <c r="K465" s="336"/>
      <c r="L465" s="336"/>
      <c r="M465" s="336"/>
      <c r="N465" s="336"/>
      <c r="O465" s="336"/>
      <c r="P465" s="336"/>
      <c r="Q465" s="336"/>
      <c r="R465" s="336"/>
      <c r="S465" s="336"/>
      <c r="T465" s="336"/>
      <c r="U465" s="336"/>
      <c r="V465" s="336"/>
      <c r="W465" s="336"/>
      <c r="X465" s="336"/>
      <c r="Y465" s="336"/>
      <c r="Z465" s="336"/>
    </row>
    <row r="466">
      <c r="A466" s="336"/>
      <c r="B466" s="336"/>
      <c r="C466" s="336"/>
      <c r="D466" s="336"/>
      <c r="E466" s="336"/>
      <c r="F466" s="336"/>
      <c r="G466" s="336"/>
      <c r="H466" s="336"/>
      <c r="I466" s="336"/>
      <c r="J466" s="336"/>
      <c r="K466" s="336"/>
      <c r="L466" s="336"/>
      <c r="M466" s="336"/>
      <c r="N466" s="336"/>
      <c r="O466" s="336"/>
      <c r="P466" s="336"/>
      <c r="Q466" s="336"/>
      <c r="R466" s="336"/>
      <c r="S466" s="336"/>
      <c r="T466" s="336"/>
      <c r="U466" s="336"/>
      <c r="V466" s="336"/>
      <c r="W466" s="336"/>
      <c r="X466" s="336"/>
      <c r="Y466" s="336"/>
      <c r="Z466" s="336"/>
    </row>
    <row r="467">
      <c r="A467" s="336"/>
      <c r="B467" s="336"/>
      <c r="C467" s="336"/>
      <c r="D467" s="336"/>
      <c r="E467" s="336"/>
      <c r="F467" s="336"/>
      <c r="G467" s="336"/>
      <c r="H467" s="336"/>
      <c r="I467" s="336"/>
      <c r="J467" s="336"/>
      <c r="K467" s="336"/>
      <c r="L467" s="336"/>
      <c r="M467" s="336"/>
      <c r="N467" s="336"/>
      <c r="O467" s="336"/>
      <c r="P467" s="336"/>
      <c r="Q467" s="336"/>
      <c r="R467" s="336"/>
      <c r="S467" s="336"/>
      <c r="T467" s="336"/>
      <c r="U467" s="336"/>
      <c r="V467" s="336"/>
      <c r="W467" s="336"/>
      <c r="X467" s="336"/>
      <c r="Y467" s="336"/>
      <c r="Z467" s="336"/>
    </row>
    <row r="468">
      <c r="A468" s="336"/>
      <c r="B468" s="336"/>
      <c r="C468" s="336"/>
      <c r="D468" s="336"/>
      <c r="E468" s="336"/>
      <c r="F468" s="336"/>
      <c r="G468" s="336"/>
      <c r="H468" s="336"/>
      <c r="I468" s="336"/>
      <c r="J468" s="336"/>
      <c r="K468" s="336"/>
      <c r="L468" s="336"/>
      <c r="M468" s="336"/>
      <c r="N468" s="336"/>
      <c r="O468" s="336"/>
      <c r="P468" s="336"/>
      <c r="Q468" s="336"/>
      <c r="R468" s="336"/>
      <c r="S468" s="336"/>
      <c r="T468" s="336"/>
      <c r="U468" s="336"/>
      <c r="V468" s="336"/>
      <c r="W468" s="336"/>
      <c r="X468" s="336"/>
      <c r="Y468" s="336"/>
      <c r="Z468" s="336"/>
    </row>
    <row r="469">
      <c r="A469" s="336"/>
      <c r="B469" s="336"/>
      <c r="C469" s="336"/>
      <c r="D469" s="336"/>
      <c r="E469" s="336"/>
      <c r="F469" s="336"/>
      <c r="G469" s="336"/>
      <c r="H469" s="336"/>
      <c r="I469" s="336"/>
      <c r="J469" s="336"/>
      <c r="K469" s="336"/>
      <c r="L469" s="336"/>
      <c r="M469" s="336"/>
      <c r="N469" s="336"/>
      <c r="O469" s="336"/>
      <c r="P469" s="336"/>
      <c r="Q469" s="336"/>
      <c r="R469" s="336"/>
      <c r="S469" s="336"/>
      <c r="T469" s="336"/>
      <c r="U469" s="336"/>
      <c r="V469" s="336"/>
      <c r="W469" s="336"/>
      <c r="X469" s="336"/>
      <c r="Y469" s="336"/>
      <c r="Z469" s="336"/>
    </row>
    <row r="470">
      <c r="A470" s="336"/>
      <c r="B470" s="336"/>
      <c r="C470" s="336"/>
      <c r="D470" s="336"/>
      <c r="E470" s="336"/>
      <c r="F470" s="336"/>
      <c r="G470" s="336"/>
      <c r="H470" s="336"/>
      <c r="I470" s="336"/>
      <c r="J470" s="336"/>
      <c r="K470" s="336"/>
      <c r="L470" s="336"/>
      <c r="M470" s="336"/>
      <c r="N470" s="336"/>
      <c r="O470" s="336"/>
      <c r="P470" s="336"/>
      <c r="Q470" s="336"/>
      <c r="R470" s="336"/>
      <c r="S470" s="336"/>
      <c r="T470" s="336"/>
      <c r="U470" s="336"/>
      <c r="V470" s="336"/>
      <c r="W470" s="336"/>
      <c r="X470" s="336"/>
      <c r="Y470" s="336"/>
      <c r="Z470" s="336"/>
    </row>
    <row r="471">
      <c r="A471" s="336"/>
      <c r="B471" s="336"/>
      <c r="C471" s="336"/>
      <c r="D471" s="336"/>
      <c r="E471" s="336"/>
      <c r="F471" s="336"/>
      <c r="G471" s="336"/>
      <c r="H471" s="336"/>
      <c r="I471" s="336"/>
      <c r="J471" s="336"/>
      <c r="K471" s="336"/>
      <c r="L471" s="336"/>
      <c r="M471" s="336"/>
      <c r="N471" s="336"/>
      <c r="O471" s="336"/>
      <c r="P471" s="336"/>
      <c r="Q471" s="336"/>
      <c r="R471" s="336"/>
      <c r="S471" s="336"/>
      <c r="T471" s="336"/>
      <c r="U471" s="336"/>
      <c r="V471" s="336"/>
      <c r="W471" s="336"/>
      <c r="X471" s="336"/>
      <c r="Y471" s="336"/>
      <c r="Z471" s="336"/>
    </row>
    <row r="472">
      <c r="A472" s="336"/>
      <c r="B472" s="336"/>
      <c r="C472" s="336"/>
      <c r="D472" s="336"/>
      <c r="E472" s="336"/>
      <c r="F472" s="336"/>
      <c r="G472" s="336"/>
      <c r="H472" s="336"/>
      <c r="I472" s="336"/>
      <c r="J472" s="336"/>
      <c r="K472" s="336"/>
      <c r="L472" s="336"/>
      <c r="M472" s="336"/>
      <c r="N472" s="336"/>
      <c r="O472" s="336"/>
      <c r="P472" s="336"/>
      <c r="Q472" s="336"/>
      <c r="R472" s="336"/>
      <c r="S472" s="336"/>
      <c r="T472" s="336"/>
      <c r="U472" s="336"/>
      <c r="V472" s="336"/>
      <c r="W472" s="336"/>
      <c r="X472" s="336"/>
      <c r="Y472" s="336"/>
      <c r="Z472" s="336"/>
    </row>
    <row r="473">
      <c r="A473" s="336"/>
      <c r="B473" s="336"/>
      <c r="C473" s="336"/>
      <c r="D473" s="336"/>
      <c r="E473" s="336"/>
      <c r="F473" s="336"/>
      <c r="G473" s="336"/>
      <c r="H473" s="336"/>
      <c r="I473" s="336"/>
      <c r="J473" s="336"/>
      <c r="K473" s="336"/>
      <c r="L473" s="336"/>
      <c r="M473" s="336"/>
      <c r="N473" s="336"/>
      <c r="O473" s="336"/>
      <c r="P473" s="336"/>
      <c r="Q473" s="336"/>
      <c r="R473" s="336"/>
      <c r="S473" s="336"/>
      <c r="T473" s="336"/>
      <c r="U473" s="336"/>
      <c r="V473" s="336"/>
      <c r="W473" s="336"/>
      <c r="X473" s="336"/>
      <c r="Y473" s="336"/>
      <c r="Z473" s="336"/>
    </row>
    <row r="474">
      <c r="A474" s="336"/>
      <c r="B474" s="336"/>
      <c r="C474" s="336"/>
      <c r="D474" s="336"/>
      <c r="E474" s="336"/>
      <c r="F474" s="336"/>
      <c r="G474" s="336"/>
      <c r="H474" s="336"/>
      <c r="I474" s="336"/>
      <c r="J474" s="336"/>
      <c r="K474" s="336"/>
      <c r="L474" s="336"/>
      <c r="M474" s="336"/>
      <c r="N474" s="336"/>
      <c r="O474" s="336"/>
      <c r="P474" s="336"/>
      <c r="Q474" s="336"/>
      <c r="R474" s="336"/>
      <c r="S474" s="336"/>
      <c r="T474" s="336"/>
      <c r="U474" s="336"/>
      <c r="V474" s="336"/>
      <c r="W474" s="336"/>
      <c r="X474" s="336"/>
      <c r="Y474" s="336"/>
      <c r="Z474" s="336"/>
    </row>
    <row r="475">
      <c r="A475" s="336"/>
      <c r="B475" s="336"/>
      <c r="C475" s="336"/>
      <c r="D475" s="336"/>
      <c r="E475" s="336"/>
      <c r="F475" s="336"/>
      <c r="G475" s="336"/>
      <c r="H475" s="336"/>
      <c r="I475" s="336"/>
      <c r="J475" s="336"/>
      <c r="K475" s="336"/>
      <c r="L475" s="336"/>
      <c r="M475" s="336"/>
      <c r="N475" s="336"/>
      <c r="O475" s="336"/>
      <c r="P475" s="336"/>
      <c r="Q475" s="336"/>
      <c r="R475" s="336"/>
      <c r="S475" s="336"/>
      <c r="T475" s="336"/>
      <c r="U475" s="336"/>
      <c r="V475" s="336"/>
      <c r="W475" s="336"/>
      <c r="X475" s="336"/>
      <c r="Y475" s="336"/>
      <c r="Z475" s="336"/>
    </row>
    <row r="476">
      <c r="A476" s="336"/>
      <c r="B476" s="336"/>
      <c r="C476" s="336"/>
      <c r="D476" s="336"/>
      <c r="E476" s="336"/>
      <c r="F476" s="336"/>
      <c r="G476" s="336"/>
      <c r="H476" s="336"/>
      <c r="I476" s="336"/>
      <c r="J476" s="336"/>
      <c r="K476" s="336"/>
      <c r="L476" s="336"/>
      <c r="M476" s="336"/>
      <c r="N476" s="336"/>
      <c r="O476" s="336"/>
      <c r="P476" s="336"/>
      <c r="Q476" s="336"/>
      <c r="R476" s="336"/>
      <c r="S476" s="336"/>
      <c r="T476" s="336"/>
      <c r="U476" s="336"/>
      <c r="V476" s="336"/>
      <c r="W476" s="336"/>
      <c r="X476" s="336"/>
      <c r="Y476" s="336"/>
      <c r="Z476" s="336"/>
    </row>
    <row r="477">
      <c r="A477" s="336"/>
      <c r="B477" s="336"/>
      <c r="C477" s="336"/>
      <c r="D477" s="336"/>
      <c r="E477" s="336"/>
      <c r="F477" s="336"/>
      <c r="G477" s="336"/>
      <c r="H477" s="336"/>
      <c r="I477" s="336"/>
      <c r="J477" s="336"/>
      <c r="K477" s="336"/>
      <c r="L477" s="336"/>
      <c r="M477" s="336"/>
      <c r="N477" s="336"/>
      <c r="O477" s="336"/>
      <c r="P477" s="336"/>
      <c r="Q477" s="336"/>
      <c r="R477" s="336"/>
      <c r="S477" s="336"/>
      <c r="T477" s="336"/>
      <c r="U477" s="336"/>
      <c r="V477" s="336"/>
      <c r="W477" s="336"/>
      <c r="X477" s="336"/>
      <c r="Y477" s="336"/>
      <c r="Z477" s="336"/>
    </row>
    <row r="478">
      <c r="A478" s="336"/>
      <c r="B478" s="336"/>
      <c r="C478" s="336"/>
      <c r="D478" s="336"/>
      <c r="E478" s="336"/>
      <c r="F478" s="336"/>
      <c r="G478" s="336"/>
      <c r="H478" s="336"/>
      <c r="I478" s="336"/>
      <c r="J478" s="336"/>
      <c r="K478" s="336"/>
      <c r="L478" s="336"/>
      <c r="M478" s="336"/>
      <c r="N478" s="336"/>
      <c r="O478" s="336"/>
      <c r="P478" s="336"/>
      <c r="Q478" s="336"/>
      <c r="R478" s="336"/>
      <c r="S478" s="336"/>
      <c r="T478" s="336"/>
      <c r="U478" s="336"/>
      <c r="V478" s="336"/>
      <c r="W478" s="336"/>
      <c r="X478" s="336"/>
      <c r="Y478" s="336"/>
      <c r="Z478" s="336"/>
    </row>
    <row r="479">
      <c r="A479" s="336"/>
      <c r="B479" s="336"/>
      <c r="C479" s="336"/>
      <c r="D479" s="336"/>
      <c r="E479" s="336"/>
      <c r="F479" s="336"/>
      <c r="G479" s="336"/>
      <c r="H479" s="336"/>
      <c r="I479" s="336"/>
      <c r="J479" s="336"/>
      <c r="K479" s="336"/>
      <c r="L479" s="336"/>
      <c r="M479" s="336"/>
      <c r="N479" s="336"/>
      <c r="O479" s="336"/>
      <c r="P479" s="336"/>
      <c r="Q479" s="336"/>
      <c r="R479" s="336"/>
      <c r="S479" s="336"/>
      <c r="T479" s="336"/>
      <c r="U479" s="336"/>
      <c r="V479" s="336"/>
      <c r="W479" s="336"/>
      <c r="X479" s="336"/>
      <c r="Y479" s="336"/>
      <c r="Z479" s="336"/>
    </row>
    <row r="480">
      <c r="A480" s="336"/>
      <c r="B480" s="336"/>
      <c r="C480" s="336"/>
      <c r="D480" s="336"/>
      <c r="E480" s="336"/>
      <c r="F480" s="336"/>
      <c r="G480" s="336"/>
      <c r="H480" s="336"/>
      <c r="I480" s="336"/>
      <c r="J480" s="336"/>
      <c r="K480" s="336"/>
      <c r="L480" s="336"/>
      <c r="M480" s="336"/>
      <c r="N480" s="336"/>
      <c r="O480" s="336"/>
      <c r="P480" s="336"/>
      <c r="Q480" s="336"/>
      <c r="R480" s="336"/>
      <c r="S480" s="336"/>
      <c r="T480" s="336"/>
      <c r="U480" s="336"/>
      <c r="V480" s="336"/>
      <c r="W480" s="336"/>
      <c r="X480" s="336"/>
      <c r="Y480" s="336"/>
      <c r="Z480" s="336"/>
    </row>
    <row r="481">
      <c r="A481" s="336"/>
      <c r="B481" s="336"/>
      <c r="C481" s="336"/>
      <c r="D481" s="336"/>
      <c r="E481" s="336"/>
      <c r="F481" s="336"/>
      <c r="G481" s="336"/>
      <c r="H481" s="336"/>
      <c r="I481" s="336"/>
      <c r="J481" s="336"/>
      <c r="K481" s="336"/>
      <c r="L481" s="336"/>
      <c r="M481" s="336"/>
      <c r="N481" s="336"/>
      <c r="O481" s="336"/>
      <c r="P481" s="336"/>
      <c r="Q481" s="336"/>
      <c r="R481" s="336"/>
      <c r="S481" s="336"/>
      <c r="T481" s="336"/>
      <c r="U481" s="336"/>
      <c r="V481" s="336"/>
      <c r="W481" s="336"/>
      <c r="X481" s="336"/>
      <c r="Y481" s="336"/>
      <c r="Z481" s="336"/>
    </row>
    <row r="482">
      <c r="A482" s="336"/>
      <c r="B482" s="336"/>
      <c r="C482" s="336"/>
      <c r="D482" s="336"/>
      <c r="E482" s="336"/>
      <c r="F482" s="336"/>
      <c r="G482" s="336"/>
      <c r="H482" s="336"/>
      <c r="I482" s="336"/>
      <c r="J482" s="336"/>
      <c r="K482" s="336"/>
      <c r="L482" s="336"/>
      <c r="M482" s="336"/>
      <c r="N482" s="336"/>
      <c r="O482" s="336"/>
      <c r="P482" s="336"/>
      <c r="Q482" s="336"/>
      <c r="R482" s="336"/>
      <c r="S482" s="336"/>
      <c r="T482" s="336"/>
      <c r="U482" s="336"/>
      <c r="V482" s="336"/>
      <c r="W482" s="336"/>
      <c r="X482" s="336"/>
      <c r="Y482" s="336"/>
      <c r="Z482" s="336"/>
    </row>
    <row r="483">
      <c r="A483" s="336"/>
      <c r="B483" s="336"/>
      <c r="C483" s="336"/>
      <c r="D483" s="336"/>
      <c r="E483" s="336"/>
      <c r="F483" s="336"/>
      <c r="G483" s="336"/>
      <c r="H483" s="336"/>
      <c r="I483" s="336"/>
      <c r="J483" s="336"/>
      <c r="K483" s="336"/>
      <c r="L483" s="336"/>
      <c r="M483" s="336"/>
      <c r="N483" s="336"/>
      <c r="O483" s="336"/>
      <c r="P483" s="336"/>
      <c r="Q483" s="336"/>
      <c r="R483" s="336"/>
      <c r="S483" s="336"/>
      <c r="T483" s="336"/>
      <c r="U483" s="336"/>
      <c r="V483" s="336"/>
      <c r="W483" s="336"/>
      <c r="X483" s="336"/>
      <c r="Y483" s="336"/>
      <c r="Z483" s="336"/>
    </row>
    <row r="484">
      <c r="A484" s="336"/>
      <c r="B484" s="336"/>
      <c r="C484" s="336"/>
      <c r="D484" s="336"/>
      <c r="E484" s="336"/>
      <c r="F484" s="336"/>
      <c r="G484" s="336"/>
      <c r="H484" s="336"/>
      <c r="I484" s="336"/>
      <c r="J484" s="336"/>
      <c r="K484" s="336"/>
      <c r="L484" s="336"/>
      <c r="M484" s="336"/>
      <c r="N484" s="336"/>
      <c r="O484" s="336"/>
      <c r="P484" s="336"/>
      <c r="Q484" s="336"/>
      <c r="R484" s="336"/>
      <c r="S484" s="336"/>
      <c r="T484" s="336"/>
      <c r="U484" s="336"/>
      <c r="V484" s="336"/>
      <c r="W484" s="336"/>
      <c r="X484" s="336"/>
      <c r="Y484" s="336"/>
      <c r="Z484" s="336"/>
    </row>
    <row r="485">
      <c r="A485" s="336"/>
      <c r="B485" s="336"/>
      <c r="C485" s="336"/>
      <c r="D485" s="336"/>
      <c r="E485" s="336"/>
      <c r="F485" s="336"/>
      <c r="G485" s="336"/>
      <c r="H485" s="336"/>
      <c r="I485" s="336"/>
      <c r="J485" s="336"/>
      <c r="K485" s="336"/>
      <c r="L485" s="336"/>
      <c r="M485" s="336"/>
      <c r="N485" s="336"/>
      <c r="O485" s="336"/>
      <c r="P485" s="336"/>
      <c r="Q485" s="336"/>
      <c r="R485" s="336"/>
      <c r="S485" s="336"/>
      <c r="T485" s="336"/>
      <c r="U485" s="336"/>
      <c r="V485" s="336"/>
      <c r="W485" s="336"/>
      <c r="X485" s="336"/>
      <c r="Y485" s="336"/>
      <c r="Z485" s="336"/>
    </row>
    <row r="486">
      <c r="A486" s="336"/>
      <c r="B486" s="336"/>
      <c r="C486" s="336"/>
      <c r="D486" s="336"/>
      <c r="E486" s="336"/>
      <c r="F486" s="336"/>
      <c r="G486" s="336"/>
      <c r="H486" s="336"/>
      <c r="I486" s="336"/>
      <c r="J486" s="336"/>
      <c r="K486" s="336"/>
      <c r="L486" s="336"/>
      <c r="M486" s="336"/>
      <c r="N486" s="336"/>
      <c r="O486" s="336"/>
      <c r="P486" s="336"/>
      <c r="Q486" s="336"/>
      <c r="R486" s="336"/>
      <c r="S486" s="336"/>
      <c r="T486" s="336"/>
      <c r="U486" s="336"/>
      <c r="V486" s="336"/>
      <c r="W486" s="336"/>
      <c r="X486" s="336"/>
      <c r="Y486" s="336"/>
      <c r="Z486" s="336"/>
    </row>
    <row r="487">
      <c r="A487" s="336"/>
      <c r="B487" s="336"/>
      <c r="C487" s="336"/>
      <c r="D487" s="336"/>
      <c r="E487" s="336"/>
      <c r="F487" s="336"/>
      <c r="G487" s="336"/>
      <c r="H487" s="336"/>
      <c r="I487" s="336"/>
      <c r="J487" s="336"/>
      <c r="K487" s="336"/>
      <c r="L487" s="336"/>
      <c r="M487" s="336"/>
      <c r="N487" s="336"/>
      <c r="O487" s="336"/>
      <c r="P487" s="336"/>
      <c r="Q487" s="336"/>
      <c r="R487" s="336"/>
      <c r="S487" s="336"/>
      <c r="T487" s="336"/>
      <c r="U487" s="336"/>
      <c r="V487" s="336"/>
      <c r="W487" s="336"/>
      <c r="X487" s="336"/>
      <c r="Y487" s="336"/>
      <c r="Z487" s="336"/>
    </row>
    <row r="488">
      <c r="A488" s="336"/>
      <c r="B488" s="336"/>
      <c r="C488" s="336"/>
      <c r="D488" s="336"/>
      <c r="E488" s="336"/>
      <c r="F488" s="336"/>
      <c r="G488" s="336"/>
      <c r="H488" s="336"/>
      <c r="I488" s="336"/>
      <c r="J488" s="336"/>
      <c r="K488" s="336"/>
      <c r="L488" s="336"/>
      <c r="M488" s="336"/>
      <c r="N488" s="336"/>
      <c r="O488" s="336"/>
      <c r="P488" s="336"/>
      <c r="Q488" s="336"/>
      <c r="R488" s="336"/>
      <c r="S488" s="336"/>
      <c r="T488" s="336"/>
      <c r="U488" s="336"/>
      <c r="V488" s="336"/>
      <c r="W488" s="336"/>
      <c r="X488" s="336"/>
      <c r="Y488" s="336"/>
      <c r="Z488" s="336"/>
    </row>
    <row r="489">
      <c r="A489" s="336"/>
      <c r="B489" s="336"/>
      <c r="C489" s="336"/>
      <c r="D489" s="336"/>
      <c r="E489" s="336"/>
      <c r="F489" s="336"/>
      <c r="G489" s="336"/>
      <c r="H489" s="336"/>
      <c r="I489" s="336"/>
      <c r="J489" s="336"/>
      <c r="K489" s="336"/>
      <c r="L489" s="336"/>
      <c r="M489" s="336"/>
      <c r="N489" s="336"/>
      <c r="O489" s="336"/>
      <c r="P489" s="336"/>
      <c r="Q489" s="336"/>
      <c r="R489" s="336"/>
      <c r="S489" s="336"/>
      <c r="T489" s="336"/>
      <c r="U489" s="336"/>
      <c r="V489" s="336"/>
      <c r="W489" s="336"/>
      <c r="X489" s="336"/>
      <c r="Y489" s="336"/>
      <c r="Z489" s="336"/>
    </row>
    <row r="490">
      <c r="A490" s="336"/>
      <c r="B490" s="336"/>
      <c r="C490" s="336"/>
      <c r="D490" s="336"/>
      <c r="E490" s="336"/>
      <c r="F490" s="336"/>
      <c r="G490" s="336"/>
      <c r="H490" s="336"/>
      <c r="I490" s="336"/>
      <c r="J490" s="336"/>
      <c r="K490" s="336"/>
      <c r="L490" s="336"/>
      <c r="M490" s="336"/>
      <c r="N490" s="336"/>
      <c r="O490" s="336"/>
      <c r="P490" s="336"/>
      <c r="Q490" s="336"/>
      <c r="R490" s="336"/>
      <c r="S490" s="336"/>
      <c r="T490" s="336"/>
      <c r="U490" s="336"/>
      <c r="V490" s="336"/>
      <c r="W490" s="336"/>
      <c r="X490" s="336"/>
      <c r="Y490" s="336"/>
      <c r="Z490" s="336"/>
    </row>
    <row r="491">
      <c r="A491" s="336"/>
      <c r="B491" s="336"/>
      <c r="C491" s="336"/>
      <c r="D491" s="336"/>
      <c r="E491" s="336"/>
      <c r="F491" s="336"/>
      <c r="G491" s="336"/>
      <c r="H491" s="336"/>
      <c r="I491" s="336"/>
      <c r="J491" s="336"/>
      <c r="K491" s="336"/>
      <c r="L491" s="336"/>
      <c r="M491" s="336"/>
      <c r="N491" s="336"/>
      <c r="O491" s="336"/>
      <c r="P491" s="336"/>
      <c r="Q491" s="336"/>
      <c r="R491" s="336"/>
      <c r="S491" s="336"/>
      <c r="T491" s="336"/>
      <c r="U491" s="336"/>
      <c r="V491" s="336"/>
      <c r="W491" s="336"/>
      <c r="X491" s="336"/>
      <c r="Y491" s="336"/>
      <c r="Z491" s="336"/>
    </row>
    <row r="492">
      <c r="A492" s="336"/>
      <c r="B492" s="336"/>
      <c r="C492" s="336"/>
      <c r="D492" s="336"/>
      <c r="E492" s="336"/>
      <c r="F492" s="336"/>
      <c r="G492" s="336"/>
      <c r="H492" s="336"/>
      <c r="I492" s="336"/>
      <c r="J492" s="336"/>
      <c r="K492" s="336"/>
      <c r="L492" s="336"/>
      <c r="M492" s="336"/>
      <c r="N492" s="336"/>
      <c r="O492" s="336"/>
      <c r="P492" s="336"/>
      <c r="Q492" s="336"/>
      <c r="R492" s="336"/>
      <c r="S492" s="336"/>
      <c r="T492" s="336"/>
      <c r="U492" s="336"/>
      <c r="V492" s="336"/>
      <c r="W492" s="336"/>
      <c r="X492" s="336"/>
      <c r="Y492" s="336"/>
      <c r="Z492" s="336"/>
    </row>
    <row r="493">
      <c r="A493" s="336"/>
      <c r="B493" s="336"/>
      <c r="C493" s="336"/>
      <c r="D493" s="336"/>
      <c r="E493" s="336"/>
      <c r="F493" s="336"/>
      <c r="G493" s="336"/>
      <c r="H493" s="336"/>
      <c r="I493" s="336"/>
      <c r="J493" s="336"/>
      <c r="K493" s="336"/>
      <c r="L493" s="336"/>
      <c r="M493" s="336"/>
      <c r="N493" s="336"/>
      <c r="O493" s="336"/>
      <c r="P493" s="336"/>
      <c r="Q493" s="336"/>
      <c r="R493" s="336"/>
      <c r="S493" s="336"/>
      <c r="T493" s="336"/>
      <c r="U493" s="336"/>
      <c r="V493" s="336"/>
      <c r="W493" s="336"/>
      <c r="X493" s="336"/>
      <c r="Y493" s="336"/>
      <c r="Z493" s="336"/>
    </row>
    <row r="494">
      <c r="A494" s="336"/>
      <c r="B494" s="336"/>
      <c r="C494" s="336"/>
      <c r="D494" s="336"/>
      <c r="E494" s="336"/>
      <c r="F494" s="336"/>
      <c r="G494" s="336"/>
      <c r="H494" s="336"/>
      <c r="I494" s="336"/>
      <c r="J494" s="336"/>
      <c r="K494" s="336"/>
      <c r="L494" s="336"/>
      <c r="M494" s="336"/>
      <c r="N494" s="336"/>
      <c r="O494" s="336"/>
      <c r="P494" s="336"/>
      <c r="Q494" s="336"/>
      <c r="R494" s="336"/>
      <c r="S494" s="336"/>
      <c r="T494" s="336"/>
      <c r="U494" s="336"/>
      <c r="V494" s="336"/>
      <c r="W494" s="336"/>
      <c r="X494" s="336"/>
      <c r="Y494" s="336"/>
      <c r="Z494" s="336"/>
    </row>
    <row r="495">
      <c r="A495" s="336"/>
      <c r="B495" s="336"/>
      <c r="C495" s="336"/>
      <c r="D495" s="336"/>
      <c r="E495" s="336"/>
      <c r="F495" s="336"/>
      <c r="G495" s="336"/>
      <c r="H495" s="336"/>
      <c r="I495" s="336"/>
      <c r="J495" s="336"/>
      <c r="K495" s="336"/>
      <c r="L495" s="336"/>
      <c r="M495" s="336"/>
      <c r="N495" s="336"/>
      <c r="O495" s="336"/>
      <c r="P495" s="336"/>
      <c r="Q495" s="336"/>
      <c r="R495" s="336"/>
      <c r="S495" s="336"/>
      <c r="T495" s="336"/>
      <c r="U495" s="336"/>
      <c r="V495" s="336"/>
      <c r="W495" s="336"/>
      <c r="X495" s="336"/>
      <c r="Y495" s="336"/>
      <c r="Z495" s="336"/>
    </row>
    <row r="496">
      <c r="A496" s="336"/>
      <c r="B496" s="336"/>
      <c r="C496" s="336"/>
      <c r="D496" s="336"/>
      <c r="E496" s="336"/>
      <c r="F496" s="336"/>
      <c r="G496" s="336"/>
      <c r="H496" s="336"/>
      <c r="I496" s="336"/>
      <c r="J496" s="336"/>
      <c r="K496" s="336"/>
      <c r="L496" s="336"/>
      <c r="M496" s="336"/>
      <c r="N496" s="336"/>
      <c r="O496" s="336"/>
      <c r="P496" s="336"/>
      <c r="Q496" s="336"/>
      <c r="R496" s="336"/>
      <c r="S496" s="336"/>
      <c r="T496" s="336"/>
      <c r="U496" s="336"/>
      <c r="V496" s="336"/>
      <c r="W496" s="336"/>
      <c r="X496" s="336"/>
      <c r="Y496" s="336"/>
      <c r="Z496" s="336"/>
    </row>
    <row r="497">
      <c r="A497" s="336"/>
      <c r="B497" s="336"/>
      <c r="C497" s="336"/>
      <c r="D497" s="336"/>
      <c r="E497" s="336"/>
      <c r="F497" s="336"/>
      <c r="G497" s="336"/>
      <c r="H497" s="336"/>
      <c r="I497" s="336"/>
      <c r="J497" s="336"/>
      <c r="K497" s="336"/>
      <c r="L497" s="336"/>
      <c r="M497" s="336"/>
      <c r="N497" s="336"/>
      <c r="O497" s="336"/>
      <c r="P497" s="336"/>
      <c r="Q497" s="336"/>
      <c r="R497" s="336"/>
      <c r="S497" s="336"/>
      <c r="T497" s="336"/>
      <c r="U497" s="336"/>
      <c r="V497" s="336"/>
      <c r="W497" s="336"/>
      <c r="X497" s="336"/>
      <c r="Y497" s="336"/>
      <c r="Z497" s="336"/>
    </row>
    <row r="498">
      <c r="A498" s="336"/>
      <c r="B498" s="336"/>
      <c r="C498" s="336"/>
      <c r="D498" s="336"/>
      <c r="E498" s="336"/>
      <c r="F498" s="336"/>
      <c r="G498" s="336"/>
      <c r="H498" s="336"/>
      <c r="I498" s="336"/>
      <c r="J498" s="336"/>
      <c r="K498" s="336"/>
      <c r="L498" s="336"/>
      <c r="M498" s="336"/>
      <c r="N498" s="336"/>
      <c r="O498" s="336"/>
      <c r="P498" s="336"/>
      <c r="Q498" s="336"/>
      <c r="R498" s="336"/>
      <c r="S498" s="336"/>
      <c r="T498" s="336"/>
      <c r="U498" s="336"/>
      <c r="V498" s="336"/>
      <c r="W498" s="336"/>
      <c r="X498" s="336"/>
      <c r="Y498" s="336"/>
      <c r="Z498" s="336"/>
    </row>
    <row r="499">
      <c r="A499" s="336"/>
      <c r="B499" s="336"/>
      <c r="C499" s="336"/>
      <c r="D499" s="336"/>
      <c r="E499" s="336"/>
      <c r="F499" s="336"/>
      <c r="G499" s="336"/>
      <c r="H499" s="336"/>
      <c r="I499" s="336"/>
      <c r="J499" s="336"/>
      <c r="K499" s="336"/>
      <c r="L499" s="336"/>
      <c r="M499" s="336"/>
      <c r="N499" s="336"/>
      <c r="O499" s="336"/>
      <c r="P499" s="336"/>
      <c r="Q499" s="336"/>
      <c r="R499" s="336"/>
      <c r="S499" s="336"/>
      <c r="T499" s="336"/>
      <c r="U499" s="336"/>
      <c r="V499" s="336"/>
      <c r="W499" s="336"/>
      <c r="X499" s="336"/>
      <c r="Y499" s="336"/>
      <c r="Z499" s="336"/>
    </row>
    <row r="500">
      <c r="A500" s="336"/>
      <c r="B500" s="336"/>
      <c r="C500" s="336"/>
      <c r="D500" s="336"/>
      <c r="E500" s="336"/>
      <c r="F500" s="336"/>
      <c r="G500" s="336"/>
      <c r="H500" s="336"/>
      <c r="I500" s="336"/>
      <c r="J500" s="336"/>
      <c r="K500" s="336"/>
      <c r="L500" s="336"/>
      <c r="M500" s="336"/>
      <c r="N500" s="336"/>
      <c r="O500" s="336"/>
      <c r="P500" s="336"/>
      <c r="Q500" s="336"/>
      <c r="R500" s="336"/>
      <c r="S500" s="336"/>
      <c r="T500" s="336"/>
      <c r="U500" s="336"/>
      <c r="V500" s="336"/>
      <c r="W500" s="336"/>
      <c r="X500" s="336"/>
      <c r="Y500" s="336"/>
      <c r="Z500" s="336"/>
    </row>
    <row r="501">
      <c r="A501" s="336"/>
      <c r="B501" s="336"/>
      <c r="C501" s="336"/>
      <c r="D501" s="336"/>
      <c r="E501" s="336"/>
      <c r="F501" s="336"/>
      <c r="G501" s="336"/>
      <c r="H501" s="336"/>
      <c r="I501" s="336"/>
      <c r="J501" s="336"/>
      <c r="K501" s="336"/>
      <c r="L501" s="336"/>
      <c r="M501" s="336"/>
      <c r="N501" s="336"/>
      <c r="O501" s="336"/>
      <c r="P501" s="336"/>
      <c r="Q501" s="336"/>
      <c r="R501" s="336"/>
      <c r="S501" s="336"/>
      <c r="T501" s="336"/>
      <c r="U501" s="336"/>
      <c r="V501" s="336"/>
      <c r="W501" s="336"/>
      <c r="X501" s="336"/>
      <c r="Y501" s="336"/>
      <c r="Z501" s="336"/>
    </row>
    <row r="502">
      <c r="A502" s="336"/>
      <c r="B502" s="336"/>
      <c r="C502" s="336"/>
      <c r="D502" s="336"/>
      <c r="E502" s="336"/>
      <c r="F502" s="336"/>
      <c r="G502" s="336"/>
      <c r="H502" s="336"/>
      <c r="I502" s="336"/>
      <c r="J502" s="336"/>
      <c r="K502" s="336"/>
      <c r="L502" s="336"/>
      <c r="M502" s="336"/>
      <c r="N502" s="336"/>
      <c r="O502" s="336"/>
      <c r="P502" s="336"/>
      <c r="Q502" s="336"/>
      <c r="R502" s="336"/>
      <c r="S502" s="336"/>
      <c r="T502" s="336"/>
      <c r="U502" s="336"/>
      <c r="V502" s="336"/>
      <c r="W502" s="336"/>
      <c r="X502" s="336"/>
      <c r="Y502" s="336"/>
      <c r="Z502" s="336"/>
    </row>
    <row r="503">
      <c r="A503" s="336"/>
      <c r="B503" s="336"/>
      <c r="C503" s="336"/>
      <c r="D503" s="336"/>
      <c r="E503" s="336"/>
      <c r="F503" s="336"/>
      <c r="G503" s="336"/>
      <c r="H503" s="336"/>
      <c r="I503" s="336"/>
      <c r="J503" s="336"/>
      <c r="K503" s="336"/>
      <c r="L503" s="336"/>
      <c r="M503" s="336"/>
      <c r="N503" s="336"/>
      <c r="O503" s="336"/>
      <c r="P503" s="336"/>
      <c r="Q503" s="336"/>
      <c r="R503" s="336"/>
      <c r="S503" s="336"/>
      <c r="T503" s="336"/>
      <c r="U503" s="336"/>
      <c r="V503" s="336"/>
      <c r="W503" s="336"/>
      <c r="X503" s="336"/>
      <c r="Y503" s="336"/>
      <c r="Z503" s="336"/>
    </row>
    <row r="504">
      <c r="A504" s="336"/>
      <c r="B504" s="336"/>
      <c r="C504" s="336"/>
      <c r="D504" s="336"/>
      <c r="E504" s="336"/>
      <c r="F504" s="336"/>
      <c r="G504" s="336"/>
      <c r="H504" s="336"/>
      <c r="I504" s="336"/>
      <c r="J504" s="336"/>
      <c r="K504" s="336"/>
      <c r="L504" s="336"/>
      <c r="M504" s="336"/>
      <c r="N504" s="336"/>
      <c r="O504" s="336"/>
      <c r="P504" s="336"/>
      <c r="Q504" s="336"/>
      <c r="R504" s="336"/>
      <c r="S504" s="336"/>
      <c r="T504" s="336"/>
      <c r="U504" s="336"/>
      <c r="V504" s="336"/>
      <c r="W504" s="336"/>
      <c r="X504" s="336"/>
      <c r="Y504" s="336"/>
      <c r="Z504" s="336"/>
    </row>
    <row r="505">
      <c r="A505" s="336"/>
      <c r="B505" s="336"/>
      <c r="C505" s="336"/>
      <c r="D505" s="336"/>
      <c r="E505" s="336"/>
      <c r="F505" s="336"/>
      <c r="G505" s="336"/>
      <c r="H505" s="336"/>
      <c r="I505" s="336"/>
      <c r="J505" s="336"/>
      <c r="K505" s="336"/>
      <c r="L505" s="336"/>
      <c r="M505" s="336"/>
      <c r="N505" s="336"/>
      <c r="O505" s="336"/>
      <c r="P505" s="336"/>
      <c r="Q505" s="336"/>
      <c r="R505" s="336"/>
      <c r="S505" s="336"/>
      <c r="T505" s="336"/>
      <c r="U505" s="336"/>
      <c r="V505" s="336"/>
      <c r="W505" s="336"/>
      <c r="X505" s="336"/>
      <c r="Y505" s="336"/>
      <c r="Z505" s="336"/>
    </row>
    <row r="506">
      <c r="A506" s="336"/>
      <c r="B506" s="336"/>
      <c r="C506" s="336"/>
      <c r="D506" s="336"/>
      <c r="E506" s="336"/>
      <c r="F506" s="336"/>
      <c r="G506" s="336"/>
      <c r="H506" s="336"/>
      <c r="I506" s="336"/>
      <c r="J506" s="336"/>
      <c r="K506" s="336"/>
      <c r="L506" s="336"/>
      <c r="M506" s="336"/>
      <c r="N506" s="336"/>
      <c r="O506" s="336"/>
      <c r="P506" s="336"/>
      <c r="Q506" s="336"/>
      <c r="R506" s="336"/>
      <c r="S506" s="336"/>
      <c r="T506" s="336"/>
      <c r="U506" s="336"/>
      <c r="V506" s="336"/>
      <c r="W506" s="336"/>
      <c r="X506" s="336"/>
      <c r="Y506" s="336"/>
      <c r="Z506" s="336"/>
    </row>
    <row r="507">
      <c r="A507" s="336"/>
      <c r="B507" s="336"/>
      <c r="C507" s="336"/>
      <c r="D507" s="336"/>
      <c r="E507" s="336"/>
      <c r="F507" s="336"/>
      <c r="G507" s="336"/>
      <c r="H507" s="336"/>
      <c r="I507" s="336"/>
      <c r="J507" s="336"/>
      <c r="K507" s="336"/>
      <c r="L507" s="336"/>
      <c r="M507" s="336"/>
      <c r="N507" s="336"/>
      <c r="O507" s="336"/>
      <c r="P507" s="336"/>
      <c r="Q507" s="336"/>
      <c r="R507" s="336"/>
      <c r="S507" s="336"/>
      <c r="T507" s="336"/>
      <c r="U507" s="336"/>
      <c r="V507" s="336"/>
      <c r="W507" s="336"/>
      <c r="X507" s="336"/>
      <c r="Y507" s="336"/>
      <c r="Z507" s="336"/>
    </row>
    <row r="508">
      <c r="A508" s="336"/>
      <c r="B508" s="336"/>
      <c r="C508" s="336"/>
      <c r="D508" s="336"/>
      <c r="E508" s="336"/>
      <c r="F508" s="336"/>
      <c r="G508" s="336"/>
      <c r="H508" s="336"/>
      <c r="I508" s="336"/>
      <c r="J508" s="336"/>
      <c r="K508" s="336"/>
      <c r="L508" s="336"/>
      <c r="M508" s="336"/>
      <c r="N508" s="336"/>
      <c r="O508" s="336"/>
      <c r="P508" s="336"/>
      <c r="Q508" s="336"/>
      <c r="R508" s="336"/>
      <c r="S508" s="336"/>
      <c r="T508" s="336"/>
      <c r="U508" s="336"/>
      <c r="V508" s="336"/>
      <c r="W508" s="336"/>
      <c r="X508" s="336"/>
      <c r="Y508" s="336"/>
      <c r="Z508" s="336"/>
    </row>
    <row r="509">
      <c r="A509" s="336"/>
      <c r="B509" s="336"/>
      <c r="C509" s="336"/>
      <c r="D509" s="336"/>
      <c r="E509" s="336"/>
      <c r="F509" s="336"/>
      <c r="G509" s="336"/>
      <c r="H509" s="336"/>
      <c r="I509" s="336"/>
      <c r="J509" s="336"/>
      <c r="K509" s="336"/>
      <c r="L509" s="336"/>
      <c r="M509" s="336"/>
      <c r="N509" s="336"/>
      <c r="O509" s="336"/>
      <c r="P509" s="336"/>
      <c r="Q509" s="336"/>
      <c r="R509" s="336"/>
      <c r="S509" s="336"/>
      <c r="T509" s="336"/>
      <c r="U509" s="336"/>
      <c r="V509" s="336"/>
      <c r="W509" s="336"/>
      <c r="X509" s="336"/>
      <c r="Y509" s="336"/>
      <c r="Z509" s="336"/>
    </row>
    <row r="510">
      <c r="A510" s="336"/>
      <c r="B510" s="336"/>
      <c r="C510" s="336"/>
      <c r="D510" s="336"/>
      <c r="E510" s="336"/>
      <c r="F510" s="336"/>
      <c r="G510" s="336"/>
      <c r="H510" s="336"/>
      <c r="I510" s="336"/>
      <c r="J510" s="336"/>
      <c r="K510" s="336"/>
      <c r="L510" s="336"/>
      <c r="M510" s="336"/>
      <c r="N510" s="336"/>
      <c r="O510" s="336"/>
      <c r="P510" s="336"/>
      <c r="Q510" s="336"/>
      <c r="R510" s="336"/>
      <c r="S510" s="336"/>
      <c r="T510" s="336"/>
      <c r="U510" s="336"/>
      <c r="V510" s="336"/>
      <c r="W510" s="336"/>
      <c r="X510" s="336"/>
      <c r="Y510" s="336"/>
      <c r="Z510" s="336"/>
    </row>
    <row r="511">
      <c r="A511" s="336"/>
      <c r="B511" s="336"/>
      <c r="C511" s="336"/>
      <c r="D511" s="336"/>
      <c r="E511" s="336"/>
      <c r="F511" s="336"/>
      <c r="G511" s="336"/>
      <c r="H511" s="336"/>
      <c r="I511" s="336"/>
      <c r="J511" s="336"/>
      <c r="K511" s="336"/>
      <c r="L511" s="336"/>
      <c r="M511" s="336"/>
      <c r="N511" s="336"/>
      <c r="O511" s="336"/>
      <c r="P511" s="336"/>
      <c r="Q511" s="336"/>
      <c r="R511" s="336"/>
      <c r="S511" s="336"/>
      <c r="T511" s="336"/>
      <c r="U511" s="336"/>
      <c r="V511" s="336"/>
      <c r="W511" s="336"/>
      <c r="X511" s="336"/>
      <c r="Y511" s="336"/>
      <c r="Z511" s="336"/>
    </row>
    <row r="512">
      <c r="A512" s="336"/>
      <c r="B512" s="336"/>
      <c r="C512" s="336"/>
      <c r="D512" s="336"/>
      <c r="E512" s="336"/>
      <c r="F512" s="336"/>
      <c r="G512" s="336"/>
      <c r="H512" s="336"/>
      <c r="I512" s="336"/>
      <c r="J512" s="336"/>
      <c r="K512" s="336"/>
      <c r="L512" s="336"/>
      <c r="M512" s="336"/>
      <c r="N512" s="336"/>
      <c r="O512" s="336"/>
      <c r="P512" s="336"/>
      <c r="Q512" s="336"/>
      <c r="R512" s="336"/>
      <c r="S512" s="336"/>
      <c r="T512" s="336"/>
      <c r="U512" s="336"/>
      <c r="V512" s="336"/>
      <c r="W512" s="336"/>
      <c r="X512" s="336"/>
      <c r="Y512" s="336"/>
      <c r="Z512" s="336"/>
    </row>
    <row r="513">
      <c r="A513" s="336"/>
      <c r="B513" s="336"/>
      <c r="C513" s="336"/>
      <c r="D513" s="336"/>
      <c r="E513" s="336"/>
      <c r="F513" s="336"/>
      <c r="G513" s="336"/>
      <c r="H513" s="336"/>
      <c r="I513" s="336"/>
      <c r="J513" s="336"/>
      <c r="K513" s="336"/>
      <c r="L513" s="336"/>
      <c r="M513" s="336"/>
      <c r="N513" s="336"/>
      <c r="O513" s="336"/>
      <c r="P513" s="336"/>
      <c r="Q513" s="336"/>
      <c r="R513" s="336"/>
      <c r="S513" s="336"/>
      <c r="T513" s="336"/>
      <c r="U513" s="336"/>
      <c r="V513" s="336"/>
      <c r="W513" s="336"/>
      <c r="X513" s="336"/>
      <c r="Y513" s="336"/>
      <c r="Z513" s="336"/>
    </row>
    <row r="514">
      <c r="A514" s="336"/>
      <c r="B514" s="336"/>
      <c r="C514" s="336"/>
      <c r="D514" s="336"/>
      <c r="E514" s="336"/>
      <c r="F514" s="336"/>
      <c r="G514" s="336"/>
      <c r="H514" s="336"/>
      <c r="I514" s="336"/>
      <c r="J514" s="336"/>
      <c r="K514" s="336"/>
      <c r="L514" s="336"/>
      <c r="M514" s="336"/>
      <c r="N514" s="336"/>
      <c r="O514" s="336"/>
      <c r="P514" s="336"/>
      <c r="Q514" s="336"/>
      <c r="R514" s="336"/>
      <c r="S514" s="336"/>
      <c r="T514" s="336"/>
      <c r="U514" s="336"/>
      <c r="V514" s="336"/>
      <c r="W514" s="336"/>
      <c r="X514" s="336"/>
      <c r="Y514" s="336"/>
      <c r="Z514" s="336"/>
    </row>
    <row r="515">
      <c r="A515" s="336"/>
      <c r="B515" s="336"/>
      <c r="C515" s="336"/>
      <c r="D515" s="336"/>
      <c r="E515" s="336"/>
      <c r="F515" s="336"/>
      <c r="G515" s="336"/>
      <c r="H515" s="336"/>
      <c r="I515" s="336"/>
      <c r="J515" s="336"/>
      <c r="K515" s="336"/>
      <c r="L515" s="336"/>
      <c r="M515" s="336"/>
      <c r="N515" s="336"/>
      <c r="O515" s="336"/>
      <c r="P515" s="336"/>
      <c r="Q515" s="336"/>
      <c r="R515" s="336"/>
      <c r="S515" s="336"/>
      <c r="T515" s="336"/>
      <c r="U515" s="336"/>
      <c r="V515" s="336"/>
      <c r="W515" s="336"/>
      <c r="X515" s="336"/>
      <c r="Y515" s="336"/>
      <c r="Z515" s="336"/>
    </row>
    <row r="516">
      <c r="A516" s="336"/>
      <c r="B516" s="336"/>
      <c r="C516" s="336"/>
      <c r="D516" s="336"/>
      <c r="E516" s="336"/>
      <c r="F516" s="336"/>
      <c r="G516" s="336"/>
      <c r="H516" s="336"/>
      <c r="I516" s="336"/>
      <c r="J516" s="336"/>
      <c r="K516" s="336"/>
      <c r="L516" s="336"/>
      <c r="M516" s="336"/>
      <c r="N516" s="336"/>
      <c r="O516" s="336"/>
      <c r="P516" s="336"/>
      <c r="Q516" s="336"/>
      <c r="R516" s="336"/>
      <c r="S516" s="336"/>
      <c r="T516" s="336"/>
      <c r="U516" s="336"/>
      <c r="V516" s="336"/>
      <c r="W516" s="336"/>
      <c r="X516" s="336"/>
      <c r="Y516" s="336"/>
      <c r="Z516" s="336"/>
    </row>
    <row r="517">
      <c r="A517" s="336"/>
      <c r="B517" s="336"/>
      <c r="C517" s="336"/>
      <c r="D517" s="336"/>
      <c r="E517" s="336"/>
      <c r="F517" s="336"/>
      <c r="G517" s="336"/>
      <c r="H517" s="336"/>
      <c r="I517" s="336"/>
      <c r="J517" s="336"/>
      <c r="K517" s="336"/>
      <c r="L517" s="336"/>
      <c r="M517" s="336"/>
      <c r="N517" s="336"/>
      <c r="O517" s="336"/>
      <c r="P517" s="336"/>
      <c r="Q517" s="336"/>
      <c r="R517" s="336"/>
      <c r="S517" s="336"/>
      <c r="T517" s="336"/>
      <c r="U517" s="336"/>
      <c r="V517" s="336"/>
      <c r="W517" s="336"/>
      <c r="X517" s="336"/>
      <c r="Y517" s="336"/>
      <c r="Z517" s="336"/>
    </row>
    <row r="518">
      <c r="A518" s="336"/>
      <c r="B518" s="336"/>
      <c r="C518" s="336"/>
      <c r="D518" s="336"/>
      <c r="E518" s="336"/>
      <c r="F518" s="336"/>
      <c r="G518" s="336"/>
      <c r="H518" s="336"/>
      <c r="I518" s="336"/>
      <c r="J518" s="336"/>
      <c r="K518" s="336"/>
      <c r="L518" s="336"/>
      <c r="M518" s="336"/>
      <c r="N518" s="336"/>
      <c r="O518" s="336"/>
      <c r="P518" s="336"/>
      <c r="Q518" s="336"/>
      <c r="R518" s="336"/>
      <c r="S518" s="336"/>
      <c r="T518" s="336"/>
      <c r="U518" s="336"/>
      <c r="V518" s="336"/>
      <c r="W518" s="336"/>
      <c r="X518" s="336"/>
      <c r="Y518" s="336"/>
      <c r="Z518" s="336"/>
    </row>
    <row r="519">
      <c r="A519" s="336"/>
      <c r="B519" s="336"/>
      <c r="C519" s="336"/>
      <c r="D519" s="336"/>
      <c r="E519" s="336"/>
      <c r="F519" s="336"/>
      <c r="G519" s="336"/>
      <c r="H519" s="336"/>
      <c r="I519" s="336"/>
      <c r="J519" s="336"/>
      <c r="K519" s="336"/>
      <c r="L519" s="336"/>
      <c r="M519" s="336"/>
      <c r="N519" s="336"/>
      <c r="O519" s="336"/>
      <c r="P519" s="336"/>
      <c r="Q519" s="336"/>
      <c r="R519" s="336"/>
      <c r="S519" s="336"/>
      <c r="T519" s="336"/>
      <c r="U519" s="336"/>
      <c r="V519" s="336"/>
      <c r="W519" s="336"/>
      <c r="X519" s="336"/>
      <c r="Y519" s="336"/>
      <c r="Z519" s="336"/>
    </row>
    <row r="520">
      <c r="A520" s="336"/>
      <c r="B520" s="336"/>
      <c r="C520" s="336"/>
      <c r="D520" s="336"/>
      <c r="E520" s="336"/>
      <c r="F520" s="336"/>
      <c r="G520" s="336"/>
      <c r="H520" s="336"/>
      <c r="I520" s="336"/>
      <c r="J520" s="336"/>
      <c r="K520" s="336"/>
      <c r="L520" s="336"/>
      <c r="M520" s="336"/>
      <c r="N520" s="336"/>
      <c r="O520" s="336"/>
      <c r="P520" s="336"/>
      <c r="Q520" s="336"/>
      <c r="R520" s="336"/>
      <c r="S520" s="336"/>
      <c r="T520" s="336"/>
      <c r="U520" s="336"/>
      <c r="V520" s="336"/>
      <c r="W520" s="336"/>
      <c r="X520" s="336"/>
      <c r="Y520" s="336"/>
      <c r="Z520" s="336"/>
    </row>
    <row r="521">
      <c r="A521" s="336"/>
      <c r="B521" s="336"/>
      <c r="C521" s="336"/>
      <c r="D521" s="336"/>
      <c r="E521" s="336"/>
      <c r="F521" s="336"/>
      <c r="G521" s="336"/>
      <c r="H521" s="336"/>
      <c r="I521" s="336"/>
      <c r="J521" s="336"/>
      <c r="K521" s="336"/>
      <c r="L521" s="336"/>
      <c r="M521" s="336"/>
      <c r="N521" s="336"/>
      <c r="O521" s="336"/>
      <c r="P521" s="336"/>
      <c r="Q521" s="336"/>
      <c r="R521" s="336"/>
      <c r="S521" s="336"/>
      <c r="T521" s="336"/>
      <c r="U521" s="336"/>
      <c r="V521" s="336"/>
      <c r="W521" s="336"/>
      <c r="X521" s="336"/>
      <c r="Y521" s="336"/>
      <c r="Z521" s="336"/>
    </row>
    <row r="522">
      <c r="A522" s="336"/>
      <c r="B522" s="336"/>
      <c r="C522" s="336"/>
      <c r="D522" s="336"/>
      <c r="E522" s="336"/>
      <c r="F522" s="336"/>
      <c r="G522" s="336"/>
      <c r="H522" s="336"/>
      <c r="I522" s="336"/>
      <c r="J522" s="336"/>
      <c r="K522" s="336"/>
      <c r="L522" s="336"/>
      <c r="M522" s="336"/>
      <c r="N522" s="336"/>
      <c r="O522" s="336"/>
      <c r="P522" s="336"/>
      <c r="Q522" s="336"/>
      <c r="R522" s="336"/>
      <c r="S522" s="336"/>
      <c r="T522" s="336"/>
      <c r="U522" s="336"/>
      <c r="V522" s="336"/>
      <c r="W522" s="336"/>
      <c r="X522" s="336"/>
      <c r="Y522" s="336"/>
      <c r="Z522" s="336"/>
    </row>
    <row r="523">
      <c r="A523" s="336"/>
      <c r="B523" s="336"/>
      <c r="C523" s="336"/>
      <c r="D523" s="336"/>
      <c r="E523" s="336"/>
      <c r="F523" s="336"/>
      <c r="G523" s="336"/>
      <c r="H523" s="336"/>
      <c r="I523" s="336"/>
      <c r="J523" s="336"/>
      <c r="K523" s="336"/>
      <c r="L523" s="336"/>
      <c r="M523" s="336"/>
      <c r="N523" s="336"/>
      <c r="O523" s="336"/>
      <c r="P523" s="336"/>
      <c r="Q523" s="336"/>
      <c r="R523" s="336"/>
      <c r="S523" s="336"/>
      <c r="T523" s="336"/>
      <c r="U523" s="336"/>
      <c r="V523" s="336"/>
      <c r="W523" s="336"/>
      <c r="X523" s="336"/>
      <c r="Y523" s="336"/>
      <c r="Z523" s="336"/>
    </row>
    <row r="524">
      <c r="A524" s="336"/>
      <c r="B524" s="336"/>
      <c r="C524" s="336"/>
      <c r="D524" s="336"/>
      <c r="E524" s="336"/>
      <c r="F524" s="336"/>
      <c r="G524" s="336"/>
      <c r="H524" s="336"/>
      <c r="I524" s="336"/>
      <c r="J524" s="336"/>
      <c r="K524" s="336"/>
      <c r="L524" s="336"/>
      <c r="M524" s="336"/>
      <c r="N524" s="336"/>
      <c r="O524" s="336"/>
      <c r="P524" s="336"/>
      <c r="Q524" s="336"/>
      <c r="R524" s="336"/>
      <c r="S524" s="336"/>
      <c r="T524" s="336"/>
      <c r="U524" s="336"/>
      <c r="V524" s="336"/>
      <c r="W524" s="336"/>
      <c r="X524" s="336"/>
      <c r="Y524" s="336"/>
      <c r="Z524" s="336"/>
    </row>
    <row r="525">
      <c r="A525" s="336"/>
      <c r="B525" s="336"/>
      <c r="C525" s="336"/>
      <c r="D525" s="336"/>
      <c r="E525" s="336"/>
      <c r="F525" s="336"/>
      <c r="G525" s="336"/>
      <c r="H525" s="336"/>
      <c r="I525" s="336"/>
      <c r="J525" s="336"/>
      <c r="K525" s="336"/>
      <c r="L525" s="336"/>
      <c r="M525" s="336"/>
      <c r="N525" s="336"/>
      <c r="O525" s="336"/>
      <c r="P525" s="336"/>
      <c r="Q525" s="336"/>
      <c r="R525" s="336"/>
      <c r="S525" s="336"/>
      <c r="T525" s="336"/>
      <c r="U525" s="336"/>
      <c r="V525" s="336"/>
      <c r="W525" s="336"/>
      <c r="X525" s="336"/>
      <c r="Y525" s="336"/>
      <c r="Z525" s="336"/>
    </row>
    <row r="526">
      <c r="A526" s="336"/>
      <c r="B526" s="336"/>
      <c r="C526" s="336"/>
      <c r="D526" s="336"/>
      <c r="E526" s="336"/>
      <c r="F526" s="336"/>
      <c r="G526" s="336"/>
      <c r="H526" s="336"/>
      <c r="I526" s="336"/>
      <c r="J526" s="336"/>
      <c r="K526" s="336"/>
      <c r="L526" s="336"/>
      <c r="M526" s="336"/>
      <c r="N526" s="336"/>
      <c r="O526" s="336"/>
      <c r="P526" s="336"/>
      <c r="Q526" s="336"/>
      <c r="R526" s="336"/>
      <c r="S526" s="336"/>
      <c r="T526" s="336"/>
      <c r="U526" s="336"/>
      <c r="V526" s="336"/>
      <c r="W526" s="336"/>
      <c r="X526" s="336"/>
      <c r="Y526" s="336"/>
      <c r="Z526" s="336"/>
    </row>
    <row r="527">
      <c r="A527" s="336"/>
      <c r="B527" s="336"/>
      <c r="C527" s="336"/>
      <c r="D527" s="336"/>
      <c r="E527" s="336"/>
      <c r="F527" s="336"/>
      <c r="G527" s="336"/>
      <c r="H527" s="336"/>
      <c r="I527" s="336"/>
      <c r="J527" s="336"/>
      <c r="K527" s="336"/>
      <c r="L527" s="336"/>
      <c r="M527" s="336"/>
      <c r="N527" s="336"/>
      <c r="O527" s="336"/>
      <c r="P527" s="336"/>
      <c r="Q527" s="336"/>
      <c r="R527" s="336"/>
      <c r="S527" s="336"/>
      <c r="T527" s="336"/>
      <c r="U527" s="336"/>
      <c r="V527" s="336"/>
      <c r="W527" s="336"/>
      <c r="X527" s="336"/>
      <c r="Y527" s="336"/>
      <c r="Z527" s="336"/>
    </row>
    <row r="528">
      <c r="A528" s="336"/>
      <c r="B528" s="336"/>
      <c r="C528" s="336"/>
      <c r="D528" s="336"/>
      <c r="E528" s="336"/>
      <c r="F528" s="336"/>
      <c r="G528" s="336"/>
      <c r="H528" s="336"/>
      <c r="I528" s="336"/>
      <c r="J528" s="336"/>
      <c r="K528" s="336"/>
      <c r="L528" s="336"/>
      <c r="M528" s="336"/>
      <c r="N528" s="336"/>
      <c r="O528" s="336"/>
      <c r="P528" s="336"/>
      <c r="Q528" s="336"/>
      <c r="R528" s="336"/>
      <c r="S528" s="336"/>
      <c r="T528" s="336"/>
      <c r="U528" s="336"/>
      <c r="V528" s="336"/>
      <c r="W528" s="336"/>
      <c r="X528" s="336"/>
      <c r="Y528" s="336"/>
      <c r="Z528" s="336"/>
    </row>
    <row r="529">
      <c r="A529" s="336"/>
      <c r="B529" s="336"/>
      <c r="C529" s="336"/>
      <c r="D529" s="336"/>
      <c r="E529" s="336"/>
      <c r="F529" s="336"/>
      <c r="G529" s="336"/>
      <c r="H529" s="336"/>
      <c r="I529" s="336"/>
      <c r="J529" s="336"/>
      <c r="K529" s="336"/>
      <c r="L529" s="336"/>
      <c r="M529" s="336"/>
      <c r="N529" s="336"/>
      <c r="O529" s="336"/>
      <c r="P529" s="336"/>
      <c r="Q529" s="336"/>
      <c r="R529" s="336"/>
      <c r="S529" s="336"/>
      <c r="T529" s="336"/>
      <c r="U529" s="336"/>
      <c r="V529" s="336"/>
      <c r="W529" s="336"/>
      <c r="X529" s="336"/>
      <c r="Y529" s="336"/>
      <c r="Z529" s="336"/>
    </row>
    <row r="530">
      <c r="A530" s="336"/>
      <c r="B530" s="336"/>
      <c r="C530" s="336"/>
      <c r="D530" s="336"/>
      <c r="E530" s="336"/>
      <c r="F530" s="336"/>
      <c r="G530" s="336"/>
      <c r="H530" s="336"/>
      <c r="I530" s="336"/>
      <c r="J530" s="336"/>
      <c r="K530" s="336"/>
      <c r="L530" s="336"/>
      <c r="M530" s="336"/>
      <c r="N530" s="336"/>
      <c r="O530" s="336"/>
      <c r="P530" s="336"/>
      <c r="Q530" s="336"/>
      <c r="R530" s="336"/>
      <c r="S530" s="336"/>
      <c r="T530" s="336"/>
      <c r="U530" s="336"/>
      <c r="V530" s="336"/>
      <c r="W530" s="336"/>
      <c r="X530" s="336"/>
      <c r="Y530" s="336"/>
      <c r="Z530" s="336"/>
    </row>
    <row r="531">
      <c r="A531" s="336"/>
      <c r="B531" s="336"/>
      <c r="C531" s="336"/>
      <c r="D531" s="336"/>
      <c r="E531" s="336"/>
      <c r="F531" s="336"/>
      <c r="G531" s="336"/>
      <c r="H531" s="336"/>
      <c r="I531" s="336"/>
      <c r="J531" s="336"/>
      <c r="K531" s="336"/>
      <c r="L531" s="336"/>
      <c r="M531" s="336"/>
      <c r="N531" s="336"/>
      <c r="O531" s="336"/>
      <c r="P531" s="336"/>
      <c r="Q531" s="336"/>
      <c r="R531" s="336"/>
      <c r="S531" s="336"/>
      <c r="T531" s="336"/>
      <c r="U531" s="336"/>
      <c r="V531" s="336"/>
      <c r="W531" s="336"/>
      <c r="X531" s="336"/>
      <c r="Y531" s="336"/>
      <c r="Z531" s="336"/>
    </row>
    <row r="532">
      <c r="A532" s="336"/>
      <c r="B532" s="336"/>
      <c r="C532" s="336"/>
      <c r="D532" s="336"/>
      <c r="E532" s="336"/>
      <c r="F532" s="336"/>
      <c r="G532" s="336"/>
      <c r="H532" s="336"/>
      <c r="I532" s="336"/>
      <c r="J532" s="336"/>
      <c r="K532" s="336"/>
      <c r="L532" s="336"/>
      <c r="M532" s="336"/>
      <c r="N532" s="336"/>
      <c r="O532" s="336"/>
      <c r="P532" s="336"/>
      <c r="Q532" s="336"/>
      <c r="R532" s="336"/>
      <c r="S532" s="336"/>
      <c r="T532" s="336"/>
      <c r="U532" s="336"/>
      <c r="V532" s="336"/>
      <c r="W532" s="336"/>
      <c r="X532" s="336"/>
      <c r="Y532" s="336"/>
      <c r="Z532" s="336"/>
    </row>
    <row r="533">
      <c r="A533" s="336"/>
      <c r="B533" s="336"/>
      <c r="C533" s="336"/>
      <c r="D533" s="336"/>
      <c r="E533" s="336"/>
      <c r="F533" s="336"/>
      <c r="G533" s="336"/>
      <c r="H533" s="336"/>
      <c r="I533" s="336"/>
      <c r="J533" s="336"/>
      <c r="K533" s="336"/>
      <c r="L533" s="336"/>
      <c r="M533" s="336"/>
      <c r="N533" s="336"/>
      <c r="O533" s="336"/>
      <c r="P533" s="336"/>
      <c r="Q533" s="336"/>
      <c r="R533" s="336"/>
      <c r="S533" s="336"/>
      <c r="T533" s="336"/>
      <c r="U533" s="336"/>
      <c r="V533" s="336"/>
      <c r="W533" s="336"/>
      <c r="X533" s="336"/>
      <c r="Y533" s="336"/>
      <c r="Z533" s="336"/>
    </row>
    <row r="534">
      <c r="A534" s="336"/>
      <c r="B534" s="336"/>
      <c r="C534" s="336"/>
      <c r="D534" s="336"/>
      <c r="E534" s="336"/>
      <c r="F534" s="336"/>
      <c r="G534" s="336"/>
      <c r="H534" s="336"/>
      <c r="I534" s="336"/>
      <c r="J534" s="336"/>
      <c r="K534" s="336"/>
      <c r="L534" s="336"/>
      <c r="M534" s="336"/>
      <c r="N534" s="336"/>
      <c r="O534" s="336"/>
      <c r="P534" s="336"/>
      <c r="Q534" s="336"/>
      <c r="R534" s="336"/>
      <c r="S534" s="336"/>
      <c r="T534" s="336"/>
      <c r="U534" s="336"/>
      <c r="V534" s="336"/>
      <c r="W534" s="336"/>
      <c r="X534" s="336"/>
      <c r="Y534" s="336"/>
      <c r="Z534" s="336"/>
    </row>
    <row r="535">
      <c r="A535" s="336"/>
      <c r="B535" s="336"/>
      <c r="C535" s="336"/>
      <c r="D535" s="336"/>
      <c r="E535" s="336"/>
      <c r="F535" s="336"/>
      <c r="G535" s="336"/>
      <c r="H535" s="336"/>
      <c r="I535" s="336"/>
      <c r="J535" s="336"/>
      <c r="K535" s="336"/>
      <c r="L535" s="336"/>
      <c r="M535" s="336"/>
      <c r="N535" s="336"/>
      <c r="O535" s="336"/>
      <c r="P535" s="336"/>
      <c r="Q535" s="336"/>
      <c r="R535" s="336"/>
      <c r="S535" s="336"/>
      <c r="T535" s="336"/>
      <c r="U535" s="336"/>
      <c r="V535" s="336"/>
      <c r="W535" s="336"/>
      <c r="X535" s="336"/>
      <c r="Y535" s="336"/>
      <c r="Z535" s="336"/>
    </row>
    <row r="536">
      <c r="A536" s="336"/>
      <c r="B536" s="336"/>
      <c r="C536" s="336"/>
      <c r="D536" s="336"/>
      <c r="E536" s="336"/>
      <c r="F536" s="336"/>
      <c r="G536" s="336"/>
      <c r="H536" s="336"/>
      <c r="I536" s="336"/>
      <c r="J536" s="336"/>
      <c r="K536" s="336"/>
      <c r="L536" s="336"/>
      <c r="M536" s="336"/>
      <c r="N536" s="336"/>
      <c r="O536" s="336"/>
      <c r="P536" s="336"/>
      <c r="Q536" s="336"/>
      <c r="R536" s="336"/>
      <c r="S536" s="336"/>
      <c r="T536" s="336"/>
      <c r="U536" s="336"/>
      <c r="V536" s="336"/>
      <c r="W536" s="336"/>
      <c r="X536" s="336"/>
      <c r="Y536" s="336"/>
      <c r="Z536" s="336"/>
    </row>
    <row r="537">
      <c r="A537" s="336"/>
      <c r="B537" s="336"/>
      <c r="C537" s="336"/>
      <c r="D537" s="336"/>
      <c r="E537" s="336"/>
      <c r="F537" s="336"/>
      <c r="G537" s="336"/>
      <c r="H537" s="336"/>
      <c r="I537" s="336"/>
      <c r="J537" s="336"/>
      <c r="K537" s="336"/>
      <c r="L537" s="336"/>
      <c r="M537" s="336"/>
      <c r="N537" s="336"/>
      <c r="O537" s="336"/>
      <c r="P537" s="336"/>
      <c r="Q537" s="336"/>
      <c r="R537" s="336"/>
      <c r="S537" s="336"/>
      <c r="T537" s="336"/>
      <c r="U537" s="336"/>
      <c r="V537" s="336"/>
      <c r="W537" s="336"/>
      <c r="X537" s="336"/>
      <c r="Y537" s="336"/>
      <c r="Z537" s="336"/>
    </row>
    <row r="538">
      <c r="A538" s="336"/>
      <c r="B538" s="336"/>
      <c r="C538" s="336"/>
      <c r="D538" s="336"/>
      <c r="E538" s="336"/>
      <c r="F538" s="336"/>
      <c r="G538" s="336"/>
      <c r="H538" s="336"/>
      <c r="I538" s="336"/>
      <c r="J538" s="336"/>
      <c r="K538" s="336"/>
      <c r="L538" s="336"/>
      <c r="M538" s="336"/>
      <c r="N538" s="336"/>
      <c r="O538" s="336"/>
      <c r="P538" s="336"/>
      <c r="Q538" s="336"/>
      <c r="R538" s="336"/>
      <c r="S538" s="336"/>
      <c r="T538" s="336"/>
      <c r="U538" s="336"/>
      <c r="V538" s="336"/>
      <c r="W538" s="336"/>
      <c r="X538" s="336"/>
      <c r="Y538" s="336"/>
      <c r="Z538" s="336"/>
    </row>
    <row r="539">
      <c r="A539" s="336"/>
      <c r="B539" s="336"/>
      <c r="C539" s="336"/>
      <c r="D539" s="336"/>
      <c r="E539" s="336"/>
      <c r="F539" s="336"/>
      <c r="G539" s="336"/>
      <c r="H539" s="336"/>
      <c r="I539" s="336"/>
      <c r="J539" s="336"/>
      <c r="K539" s="336"/>
      <c r="L539" s="336"/>
      <c r="M539" s="336"/>
      <c r="N539" s="336"/>
      <c r="O539" s="336"/>
      <c r="P539" s="336"/>
      <c r="Q539" s="336"/>
      <c r="R539" s="336"/>
      <c r="S539" s="336"/>
      <c r="T539" s="336"/>
      <c r="U539" s="336"/>
      <c r="V539" s="336"/>
      <c r="W539" s="336"/>
      <c r="X539" s="336"/>
      <c r="Y539" s="336"/>
      <c r="Z539" s="336"/>
    </row>
    <row r="540">
      <c r="A540" s="336"/>
      <c r="B540" s="336"/>
      <c r="C540" s="336"/>
      <c r="D540" s="336"/>
      <c r="E540" s="336"/>
      <c r="F540" s="336"/>
      <c r="G540" s="336"/>
      <c r="H540" s="336"/>
      <c r="I540" s="336"/>
      <c r="J540" s="336"/>
      <c r="K540" s="336"/>
      <c r="L540" s="336"/>
      <c r="M540" s="336"/>
      <c r="N540" s="336"/>
      <c r="O540" s="336"/>
      <c r="P540" s="336"/>
      <c r="Q540" s="336"/>
      <c r="R540" s="336"/>
      <c r="S540" s="336"/>
      <c r="T540" s="336"/>
      <c r="U540" s="336"/>
      <c r="V540" s="336"/>
      <c r="W540" s="336"/>
      <c r="X540" s="336"/>
      <c r="Y540" s="336"/>
      <c r="Z540" s="336"/>
    </row>
    <row r="541">
      <c r="A541" s="336"/>
      <c r="B541" s="336"/>
      <c r="C541" s="336"/>
      <c r="D541" s="336"/>
      <c r="E541" s="336"/>
      <c r="F541" s="336"/>
      <c r="G541" s="336"/>
      <c r="H541" s="336"/>
      <c r="I541" s="336"/>
      <c r="J541" s="336"/>
      <c r="K541" s="336"/>
      <c r="L541" s="336"/>
      <c r="M541" s="336"/>
      <c r="N541" s="336"/>
      <c r="O541" s="336"/>
      <c r="P541" s="336"/>
      <c r="Q541" s="336"/>
      <c r="R541" s="336"/>
      <c r="S541" s="336"/>
      <c r="T541" s="336"/>
      <c r="U541" s="336"/>
      <c r="V541" s="336"/>
      <c r="W541" s="336"/>
      <c r="X541" s="336"/>
      <c r="Y541" s="336"/>
      <c r="Z541" s="336"/>
    </row>
    <row r="542">
      <c r="A542" s="336"/>
      <c r="B542" s="336"/>
      <c r="C542" s="336"/>
      <c r="D542" s="336"/>
      <c r="E542" s="336"/>
      <c r="F542" s="336"/>
      <c r="G542" s="336"/>
      <c r="H542" s="336"/>
      <c r="I542" s="336"/>
      <c r="J542" s="336"/>
      <c r="K542" s="336"/>
      <c r="L542" s="336"/>
      <c r="M542" s="336"/>
      <c r="N542" s="336"/>
      <c r="O542" s="336"/>
      <c r="P542" s="336"/>
      <c r="Q542" s="336"/>
      <c r="R542" s="336"/>
      <c r="S542" s="336"/>
      <c r="T542" s="336"/>
      <c r="U542" s="336"/>
      <c r="V542" s="336"/>
      <c r="W542" s="336"/>
      <c r="X542" s="336"/>
      <c r="Y542" s="336"/>
      <c r="Z542" s="336"/>
    </row>
    <row r="543">
      <c r="A543" s="336"/>
      <c r="B543" s="336"/>
      <c r="C543" s="336"/>
      <c r="D543" s="336"/>
      <c r="E543" s="336"/>
      <c r="F543" s="336"/>
      <c r="G543" s="336"/>
      <c r="H543" s="336"/>
      <c r="I543" s="336"/>
      <c r="J543" s="336"/>
      <c r="K543" s="336"/>
      <c r="L543" s="336"/>
      <c r="M543" s="336"/>
      <c r="N543" s="336"/>
      <c r="O543" s="336"/>
      <c r="P543" s="336"/>
      <c r="Q543" s="336"/>
      <c r="R543" s="336"/>
      <c r="S543" s="336"/>
      <c r="T543" s="336"/>
      <c r="U543" s="336"/>
      <c r="V543" s="336"/>
      <c r="W543" s="336"/>
      <c r="X543" s="336"/>
      <c r="Y543" s="336"/>
      <c r="Z543" s="336"/>
    </row>
    <row r="544">
      <c r="A544" s="336"/>
      <c r="B544" s="336"/>
      <c r="C544" s="336"/>
      <c r="D544" s="336"/>
      <c r="E544" s="336"/>
      <c r="F544" s="336"/>
      <c r="G544" s="336"/>
      <c r="H544" s="336"/>
      <c r="I544" s="336"/>
      <c r="J544" s="336"/>
      <c r="K544" s="336"/>
      <c r="L544" s="336"/>
      <c r="M544" s="336"/>
      <c r="N544" s="336"/>
      <c r="O544" s="336"/>
      <c r="P544" s="336"/>
      <c r="Q544" s="336"/>
      <c r="R544" s="336"/>
      <c r="S544" s="336"/>
      <c r="T544" s="336"/>
      <c r="U544" s="336"/>
      <c r="V544" s="336"/>
      <c r="W544" s="336"/>
      <c r="X544" s="336"/>
      <c r="Y544" s="336"/>
      <c r="Z544" s="336"/>
    </row>
    <row r="545">
      <c r="A545" s="336"/>
      <c r="B545" s="336"/>
      <c r="C545" s="336"/>
      <c r="D545" s="336"/>
      <c r="E545" s="336"/>
      <c r="F545" s="336"/>
      <c r="G545" s="336"/>
      <c r="H545" s="336"/>
      <c r="I545" s="336"/>
      <c r="J545" s="336"/>
      <c r="K545" s="336"/>
      <c r="L545" s="336"/>
      <c r="M545" s="336"/>
      <c r="N545" s="336"/>
      <c r="O545" s="336"/>
      <c r="P545" s="336"/>
      <c r="Q545" s="336"/>
      <c r="R545" s="336"/>
      <c r="S545" s="336"/>
      <c r="T545" s="336"/>
      <c r="U545" s="336"/>
      <c r="V545" s="336"/>
      <c r="W545" s="336"/>
      <c r="X545" s="336"/>
      <c r="Y545" s="336"/>
      <c r="Z545" s="336"/>
    </row>
    <row r="546">
      <c r="A546" s="336"/>
      <c r="B546" s="336"/>
      <c r="C546" s="336"/>
      <c r="D546" s="336"/>
      <c r="E546" s="336"/>
      <c r="F546" s="336"/>
      <c r="G546" s="336"/>
      <c r="H546" s="336"/>
      <c r="I546" s="336"/>
      <c r="J546" s="336"/>
      <c r="K546" s="336"/>
      <c r="L546" s="336"/>
      <c r="M546" s="336"/>
      <c r="N546" s="336"/>
      <c r="O546" s="336"/>
      <c r="P546" s="336"/>
      <c r="Q546" s="336"/>
      <c r="R546" s="336"/>
      <c r="S546" s="336"/>
      <c r="T546" s="336"/>
      <c r="U546" s="336"/>
      <c r="V546" s="336"/>
      <c r="W546" s="336"/>
      <c r="X546" s="336"/>
      <c r="Y546" s="336"/>
      <c r="Z546" s="336"/>
    </row>
    <row r="547">
      <c r="A547" s="336"/>
      <c r="B547" s="336"/>
      <c r="C547" s="336"/>
      <c r="D547" s="336"/>
      <c r="E547" s="336"/>
      <c r="F547" s="336"/>
      <c r="G547" s="336"/>
      <c r="H547" s="336"/>
      <c r="I547" s="336"/>
      <c r="J547" s="336"/>
      <c r="K547" s="336"/>
      <c r="L547" s="336"/>
      <c r="M547" s="336"/>
      <c r="N547" s="336"/>
      <c r="O547" s="336"/>
      <c r="P547" s="336"/>
      <c r="Q547" s="336"/>
      <c r="R547" s="336"/>
      <c r="S547" s="336"/>
      <c r="T547" s="336"/>
      <c r="U547" s="336"/>
      <c r="V547" s="336"/>
      <c r="W547" s="336"/>
      <c r="X547" s="336"/>
      <c r="Y547" s="336"/>
      <c r="Z547" s="336"/>
    </row>
    <row r="548">
      <c r="A548" s="336"/>
      <c r="B548" s="336"/>
      <c r="C548" s="336"/>
      <c r="D548" s="336"/>
      <c r="E548" s="336"/>
      <c r="F548" s="336"/>
      <c r="G548" s="336"/>
      <c r="H548" s="336"/>
      <c r="I548" s="336"/>
      <c r="J548" s="336"/>
      <c r="K548" s="336"/>
      <c r="L548" s="336"/>
      <c r="M548" s="336"/>
      <c r="N548" s="336"/>
      <c r="O548" s="336"/>
      <c r="P548" s="336"/>
      <c r="Q548" s="336"/>
      <c r="R548" s="336"/>
      <c r="S548" s="336"/>
      <c r="T548" s="336"/>
      <c r="U548" s="336"/>
      <c r="V548" s="336"/>
      <c r="W548" s="336"/>
      <c r="X548" s="336"/>
      <c r="Y548" s="336"/>
      <c r="Z548" s="336"/>
    </row>
    <row r="549">
      <c r="A549" s="336"/>
      <c r="B549" s="336"/>
      <c r="C549" s="336"/>
      <c r="D549" s="336"/>
      <c r="E549" s="336"/>
      <c r="F549" s="336"/>
      <c r="G549" s="336"/>
      <c r="H549" s="336"/>
      <c r="I549" s="336"/>
      <c r="J549" s="336"/>
      <c r="K549" s="336"/>
      <c r="L549" s="336"/>
      <c r="M549" s="336"/>
      <c r="N549" s="336"/>
      <c r="O549" s="336"/>
      <c r="P549" s="336"/>
      <c r="Q549" s="336"/>
      <c r="R549" s="336"/>
      <c r="S549" s="336"/>
      <c r="T549" s="336"/>
      <c r="U549" s="336"/>
      <c r="V549" s="336"/>
      <c r="W549" s="336"/>
      <c r="X549" s="336"/>
      <c r="Y549" s="336"/>
      <c r="Z549" s="336"/>
    </row>
    <row r="550">
      <c r="A550" s="336"/>
      <c r="B550" s="336"/>
      <c r="C550" s="336"/>
      <c r="D550" s="336"/>
      <c r="E550" s="336"/>
      <c r="F550" s="336"/>
      <c r="G550" s="336"/>
      <c r="H550" s="336"/>
      <c r="I550" s="336"/>
      <c r="J550" s="336"/>
      <c r="K550" s="336"/>
      <c r="L550" s="336"/>
      <c r="M550" s="336"/>
      <c r="N550" s="336"/>
      <c r="O550" s="336"/>
      <c r="P550" s="336"/>
      <c r="Q550" s="336"/>
      <c r="R550" s="336"/>
      <c r="S550" s="336"/>
      <c r="T550" s="336"/>
      <c r="U550" s="336"/>
      <c r="V550" s="336"/>
      <c r="W550" s="336"/>
      <c r="X550" s="336"/>
      <c r="Y550" s="336"/>
      <c r="Z550" s="336"/>
    </row>
    <row r="551">
      <c r="A551" s="336"/>
      <c r="B551" s="336"/>
      <c r="C551" s="336"/>
      <c r="D551" s="336"/>
      <c r="E551" s="336"/>
      <c r="F551" s="336"/>
      <c r="G551" s="336"/>
      <c r="H551" s="336"/>
      <c r="I551" s="336"/>
      <c r="J551" s="336"/>
      <c r="K551" s="336"/>
      <c r="L551" s="336"/>
      <c r="M551" s="336"/>
      <c r="N551" s="336"/>
      <c r="O551" s="336"/>
      <c r="P551" s="336"/>
      <c r="Q551" s="336"/>
      <c r="R551" s="336"/>
      <c r="S551" s="336"/>
      <c r="T551" s="336"/>
      <c r="U551" s="336"/>
      <c r="V551" s="336"/>
      <c r="W551" s="336"/>
      <c r="X551" s="336"/>
      <c r="Y551" s="336"/>
      <c r="Z551" s="336"/>
    </row>
    <row r="552">
      <c r="A552" s="336"/>
      <c r="B552" s="336"/>
      <c r="C552" s="336"/>
      <c r="D552" s="336"/>
      <c r="E552" s="336"/>
      <c r="F552" s="336"/>
      <c r="G552" s="336"/>
      <c r="H552" s="336"/>
      <c r="I552" s="336"/>
      <c r="J552" s="336"/>
      <c r="K552" s="336"/>
      <c r="L552" s="336"/>
      <c r="M552" s="336"/>
      <c r="N552" s="336"/>
      <c r="O552" s="336"/>
      <c r="P552" s="336"/>
      <c r="Q552" s="336"/>
      <c r="R552" s="336"/>
      <c r="S552" s="336"/>
      <c r="T552" s="336"/>
      <c r="U552" s="336"/>
      <c r="V552" s="336"/>
      <c r="W552" s="336"/>
      <c r="X552" s="336"/>
      <c r="Y552" s="336"/>
      <c r="Z552" s="336"/>
    </row>
    <row r="553">
      <c r="A553" s="336"/>
      <c r="B553" s="336"/>
      <c r="C553" s="336"/>
      <c r="D553" s="336"/>
      <c r="E553" s="336"/>
      <c r="F553" s="336"/>
      <c r="G553" s="336"/>
      <c r="H553" s="336"/>
      <c r="I553" s="336"/>
      <c r="J553" s="336"/>
      <c r="K553" s="336"/>
      <c r="L553" s="336"/>
      <c r="M553" s="336"/>
      <c r="N553" s="336"/>
      <c r="O553" s="336"/>
      <c r="P553" s="336"/>
      <c r="Q553" s="336"/>
      <c r="R553" s="336"/>
      <c r="S553" s="336"/>
      <c r="T553" s="336"/>
      <c r="U553" s="336"/>
      <c r="V553" s="336"/>
      <c r="W553" s="336"/>
      <c r="X553" s="336"/>
      <c r="Y553" s="336"/>
      <c r="Z553" s="336"/>
    </row>
    <row r="554">
      <c r="A554" s="336"/>
      <c r="B554" s="336"/>
      <c r="C554" s="336"/>
      <c r="D554" s="336"/>
      <c r="E554" s="336"/>
      <c r="F554" s="336"/>
      <c r="G554" s="336"/>
      <c r="H554" s="336"/>
      <c r="I554" s="336"/>
      <c r="J554" s="336"/>
      <c r="K554" s="336"/>
      <c r="L554" s="336"/>
      <c r="M554" s="336"/>
      <c r="N554" s="336"/>
      <c r="O554" s="336"/>
      <c r="P554" s="336"/>
      <c r="Q554" s="336"/>
      <c r="R554" s="336"/>
      <c r="S554" s="336"/>
      <c r="T554" s="336"/>
      <c r="U554" s="336"/>
      <c r="V554" s="336"/>
      <c r="W554" s="336"/>
      <c r="X554" s="336"/>
      <c r="Y554" s="336"/>
      <c r="Z554" s="336"/>
    </row>
    <row r="555">
      <c r="A555" s="336"/>
      <c r="B555" s="336"/>
      <c r="C555" s="336"/>
      <c r="D555" s="336"/>
      <c r="E555" s="336"/>
      <c r="F555" s="336"/>
      <c r="G555" s="336"/>
      <c r="H555" s="336"/>
      <c r="I555" s="336"/>
      <c r="J555" s="336"/>
      <c r="K555" s="336"/>
      <c r="L555" s="336"/>
      <c r="M555" s="336"/>
      <c r="N555" s="336"/>
      <c r="O555" s="336"/>
      <c r="P555" s="336"/>
      <c r="Q555" s="336"/>
      <c r="R555" s="336"/>
      <c r="S555" s="336"/>
      <c r="T555" s="336"/>
      <c r="U555" s="336"/>
      <c r="V555" s="336"/>
      <c r="W555" s="336"/>
      <c r="X555" s="336"/>
      <c r="Y555" s="336"/>
      <c r="Z555" s="336"/>
    </row>
    <row r="556">
      <c r="A556" s="336"/>
      <c r="B556" s="336"/>
      <c r="C556" s="336"/>
      <c r="D556" s="336"/>
      <c r="E556" s="336"/>
      <c r="F556" s="336"/>
      <c r="G556" s="336"/>
      <c r="H556" s="336"/>
      <c r="I556" s="336"/>
      <c r="J556" s="336"/>
      <c r="K556" s="336"/>
      <c r="L556" s="336"/>
      <c r="M556" s="336"/>
      <c r="N556" s="336"/>
      <c r="O556" s="336"/>
      <c r="P556" s="336"/>
      <c r="Q556" s="336"/>
      <c r="R556" s="336"/>
      <c r="S556" s="336"/>
      <c r="T556" s="336"/>
      <c r="U556" s="336"/>
      <c r="V556" s="336"/>
      <c r="W556" s="336"/>
      <c r="X556" s="336"/>
      <c r="Y556" s="336"/>
      <c r="Z556" s="336"/>
    </row>
    <row r="557">
      <c r="A557" s="336"/>
      <c r="B557" s="336"/>
      <c r="C557" s="336"/>
      <c r="D557" s="336"/>
      <c r="E557" s="336"/>
      <c r="F557" s="336"/>
      <c r="G557" s="336"/>
      <c r="H557" s="336"/>
      <c r="I557" s="336"/>
      <c r="J557" s="336"/>
      <c r="K557" s="336"/>
      <c r="L557" s="336"/>
      <c r="M557" s="336"/>
      <c r="N557" s="336"/>
      <c r="O557" s="336"/>
      <c r="P557" s="336"/>
      <c r="Q557" s="336"/>
      <c r="R557" s="336"/>
      <c r="S557" s="336"/>
      <c r="T557" s="336"/>
      <c r="U557" s="336"/>
      <c r="V557" s="336"/>
      <c r="W557" s="336"/>
      <c r="X557" s="336"/>
      <c r="Y557" s="336"/>
      <c r="Z557" s="336"/>
    </row>
    <row r="558">
      <c r="A558" s="336"/>
      <c r="B558" s="336"/>
      <c r="C558" s="336"/>
      <c r="D558" s="336"/>
      <c r="E558" s="336"/>
      <c r="F558" s="336"/>
      <c r="G558" s="336"/>
      <c r="H558" s="336"/>
      <c r="I558" s="336"/>
      <c r="J558" s="336"/>
      <c r="K558" s="336"/>
      <c r="L558" s="336"/>
      <c r="M558" s="336"/>
      <c r="N558" s="336"/>
      <c r="O558" s="336"/>
      <c r="P558" s="336"/>
      <c r="Q558" s="336"/>
      <c r="R558" s="336"/>
      <c r="S558" s="336"/>
      <c r="T558" s="336"/>
      <c r="U558" s="336"/>
      <c r="V558" s="336"/>
      <c r="W558" s="336"/>
      <c r="X558" s="336"/>
      <c r="Y558" s="336"/>
      <c r="Z558" s="336"/>
    </row>
    <row r="559">
      <c r="A559" s="336"/>
      <c r="B559" s="336"/>
      <c r="C559" s="336"/>
      <c r="D559" s="336"/>
      <c r="E559" s="336"/>
      <c r="F559" s="336"/>
      <c r="G559" s="336"/>
      <c r="H559" s="336"/>
      <c r="I559" s="336"/>
      <c r="J559" s="336"/>
      <c r="K559" s="336"/>
      <c r="L559" s="336"/>
      <c r="M559" s="336"/>
      <c r="N559" s="336"/>
      <c r="O559" s="336"/>
      <c r="P559" s="336"/>
      <c r="Q559" s="336"/>
      <c r="R559" s="336"/>
      <c r="S559" s="336"/>
      <c r="T559" s="336"/>
      <c r="U559" s="336"/>
      <c r="V559" s="336"/>
      <c r="W559" s="336"/>
      <c r="X559" s="336"/>
      <c r="Y559" s="336"/>
      <c r="Z559" s="336"/>
    </row>
    <row r="560">
      <c r="A560" s="336"/>
      <c r="B560" s="336"/>
      <c r="C560" s="336"/>
      <c r="D560" s="336"/>
      <c r="E560" s="336"/>
      <c r="F560" s="336"/>
      <c r="G560" s="336"/>
      <c r="H560" s="336"/>
      <c r="I560" s="336"/>
      <c r="J560" s="336"/>
      <c r="K560" s="336"/>
      <c r="L560" s="336"/>
      <c r="M560" s="336"/>
      <c r="N560" s="336"/>
      <c r="O560" s="336"/>
      <c r="P560" s="336"/>
      <c r="Q560" s="336"/>
      <c r="R560" s="336"/>
      <c r="S560" s="336"/>
      <c r="T560" s="336"/>
      <c r="U560" s="336"/>
      <c r="V560" s="336"/>
      <c r="W560" s="336"/>
      <c r="X560" s="336"/>
      <c r="Y560" s="336"/>
      <c r="Z560" s="336"/>
    </row>
    <row r="561">
      <c r="A561" s="336"/>
      <c r="B561" s="336"/>
      <c r="C561" s="336"/>
      <c r="D561" s="336"/>
      <c r="E561" s="336"/>
      <c r="F561" s="336"/>
      <c r="G561" s="336"/>
      <c r="H561" s="336"/>
      <c r="I561" s="336"/>
      <c r="J561" s="336"/>
      <c r="K561" s="336"/>
      <c r="L561" s="336"/>
      <c r="M561" s="336"/>
      <c r="N561" s="336"/>
      <c r="O561" s="336"/>
      <c r="P561" s="336"/>
      <c r="Q561" s="336"/>
      <c r="R561" s="336"/>
      <c r="S561" s="336"/>
      <c r="T561" s="336"/>
      <c r="U561" s="336"/>
      <c r="V561" s="336"/>
      <c r="W561" s="336"/>
      <c r="X561" s="336"/>
      <c r="Y561" s="336"/>
      <c r="Z561" s="336"/>
    </row>
    <row r="562">
      <c r="A562" s="336"/>
      <c r="B562" s="336"/>
      <c r="C562" s="336"/>
      <c r="D562" s="336"/>
      <c r="E562" s="336"/>
      <c r="F562" s="336"/>
      <c r="G562" s="336"/>
      <c r="H562" s="336"/>
      <c r="I562" s="336"/>
      <c r="J562" s="336"/>
      <c r="K562" s="336"/>
      <c r="L562" s="336"/>
      <c r="M562" s="336"/>
      <c r="N562" s="336"/>
      <c r="O562" s="336"/>
      <c r="P562" s="336"/>
      <c r="Q562" s="336"/>
      <c r="R562" s="336"/>
      <c r="S562" s="336"/>
      <c r="T562" s="336"/>
      <c r="U562" s="336"/>
      <c r="V562" s="336"/>
      <c r="W562" s="336"/>
      <c r="X562" s="336"/>
      <c r="Y562" s="336"/>
      <c r="Z562" s="336"/>
    </row>
    <row r="563">
      <c r="A563" s="336"/>
      <c r="B563" s="336"/>
      <c r="C563" s="336"/>
      <c r="D563" s="336"/>
      <c r="E563" s="336"/>
      <c r="F563" s="336"/>
      <c r="G563" s="336"/>
      <c r="H563" s="336"/>
      <c r="I563" s="336"/>
      <c r="J563" s="336"/>
      <c r="K563" s="336"/>
      <c r="L563" s="336"/>
      <c r="M563" s="336"/>
      <c r="N563" s="336"/>
      <c r="O563" s="336"/>
      <c r="P563" s="336"/>
      <c r="Q563" s="336"/>
      <c r="R563" s="336"/>
      <c r="S563" s="336"/>
      <c r="T563" s="336"/>
      <c r="U563" s="336"/>
      <c r="V563" s="336"/>
      <c r="W563" s="336"/>
      <c r="X563" s="336"/>
      <c r="Y563" s="336"/>
      <c r="Z563" s="336"/>
    </row>
    <row r="564">
      <c r="A564" s="336"/>
      <c r="B564" s="336"/>
      <c r="C564" s="336"/>
      <c r="D564" s="336"/>
      <c r="E564" s="336"/>
      <c r="F564" s="336"/>
      <c r="G564" s="336"/>
      <c r="H564" s="336"/>
      <c r="I564" s="336"/>
      <c r="J564" s="336"/>
      <c r="K564" s="336"/>
      <c r="L564" s="336"/>
      <c r="M564" s="336"/>
      <c r="N564" s="336"/>
      <c r="O564" s="336"/>
      <c r="P564" s="336"/>
      <c r="Q564" s="336"/>
      <c r="R564" s="336"/>
      <c r="S564" s="336"/>
      <c r="T564" s="336"/>
      <c r="U564" s="336"/>
      <c r="V564" s="336"/>
      <c r="W564" s="336"/>
      <c r="X564" s="336"/>
      <c r="Y564" s="336"/>
      <c r="Z564" s="336"/>
    </row>
    <row r="565">
      <c r="A565" s="336"/>
      <c r="B565" s="336"/>
      <c r="C565" s="336"/>
      <c r="D565" s="336"/>
      <c r="E565" s="336"/>
      <c r="F565" s="336"/>
      <c r="G565" s="336"/>
      <c r="H565" s="336"/>
      <c r="I565" s="336"/>
      <c r="J565" s="336"/>
      <c r="K565" s="336"/>
      <c r="L565" s="336"/>
      <c r="M565" s="336"/>
      <c r="N565" s="336"/>
      <c r="O565" s="336"/>
      <c r="P565" s="336"/>
      <c r="Q565" s="336"/>
      <c r="R565" s="336"/>
      <c r="S565" s="336"/>
      <c r="T565" s="336"/>
      <c r="U565" s="336"/>
      <c r="V565" s="336"/>
      <c r="W565" s="336"/>
      <c r="X565" s="336"/>
      <c r="Y565" s="336"/>
      <c r="Z565" s="336"/>
    </row>
    <row r="566">
      <c r="A566" s="336"/>
      <c r="B566" s="336"/>
      <c r="C566" s="336"/>
      <c r="D566" s="336"/>
      <c r="E566" s="336"/>
      <c r="F566" s="336"/>
      <c r="G566" s="336"/>
      <c r="H566" s="336"/>
      <c r="I566" s="336"/>
      <c r="J566" s="336"/>
      <c r="K566" s="336"/>
      <c r="L566" s="336"/>
      <c r="M566" s="336"/>
      <c r="N566" s="336"/>
      <c r="O566" s="336"/>
      <c r="P566" s="336"/>
      <c r="Q566" s="336"/>
      <c r="R566" s="336"/>
      <c r="S566" s="336"/>
      <c r="T566" s="336"/>
      <c r="U566" s="336"/>
      <c r="V566" s="336"/>
      <c r="W566" s="336"/>
      <c r="X566" s="336"/>
      <c r="Y566" s="336"/>
      <c r="Z566" s="336"/>
    </row>
    <row r="567">
      <c r="A567" s="336"/>
      <c r="B567" s="336"/>
      <c r="C567" s="336"/>
      <c r="D567" s="336"/>
      <c r="E567" s="336"/>
      <c r="F567" s="336"/>
      <c r="G567" s="336"/>
      <c r="H567" s="336"/>
      <c r="I567" s="336"/>
      <c r="J567" s="336"/>
      <c r="K567" s="336"/>
      <c r="L567" s="336"/>
      <c r="M567" s="336"/>
      <c r="N567" s="336"/>
      <c r="O567" s="336"/>
      <c r="P567" s="336"/>
      <c r="Q567" s="336"/>
      <c r="R567" s="336"/>
      <c r="S567" s="336"/>
      <c r="T567" s="336"/>
      <c r="U567" s="336"/>
      <c r="V567" s="336"/>
      <c r="W567" s="336"/>
      <c r="X567" s="336"/>
      <c r="Y567" s="336"/>
      <c r="Z567" s="336"/>
    </row>
    <row r="568">
      <c r="A568" s="336"/>
      <c r="B568" s="336"/>
      <c r="C568" s="336"/>
      <c r="D568" s="336"/>
      <c r="E568" s="336"/>
      <c r="F568" s="336"/>
      <c r="G568" s="336"/>
      <c r="H568" s="336"/>
      <c r="I568" s="336"/>
      <c r="J568" s="336"/>
      <c r="K568" s="336"/>
      <c r="L568" s="336"/>
      <c r="M568" s="336"/>
      <c r="N568" s="336"/>
      <c r="O568" s="336"/>
      <c r="P568" s="336"/>
      <c r="Q568" s="336"/>
      <c r="R568" s="336"/>
      <c r="S568" s="336"/>
      <c r="T568" s="336"/>
      <c r="U568" s="336"/>
      <c r="V568" s="336"/>
      <c r="W568" s="336"/>
      <c r="X568" s="336"/>
      <c r="Y568" s="336"/>
      <c r="Z568" s="336"/>
    </row>
    <row r="569">
      <c r="A569" s="336"/>
      <c r="B569" s="336"/>
      <c r="C569" s="336"/>
      <c r="D569" s="336"/>
      <c r="E569" s="336"/>
      <c r="F569" s="336"/>
      <c r="G569" s="336"/>
      <c r="H569" s="336"/>
      <c r="I569" s="336"/>
      <c r="J569" s="336"/>
      <c r="K569" s="336"/>
      <c r="L569" s="336"/>
      <c r="M569" s="336"/>
      <c r="N569" s="336"/>
      <c r="O569" s="336"/>
      <c r="P569" s="336"/>
      <c r="Q569" s="336"/>
      <c r="R569" s="336"/>
      <c r="S569" s="336"/>
      <c r="T569" s="336"/>
      <c r="U569" s="336"/>
      <c r="V569" s="336"/>
      <c r="W569" s="336"/>
      <c r="X569" s="336"/>
      <c r="Y569" s="336"/>
      <c r="Z569" s="336"/>
    </row>
    <row r="570">
      <c r="A570" s="336"/>
      <c r="B570" s="336"/>
      <c r="C570" s="336"/>
      <c r="D570" s="336"/>
      <c r="E570" s="336"/>
      <c r="F570" s="336"/>
      <c r="G570" s="336"/>
      <c r="H570" s="336"/>
      <c r="I570" s="336"/>
      <c r="J570" s="336"/>
      <c r="K570" s="336"/>
      <c r="L570" s="336"/>
      <c r="M570" s="336"/>
      <c r="N570" s="336"/>
      <c r="O570" s="336"/>
      <c r="P570" s="336"/>
      <c r="Q570" s="336"/>
      <c r="R570" s="336"/>
      <c r="S570" s="336"/>
      <c r="T570" s="336"/>
      <c r="U570" s="336"/>
      <c r="V570" s="336"/>
      <c r="W570" s="336"/>
      <c r="X570" s="336"/>
      <c r="Y570" s="336"/>
      <c r="Z570" s="336"/>
    </row>
    <row r="571">
      <c r="A571" s="336"/>
      <c r="B571" s="336"/>
      <c r="C571" s="336"/>
      <c r="D571" s="336"/>
      <c r="E571" s="336"/>
      <c r="F571" s="336"/>
      <c r="G571" s="336"/>
      <c r="H571" s="336"/>
      <c r="I571" s="336"/>
      <c r="J571" s="336"/>
      <c r="K571" s="336"/>
      <c r="L571" s="336"/>
      <c r="M571" s="336"/>
      <c r="N571" s="336"/>
      <c r="O571" s="336"/>
      <c r="P571" s="336"/>
      <c r="Q571" s="336"/>
      <c r="R571" s="336"/>
      <c r="S571" s="336"/>
      <c r="T571" s="336"/>
      <c r="U571" s="336"/>
      <c r="V571" s="336"/>
      <c r="W571" s="336"/>
      <c r="X571" s="336"/>
      <c r="Y571" s="336"/>
      <c r="Z571" s="336"/>
    </row>
    <row r="572">
      <c r="A572" s="336"/>
      <c r="B572" s="336"/>
      <c r="C572" s="336"/>
      <c r="D572" s="336"/>
      <c r="E572" s="336"/>
      <c r="F572" s="336"/>
      <c r="G572" s="336"/>
      <c r="H572" s="336"/>
      <c r="I572" s="336"/>
      <c r="J572" s="336"/>
      <c r="K572" s="336"/>
      <c r="L572" s="336"/>
      <c r="M572" s="336"/>
      <c r="N572" s="336"/>
      <c r="O572" s="336"/>
      <c r="P572" s="336"/>
      <c r="Q572" s="336"/>
      <c r="R572" s="336"/>
      <c r="S572" s="336"/>
      <c r="T572" s="336"/>
      <c r="U572" s="336"/>
      <c r="V572" s="336"/>
      <c r="W572" s="336"/>
      <c r="X572" s="336"/>
      <c r="Y572" s="336"/>
      <c r="Z572" s="336"/>
    </row>
    <row r="573">
      <c r="A573" s="336"/>
      <c r="B573" s="336"/>
      <c r="C573" s="336"/>
      <c r="D573" s="336"/>
      <c r="E573" s="336"/>
      <c r="F573" s="336"/>
      <c r="G573" s="336"/>
      <c r="H573" s="336"/>
      <c r="I573" s="336"/>
      <c r="J573" s="336"/>
      <c r="K573" s="336"/>
      <c r="L573" s="336"/>
      <c r="M573" s="336"/>
      <c r="N573" s="336"/>
      <c r="O573" s="336"/>
      <c r="P573" s="336"/>
      <c r="Q573" s="336"/>
      <c r="R573" s="336"/>
      <c r="S573" s="336"/>
      <c r="T573" s="336"/>
      <c r="U573" s="336"/>
      <c r="V573" s="336"/>
      <c r="W573" s="336"/>
      <c r="X573" s="336"/>
      <c r="Y573" s="336"/>
      <c r="Z573" s="336"/>
    </row>
    <row r="574">
      <c r="A574" s="336"/>
      <c r="B574" s="336"/>
      <c r="C574" s="336"/>
      <c r="D574" s="336"/>
      <c r="E574" s="336"/>
      <c r="F574" s="336"/>
      <c r="G574" s="336"/>
      <c r="H574" s="336"/>
      <c r="I574" s="336"/>
      <c r="J574" s="336"/>
      <c r="K574" s="336"/>
      <c r="L574" s="336"/>
      <c r="M574" s="336"/>
      <c r="N574" s="336"/>
      <c r="O574" s="336"/>
      <c r="P574" s="336"/>
      <c r="Q574" s="336"/>
      <c r="R574" s="336"/>
      <c r="S574" s="336"/>
      <c r="T574" s="336"/>
      <c r="U574" s="336"/>
      <c r="V574" s="336"/>
      <c r="W574" s="336"/>
      <c r="X574" s="336"/>
      <c r="Y574" s="336"/>
      <c r="Z574" s="336"/>
    </row>
    <row r="575">
      <c r="A575" s="336"/>
      <c r="B575" s="336"/>
      <c r="C575" s="336"/>
      <c r="D575" s="336"/>
      <c r="E575" s="336"/>
      <c r="F575" s="336"/>
      <c r="G575" s="336"/>
      <c r="H575" s="336"/>
      <c r="I575" s="336"/>
      <c r="J575" s="336"/>
      <c r="K575" s="336"/>
      <c r="L575" s="336"/>
      <c r="M575" s="336"/>
      <c r="N575" s="336"/>
      <c r="O575" s="336"/>
      <c r="P575" s="336"/>
      <c r="Q575" s="336"/>
      <c r="R575" s="336"/>
      <c r="S575" s="336"/>
      <c r="T575" s="336"/>
      <c r="U575" s="336"/>
      <c r="V575" s="336"/>
      <c r="W575" s="336"/>
      <c r="X575" s="336"/>
      <c r="Y575" s="336"/>
      <c r="Z575" s="336"/>
    </row>
    <row r="576">
      <c r="A576" s="336"/>
      <c r="B576" s="336"/>
      <c r="C576" s="336"/>
      <c r="D576" s="336"/>
      <c r="E576" s="336"/>
      <c r="F576" s="336"/>
      <c r="G576" s="336"/>
      <c r="H576" s="336"/>
      <c r="I576" s="336"/>
      <c r="J576" s="336"/>
      <c r="K576" s="336"/>
      <c r="L576" s="336"/>
      <c r="M576" s="336"/>
      <c r="N576" s="336"/>
      <c r="O576" s="336"/>
      <c r="P576" s="336"/>
      <c r="Q576" s="336"/>
      <c r="R576" s="336"/>
      <c r="S576" s="336"/>
      <c r="T576" s="336"/>
      <c r="U576" s="336"/>
      <c r="V576" s="336"/>
      <c r="W576" s="336"/>
      <c r="X576" s="336"/>
      <c r="Y576" s="336"/>
      <c r="Z576" s="336"/>
    </row>
    <row r="577">
      <c r="A577" s="336"/>
      <c r="B577" s="336"/>
      <c r="C577" s="336"/>
      <c r="D577" s="336"/>
      <c r="E577" s="336"/>
      <c r="F577" s="336"/>
      <c r="G577" s="336"/>
      <c r="H577" s="336"/>
      <c r="I577" s="336"/>
      <c r="J577" s="336"/>
      <c r="K577" s="336"/>
      <c r="L577" s="336"/>
      <c r="M577" s="336"/>
      <c r="N577" s="336"/>
      <c r="O577" s="336"/>
      <c r="P577" s="336"/>
      <c r="Q577" s="336"/>
      <c r="R577" s="336"/>
      <c r="S577" s="336"/>
      <c r="T577" s="336"/>
      <c r="U577" s="336"/>
      <c r="V577" s="336"/>
      <c r="W577" s="336"/>
      <c r="X577" s="336"/>
      <c r="Y577" s="336"/>
      <c r="Z577" s="336"/>
    </row>
    <row r="578">
      <c r="A578" s="336"/>
      <c r="B578" s="336"/>
      <c r="C578" s="336"/>
      <c r="D578" s="336"/>
      <c r="E578" s="336"/>
      <c r="F578" s="336"/>
      <c r="G578" s="336"/>
      <c r="H578" s="336"/>
      <c r="I578" s="336"/>
      <c r="J578" s="336"/>
      <c r="K578" s="336"/>
      <c r="L578" s="336"/>
      <c r="M578" s="336"/>
      <c r="N578" s="336"/>
      <c r="O578" s="336"/>
      <c r="P578" s="336"/>
      <c r="Q578" s="336"/>
      <c r="R578" s="336"/>
      <c r="S578" s="336"/>
      <c r="T578" s="336"/>
      <c r="U578" s="336"/>
      <c r="V578" s="336"/>
      <c r="W578" s="336"/>
      <c r="X578" s="336"/>
      <c r="Y578" s="336"/>
      <c r="Z578" s="336"/>
    </row>
    <row r="579">
      <c r="A579" s="336"/>
      <c r="B579" s="336"/>
      <c r="C579" s="336"/>
      <c r="D579" s="336"/>
      <c r="E579" s="336"/>
      <c r="F579" s="336"/>
      <c r="G579" s="336"/>
      <c r="H579" s="336"/>
      <c r="I579" s="336"/>
      <c r="J579" s="336"/>
      <c r="K579" s="336"/>
      <c r="L579" s="336"/>
      <c r="M579" s="336"/>
      <c r="N579" s="336"/>
      <c r="O579" s="336"/>
      <c r="P579" s="336"/>
      <c r="Q579" s="336"/>
      <c r="R579" s="336"/>
      <c r="S579" s="336"/>
      <c r="T579" s="336"/>
      <c r="U579" s="336"/>
      <c r="V579" s="336"/>
      <c r="W579" s="336"/>
      <c r="X579" s="336"/>
      <c r="Y579" s="336"/>
      <c r="Z579" s="336"/>
    </row>
    <row r="580">
      <c r="A580" s="336"/>
      <c r="B580" s="336"/>
      <c r="C580" s="336"/>
      <c r="D580" s="336"/>
      <c r="E580" s="336"/>
      <c r="F580" s="336"/>
      <c r="G580" s="336"/>
      <c r="H580" s="336"/>
      <c r="I580" s="336"/>
      <c r="J580" s="336"/>
      <c r="K580" s="336"/>
      <c r="L580" s="336"/>
      <c r="M580" s="336"/>
      <c r="N580" s="336"/>
      <c r="O580" s="336"/>
      <c r="P580" s="336"/>
      <c r="Q580" s="336"/>
      <c r="R580" s="336"/>
      <c r="S580" s="336"/>
      <c r="T580" s="336"/>
      <c r="U580" s="336"/>
      <c r="V580" s="336"/>
      <c r="W580" s="336"/>
      <c r="X580" s="336"/>
      <c r="Y580" s="336"/>
      <c r="Z580" s="336"/>
    </row>
    <row r="581">
      <c r="A581" s="336"/>
      <c r="B581" s="336"/>
      <c r="C581" s="336"/>
      <c r="D581" s="336"/>
      <c r="E581" s="336"/>
      <c r="F581" s="336"/>
      <c r="G581" s="336"/>
      <c r="H581" s="336"/>
      <c r="I581" s="336"/>
      <c r="J581" s="336"/>
      <c r="K581" s="336"/>
      <c r="L581" s="336"/>
      <c r="M581" s="336"/>
      <c r="N581" s="336"/>
      <c r="O581" s="336"/>
      <c r="P581" s="336"/>
      <c r="Q581" s="336"/>
      <c r="R581" s="336"/>
      <c r="S581" s="336"/>
      <c r="T581" s="336"/>
      <c r="U581" s="336"/>
      <c r="V581" s="336"/>
      <c r="W581" s="336"/>
      <c r="X581" s="336"/>
      <c r="Y581" s="336"/>
      <c r="Z581" s="336"/>
    </row>
    <row r="582">
      <c r="A582" s="336"/>
      <c r="B582" s="336"/>
      <c r="C582" s="336"/>
      <c r="D582" s="336"/>
      <c r="E582" s="336"/>
      <c r="F582" s="336"/>
      <c r="G582" s="336"/>
      <c r="H582" s="336"/>
      <c r="I582" s="336"/>
      <c r="J582" s="336"/>
      <c r="K582" s="336"/>
      <c r="L582" s="336"/>
      <c r="M582" s="336"/>
      <c r="N582" s="336"/>
      <c r="O582" s="336"/>
      <c r="P582" s="336"/>
      <c r="Q582" s="336"/>
      <c r="R582" s="336"/>
      <c r="S582" s="336"/>
      <c r="T582" s="336"/>
      <c r="U582" s="336"/>
      <c r="V582" s="336"/>
      <c r="W582" s="336"/>
      <c r="X582" s="336"/>
      <c r="Y582" s="336"/>
      <c r="Z582" s="336"/>
    </row>
    <row r="583">
      <c r="A583" s="336"/>
      <c r="B583" s="336"/>
      <c r="C583" s="336"/>
      <c r="D583" s="336"/>
      <c r="E583" s="336"/>
      <c r="F583" s="336"/>
      <c r="G583" s="336"/>
      <c r="H583" s="336"/>
      <c r="I583" s="336"/>
      <c r="J583" s="336"/>
      <c r="K583" s="336"/>
      <c r="L583" s="336"/>
      <c r="M583" s="336"/>
      <c r="N583" s="336"/>
      <c r="O583" s="336"/>
      <c r="P583" s="336"/>
      <c r="Q583" s="336"/>
      <c r="R583" s="336"/>
      <c r="S583" s="336"/>
      <c r="T583" s="336"/>
      <c r="U583" s="336"/>
      <c r="V583" s="336"/>
      <c r="W583" s="336"/>
      <c r="X583" s="336"/>
      <c r="Y583" s="336"/>
      <c r="Z583" s="336"/>
    </row>
    <row r="584">
      <c r="A584" s="336"/>
      <c r="B584" s="336"/>
      <c r="C584" s="336"/>
      <c r="D584" s="336"/>
      <c r="E584" s="336"/>
      <c r="F584" s="336"/>
      <c r="G584" s="336"/>
      <c r="H584" s="336"/>
      <c r="I584" s="336"/>
      <c r="J584" s="336"/>
      <c r="K584" s="336"/>
      <c r="L584" s="336"/>
      <c r="M584" s="336"/>
      <c r="N584" s="336"/>
      <c r="O584" s="336"/>
      <c r="P584" s="336"/>
      <c r="Q584" s="336"/>
      <c r="R584" s="336"/>
      <c r="S584" s="336"/>
      <c r="T584" s="336"/>
      <c r="U584" s="336"/>
      <c r="V584" s="336"/>
      <c r="W584" s="336"/>
      <c r="X584" s="336"/>
      <c r="Y584" s="336"/>
      <c r="Z584" s="336"/>
    </row>
    <row r="585">
      <c r="A585" s="336"/>
      <c r="B585" s="336"/>
      <c r="C585" s="336"/>
      <c r="D585" s="336"/>
      <c r="E585" s="336"/>
      <c r="F585" s="336"/>
      <c r="G585" s="336"/>
      <c r="H585" s="336"/>
      <c r="I585" s="336"/>
      <c r="J585" s="336"/>
      <c r="K585" s="336"/>
      <c r="L585" s="336"/>
      <c r="M585" s="336"/>
      <c r="N585" s="336"/>
      <c r="O585" s="336"/>
      <c r="P585" s="336"/>
      <c r="Q585" s="336"/>
      <c r="R585" s="336"/>
      <c r="S585" s="336"/>
      <c r="T585" s="336"/>
      <c r="U585" s="336"/>
      <c r="V585" s="336"/>
      <c r="W585" s="336"/>
      <c r="X585" s="336"/>
      <c r="Y585" s="336"/>
      <c r="Z585" s="336"/>
    </row>
    <row r="586">
      <c r="A586" s="336"/>
      <c r="B586" s="336"/>
      <c r="C586" s="336"/>
      <c r="D586" s="336"/>
      <c r="E586" s="336"/>
      <c r="F586" s="336"/>
      <c r="G586" s="336"/>
      <c r="H586" s="336"/>
      <c r="I586" s="336"/>
      <c r="J586" s="336"/>
      <c r="K586" s="336"/>
      <c r="L586" s="336"/>
      <c r="M586" s="336"/>
      <c r="N586" s="336"/>
      <c r="O586" s="336"/>
      <c r="P586" s="336"/>
      <c r="Q586" s="336"/>
      <c r="R586" s="336"/>
      <c r="S586" s="336"/>
      <c r="T586" s="336"/>
      <c r="U586" s="336"/>
      <c r="V586" s="336"/>
      <c r="W586" s="336"/>
      <c r="X586" s="336"/>
      <c r="Y586" s="336"/>
      <c r="Z586" s="336"/>
    </row>
    <row r="587">
      <c r="A587" s="336"/>
      <c r="B587" s="336"/>
      <c r="C587" s="336"/>
      <c r="D587" s="336"/>
      <c r="E587" s="336"/>
      <c r="F587" s="336"/>
      <c r="G587" s="336"/>
      <c r="H587" s="336"/>
      <c r="I587" s="336"/>
      <c r="J587" s="336"/>
      <c r="K587" s="336"/>
      <c r="L587" s="336"/>
      <c r="M587" s="336"/>
      <c r="N587" s="336"/>
      <c r="O587" s="336"/>
      <c r="P587" s="336"/>
      <c r="Q587" s="336"/>
      <c r="R587" s="336"/>
      <c r="S587" s="336"/>
      <c r="T587" s="336"/>
      <c r="U587" s="336"/>
      <c r="V587" s="336"/>
      <c r="W587" s="336"/>
      <c r="X587" s="336"/>
      <c r="Y587" s="336"/>
      <c r="Z587" s="336"/>
    </row>
    <row r="588">
      <c r="A588" s="336"/>
      <c r="B588" s="336"/>
      <c r="C588" s="336"/>
      <c r="D588" s="336"/>
      <c r="E588" s="336"/>
      <c r="F588" s="336"/>
      <c r="G588" s="336"/>
      <c r="H588" s="336"/>
      <c r="I588" s="336"/>
      <c r="J588" s="336"/>
      <c r="K588" s="336"/>
      <c r="L588" s="336"/>
      <c r="M588" s="336"/>
      <c r="N588" s="336"/>
      <c r="O588" s="336"/>
      <c r="P588" s="336"/>
      <c r="Q588" s="336"/>
      <c r="R588" s="336"/>
      <c r="S588" s="336"/>
      <c r="T588" s="336"/>
      <c r="U588" s="336"/>
      <c r="V588" s="336"/>
      <c r="W588" s="336"/>
      <c r="X588" s="336"/>
      <c r="Y588" s="336"/>
      <c r="Z588" s="336"/>
    </row>
    <row r="589">
      <c r="A589" s="336"/>
      <c r="B589" s="336"/>
      <c r="C589" s="336"/>
      <c r="D589" s="336"/>
      <c r="E589" s="336"/>
      <c r="F589" s="336"/>
      <c r="G589" s="336"/>
      <c r="H589" s="336"/>
      <c r="I589" s="336"/>
      <c r="J589" s="336"/>
      <c r="K589" s="336"/>
      <c r="L589" s="336"/>
      <c r="M589" s="336"/>
      <c r="N589" s="336"/>
      <c r="O589" s="336"/>
      <c r="P589" s="336"/>
      <c r="Q589" s="336"/>
      <c r="R589" s="336"/>
      <c r="S589" s="336"/>
      <c r="T589" s="336"/>
      <c r="U589" s="336"/>
      <c r="V589" s="336"/>
      <c r="W589" s="336"/>
      <c r="X589" s="336"/>
      <c r="Y589" s="336"/>
      <c r="Z589" s="336"/>
    </row>
    <row r="590">
      <c r="A590" s="336"/>
      <c r="B590" s="336"/>
      <c r="C590" s="336"/>
      <c r="D590" s="336"/>
      <c r="E590" s="336"/>
      <c r="F590" s="336"/>
      <c r="G590" s="336"/>
      <c r="H590" s="336"/>
      <c r="I590" s="336"/>
      <c r="J590" s="336"/>
      <c r="K590" s="336"/>
      <c r="L590" s="336"/>
      <c r="M590" s="336"/>
      <c r="N590" s="336"/>
      <c r="O590" s="336"/>
      <c r="P590" s="336"/>
      <c r="Q590" s="336"/>
      <c r="R590" s="336"/>
      <c r="S590" s="336"/>
      <c r="T590" s="336"/>
      <c r="U590" s="336"/>
      <c r="V590" s="336"/>
      <c r="W590" s="336"/>
      <c r="X590" s="336"/>
      <c r="Y590" s="336"/>
      <c r="Z590" s="336"/>
    </row>
    <row r="591">
      <c r="A591" s="336"/>
      <c r="B591" s="336"/>
      <c r="C591" s="336"/>
      <c r="D591" s="336"/>
      <c r="E591" s="336"/>
      <c r="F591" s="336"/>
      <c r="G591" s="336"/>
      <c r="H591" s="336"/>
      <c r="I591" s="336"/>
      <c r="J591" s="336"/>
      <c r="K591" s="336"/>
      <c r="L591" s="336"/>
      <c r="M591" s="336"/>
      <c r="N591" s="336"/>
      <c r="O591" s="336"/>
      <c r="P591" s="336"/>
      <c r="Q591" s="336"/>
      <c r="R591" s="336"/>
      <c r="S591" s="336"/>
      <c r="T591" s="336"/>
      <c r="U591" s="336"/>
      <c r="V591" s="336"/>
      <c r="W591" s="336"/>
      <c r="X591" s="336"/>
      <c r="Y591" s="336"/>
      <c r="Z591" s="336"/>
    </row>
    <row r="592">
      <c r="A592" s="336"/>
      <c r="B592" s="336"/>
      <c r="C592" s="336"/>
      <c r="D592" s="336"/>
      <c r="E592" s="336"/>
      <c r="F592" s="336"/>
      <c r="G592" s="336"/>
      <c r="H592" s="336"/>
      <c r="I592" s="336"/>
      <c r="J592" s="336"/>
      <c r="K592" s="336"/>
      <c r="L592" s="336"/>
      <c r="M592" s="336"/>
      <c r="N592" s="336"/>
      <c r="O592" s="336"/>
      <c r="P592" s="336"/>
      <c r="Q592" s="336"/>
      <c r="R592" s="336"/>
      <c r="S592" s="336"/>
      <c r="T592" s="336"/>
      <c r="U592" s="336"/>
      <c r="V592" s="336"/>
      <c r="W592" s="336"/>
      <c r="X592" s="336"/>
      <c r="Y592" s="336"/>
      <c r="Z592" s="336"/>
    </row>
    <row r="593">
      <c r="A593" s="336"/>
      <c r="B593" s="336"/>
      <c r="C593" s="336"/>
      <c r="D593" s="336"/>
      <c r="E593" s="336"/>
      <c r="F593" s="336"/>
      <c r="G593" s="336"/>
      <c r="H593" s="336"/>
      <c r="I593" s="336"/>
      <c r="J593" s="336"/>
      <c r="K593" s="336"/>
      <c r="L593" s="336"/>
      <c r="M593" s="336"/>
      <c r="N593" s="336"/>
      <c r="O593" s="336"/>
      <c r="P593" s="336"/>
      <c r="Q593" s="336"/>
      <c r="R593" s="336"/>
      <c r="S593" s="336"/>
      <c r="T593" s="336"/>
      <c r="U593" s="336"/>
      <c r="V593" s="336"/>
      <c r="W593" s="336"/>
      <c r="X593" s="336"/>
      <c r="Y593" s="336"/>
      <c r="Z593" s="336"/>
    </row>
    <row r="594">
      <c r="A594" s="336"/>
      <c r="B594" s="336"/>
      <c r="C594" s="336"/>
      <c r="D594" s="336"/>
      <c r="E594" s="336"/>
      <c r="F594" s="336"/>
      <c r="G594" s="336"/>
      <c r="H594" s="336"/>
      <c r="I594" s="336"/>
      <c r="J594" s="336"/>
      <c r="K594" s="336"/>
      <c r="L594" s="336"/>
      <c r="M594" s="336"/>
      <c r="N594" s="336"/>
      <c r="O594" s="336"/>
      <c r="P594" s="336"/>
      <c r="Q594" s="336"/>
      <c r="R594" s="336"/>
      <c r="S594" s="336"/>
      <c r="T594" s="336"/>
      <c r="U594" s="336"/>
      <c r="V594" s="336"/>
      <c r="W594" s="336"/>
      <c r="X594" s="336"/>
      <c r="Y594" s="336"/>
      <c r="Z594" s="336"/>
    </row>
    <row r="595">
      <c r="A595" s="336"/>
      <c r="B595" s="336"/>
      <c r="C595" s="336"/>
      <c r="D595" s="336"/>
      <c r="E595" s="336"/>
      <c r="F595" s="336"/>
      <c r="G595" s="336"/>
      <c r="H595" s="336"/>
      <c r="I595" s="336"/>
      <c r="J595" s="336"/>
      <c r="K595" s="336"/>
      <c r="L595" s="336"/>
      <c r="M595" s="336"/>
      <c r="N595" s="336"/>
      <c r="O595" s="336"/>
      <c r="P595" s="336"/>
      <c r="Q595" s="336"/>
      <c r="R595" s="336"/>
      <c r="S595" s="336"/>
      <c r="T595" s="336"/>
      <c r="U595" s="336"/>
      <c r="V595" s="336"/>
      <c r="W595" s="336"/>
      <c r="X595" s="336"/>
      <c r="Y595" s="336"/>
      <c r="Z595" s="336"/>
    </row>
    <row r="596">
      <c r="A596" s="336"/>
      <c r="B596" s="336"/>
      <c r="C596" s="336"/>
      <c r="D596" s="336"/>
      <c r="E596" s="336"/>
      <c r="F596" s="336"/>
      <c r="G596" s="336"/>
      <c r="H596" s="336"/>
      <c r="I596" s="336"/>
      <c r="J596" s="336"/>
      <c r="K596" s="336"/>
      <c r="L596" s="336"/>
      <c r="M596" s="336"/>
      <c r="N596" s="336"/>
      <c r="O596" s="336"/>
      <c r="P596" s="336"/>
      <c r="Q596" s="336"/>
      <c r="R596" s="336"/>
      <c r="S596" s="336"/>
      <c r="T596" s="336"/>
      <c r="U596" s="336"/>
      <c r="V596" s="336"/>
      <c r="W596" s="336"/>
      <c r="X596" s="336"/>
      <c r="Y596" s="336"/>
      <c r="Z596" s="336"/>
    </row>
    <row r="597">
      <c r="A597" s="336"/>
      <c r="B597" s="336"/>
      <c r="C597" s="336"/>
      <c r="D597" s="336"/>
      <c r="E597" s="336"/>
      <c r="F597" s="336"/>
      <c r="G597" s="336"/>
      <c r="H597" s="336"/>
      <c r="I597" s="336"/>
      <c r="J597" s="336"/>
      <c r="K597" s="336"/>
      <c r="L597" s="336"/>
      <c r="M597" s="336"/>
      <c r="N597" s="336"/>
      <c r="O597" s="336"/>
      <c r="P597" s="336"/>
      <c r="Q597" s="336"/>
      <c r="R597" s="336"/>
      <c r="S597" s="336"/>
      <c r="T597" s="336"/>
      <c r="U597" s="336"/>
      <c r="V597" s="336"/>
      <c r="W597" s="336"/>
      <c r="X597" s="336"/>
      <c r="Y597" s="336"/>
      <c r="Z597" s="336"/>
    </row>
    <row r="598">
      <c r="A598" s="336"/>
      <c r="B598" s="336"/>
      <c r="C598" s="336"/>
      <c r="D598" s="336"/>
      <c r="E598" s="336"/>
      <c r="F598" s="336"/>
      <c r="G598" s="336"/>
      <c r="H598" s="336"/>
      <c r="I598" s="336"/>
      <c r="J598" s="336"/>
      <c r="K598" s="336"/>
      <c r="L598" s="336"/>
      <c r="M598" s="336"/>
      <c r="N598" s="336"/>
      <c r="O598" s="336"/>
      <c r="P598" s="336"/>
      <c r="Q598" s="336"/>
      <c r="R598" s="336"/>
      <c r="S598" s="336"/>
      <c r="T598" s="336"/>
      <c r="U598" s="336"/>
      <c r="V598" s="336"/>
      <c r="W598" s="336"/>
      <c r="X598" s="336"/>
      <c r="Y598" s="336"/>
      <c r="Z598" s="336"/>
    </row>
    <row r="599">
      <c r="A599" s="336"/>
      <c r="B599" s="336"/>
      <c r="C599" s="336"/>
      <c r="D599" s="336"/>
      <c r="E599" s="336"/>
      <c r="F599" s="336"/>
      <c r="G599" s="336"/>
      <c r="H599" s="336"/>
      <c r="I599" s="336"/>
      <c r="J599" s="336"/>
      <c r="K599" s="336"/>
      <c r="L599" s="336"/>
      <c r="M599" s="336"/>
      <c r="N599" s="336"/>
      <c r="O599" s="336"/>
      <c r="P599" s="336"/>
      <c r="Q599" s="336"/>
      <c r="R599" s="336"/>
      <c r="S599" s="336"/>
      <c r="T599" s="336"/>
      <c r="U599" s="336"/>
      <c r="V599" s="336"/>
      <c r="W599" s="336"/>
      <c r="X599" s="336"/>
      <c r="Y599" s="336"/>
      <c r="Z599" s="336"/>
    </row>
    <row r="600">
      <c r="A600" s="336"/>
      <c r="B600" s="336"/>
      <c r="C600" s="336"/>
      <c r="D600" s="336"/>
      <c r="E600" s="336"/>
      <c r="F600" s="336"/>
      <c r="G600" s="336"/>
      <c r="H600" s="336"/>
      <c r="I600" s="336"/>
      <c r="J600" s="336"/>
      <c r="K600" s="336"/>
      <c r="L600" s="336"/>
      <c r="M600" s="336"/>
      <c r="N600" s="336"/>
      <c r="O600" s="336"/>
      <c r="P600" s="336"/>
      <c r="Q600" s="336"/>
      <c r="R600" s="336"/>
      <c r="S600" s="336"/>
      <c r="T600" s="336"/>
      <c r="U600" s="336"/>
      <c r="V600" s="336"/>
      <c r="W600" s="336"/>
      <c r="X600" s="336"/>
      <c r="Y600" s="336"/>
      <c r="Z600" s="336"/>
    </row>
    <row r="601">
      <c r="A601" s="336"/>
      <c r="B601" s="336"/>
      <c r="C601" s="336"/>
      <c r="D601" s="336"/>
      <c r="E601" s="336"/>
      <c r="F601" s="336"/>
      <c r="G601" s="336"/>
      <c r="H601" s="336"/>
      <c r="I601" s="336"/>
      <c r="J601" s="336"/>
      <c r="K601" s="336"/>
      <c r="L601" s="336"/>
      <c r="M601" s="336"/>
      <c r="N601" s="336"/>
      <c r="O601" s="336"/>
      <c r="P601" s="336"/>
      <c r="Q601" s="336"/>
      <c r="R601" s="336"/>
      <c r="S601" s="336"/>
      <c r="T601" s="336"/>
      <c r="U601" s="336"/>
      <c r="V601" s="336"/>
      <c r="W601" s="336"/>
      <c r="X601" s="336"/>
      <c r="Y601" s="336"/>
      <c r="Z601" s="336"/>
    </row>
    <row r="602">
      <c r="A602" s="336"/>
      <c r="B602" s="336"/>
      <c r="C602" s="336"/>
      <c r="D602" s="336"/>
      <c r="E602" s="336"/>
      <c r="F602" s="336"/>
      <c r="G602" s="336"/>
      <c r="H602" s="336"/>
      <c r="I602" s="336"/>
      <c r="J602" s="336"/>
      <c r="K602" s="336"/>
      <c r="L602" s="336"/>
      <c r="M602" s="336"/>
      <c r="N602" s="336"/>
      <c r="O602" s="336"/>
      <c r="P602" s="336"/>
      <c r="Q602" s="336"/>
      <c r="R602" s="336"/>
      <c r="S602" s="336"/>
      <c r="T602" s="336"/>
      <c r="U602" s="336"/>
      <c r="V602" s="336"/>
      <c r="W602" s="336"/>
      <c r="X602" s="336"/>
      <c r="Y602" s="336"/>
      <c r="Z602" s="336"/>
    </row>
    <row r="603">
      <c r="A603" s="336"/>
      <c r="B603" s="336"/>
      <c r="C603" s="336"/>
      <c r="D603" s="336"/>
      <c r="E603" s="336"/>
      <c r="F603" s="336"/>
      <c r="G603" s="336"/>
      <c r="H603" s="336"/>
      <c r="I603" s="336"/>
      <c r="J603" s="336"/>
      <c r="K603" s="336"/>
      <c r="L603" s="336"/>
      <c r="M603" s="336"/>
      <c r="N603" s="336"/>
      <c r="O603" s="336"/>
      <c r="P603" s="336"/>
      <c r="Q603" s="336"/>
      <c r="R603" s="336"/>
      <c r="S603" s="336"/>
      <c r="T603" s="336"/>
      <c r="U603" s="336"/>
      <c r="V603" s="336"/>
      <c r="W603" s="336"/>
      <c r="X603" s="336"/>
      <c r="Y603" s="336"/>
      <c r="Z603" s="336"/>
    </row>
    <row r="604">
      <c r="A604" s="336"/>
      <c r="B604" s="336"/>
      <c r="C604" s="336"/>
      <c r="D604" s="336"/>
      <c r="E604" s="336"/>
      <c r="F604" s="336"/>
      <c r="G604" s="336"/>
      <c r="H604" s="336"/>
      <c r="I604" s="336"/>
      <c r="J604" s="336"/>
      <c r="K604" s="336"/>
      <c r="L604" s="336"/>
      <c r="M604" s="336"/>
      <c r="N604" s="336"/>
      <c r="O604" s="336"/>
      <c r="P604" s="336"/>
      <c r="Q604" s="336"/>
      <c r="R604" s="336"/>
      <c r="S604" s="336"/>
      <c r="T604" s="336"/>
      <c r="U604" s="336"/>
      <c r="V604" s="336"/>
      <c r="W604" s="336"/>
      <c r="X604" s="336"/>
      <c r="Y604" s="336"/>
      <c r="Z604" s="336"/>
    </row>
    <row r="605">
      <c r="A605" s="336"/>
      <c r="B605" s="336"/>
      <c r="C605" s="336"/>
      <c r="D605" s="336"/>
      <c r="E605" s="336"/>
      <c r="F605" s="336"/>
      <c r="G605" s="336"/>
      <c r="H605" s="336"/>
      <c r="I605" s="336"/>
      <c r="J605" s="336"/>
      <c r="K605" s="336"/>
      <c r="L605" s="336"/>
      <c r="M605" s="336"/>
      <c r="N605" s="336"/>
      <c r="O605" s="336"/>
      <c r="P605" s="336"/>
      <c r="Q605" s="336"/>
      <c r="R605" s="336"/>
      <c r="S605" s="336"/>
      <c r="T605" s="336"/>
      <c r="U605" s="336"/>
      <c r="V605" s="336"/>
      <c r="W605" s="336"/>
      <c r="X605" s="336"/>
      <c r="Y605" s="336"/>
      <c r="Z605" s="336"/>
    </row>
    <row r="606">
      <c r="A606" s="336"/>
      <c r="B606" s="336"/>
      <c r="C606" s="336"/>
      <c r="D606" s="336"/>
      <c r="E606" s="336"/>
      <c r="F606" s="336"/>
      <c r="G606" s="336"/>
      <c r="H606" s="336"/>
      <c r="I606" s="336"/>
      <c r="J606" s="336"/>
      <c r="K606" s="336"/>
      <c r="L606" s="336"/>
      <c r="M606" s="336"/>
      <c r="N606" s="336"/>
      <c r="O606" s="336"/>
      <c r="P606" s="336"/>
      <c r="Q606" s="336"/>
      <c r="R606" s="336"/>
      <c r="S606" s="336"/>
      <c r="T606" s="336"/>
      <c r="U606" s="336"/>
      <c r="V606" s="336"/>
      <c r="W606" s="336"/>
      <c r="X606" s="336"/>
      <c r="Y606" s="336"/>
      <c r="Z606" s="336"/>
    </row>
    <row r="607">
      <c r="A607" s="336"/>
      <c r="B607" s="336"/>
      <c r="C607" s="336"/>
      <c r="D607" s="336"/>
      <c r="E607" s="336"/>
      <c r="F607" s="336"/>
      <c r="G607" s="336"/>
      <c r="H607" s="336"/>
      <c r="I607" s="336"/>
      <c r="J607" s="336"/>
      <c r="K607" s="336"/>
      <c r="L607" s="336"/>
      <c r="M607" s="336"/>
      <c r="N607" s="336"/>
      <c r="O607" s="336"/>
      <c r="P607" s="336"/>
      <c r="Q607" s="336"/>
      <c r="R607" s="336"/>
      <c r="S607" s="336"/>
      <c r="T607" s="336"/>
      <c r="U607" s="336"/>
      <c r="V607" s="336"/>
      <c r="W607" s="336"/>
      <c r="X607" s="336"/>
      <c r="Y607" s="336"/>
      <c r="Z607" s="336"/>
    </row>
    <row r="608">
      <c r="A608" s="336"/>
      <c r="B608" s="336"/>
      <c r="C608" s="336"/>
      <c r="D608" s="336"/>
      <c r="E608" s="336"/>
      <c r="F608" s="336"/>
      <c r="G608" s="336"/>
      <c r="H608" s="336"/>
      <c r="I608" s="336"/>
      <c r="J608" s="336"/>
      <c r="K608" s="336"/>
      <c r="L608" s="336"/>
      <c r="M608" s="336"/>
      <c r="N608" s="336"/>
      <c r="O608" s="336"/>
      <c r="P608" s="336"/>
      <c r="Q608" s="336"/>
      <c r="R608" s="336"/>
      <c r="S608" s="336"/>
      <c r="T608" s="336"/>
      <c r="U608" s="336"/>
      <c r="V608" s="336"/>
      <c r="W608" s="336"/>
      <c r="X608" s="336"/>
      <c r="Y608" s="336"/>
      <c r="Z608" s="336"/>
    </row>
    <row r="609">
      <c r="A609" s="336"/>
      <c r="B609" s="336"/>
      <c r="C609" s="336"/>
      <c r="D609" s="336"/>
      <c r="E609" s="336"/>
      <c r="F609" s="336"/>
      <c r="G609" s="336"/>
      <c r="H609" s="336"/>
      <c r="I609" s="336"/>
      <c r="J609" s="336"/>
      <c r="K609" s="336"/>
      <c r="L609" s="336"/>
      <c r="M609" s="336"/>
      <c r="N609" s="336"/>
      <c r="O609" s="336"/>
      <c r="P609" s="336"/>
      <c r="Q609" s="336"/>
      <c r="R609" s="336"/>
      <c r="S609" s="336"/>
      <c r="T609" s="336"/>
      <c r="U609" s="336"/>
      <c r="V609" s="336"/>
      <c r="W609" s="336"/>
      <c r="X609" s="336"/>
      <c r="Y609" s="336"/>
      <c r="Z609" s="336"/>
    </row>
    <row r="610">
      <c r="A610" s="336"/>
      <c r="B610" s="336"/>
      <c r="C610" s="336"/>
      <c r="D610" s="336"/>
      <c r="E610" s="336"/>
      <c r="F610" s="336"/>
      <c r="G610" s="336"/>
      <c r="H610" s="336"/>
      <c r="I610" s="336"/>
      <c r="J610" s="336"/>
      <c r="K610" s="336"/>
      <c r="L610" s="336"/>
      <c r="M610" s="336"/>
      <c r="N610" s="336"/>
      <c r="O610" s="336"/>
      <c r="P610" s="336"/>
      <c r="Q610" s="336"/>
      <c r="R610" s="336"/>
      <c r="S610" s="336"/>
      <c r="T610" s="336"/>
      <c r="U610" s="336"/>
      <c r="V610" s="336"/>
      <c r="W610" s="336"/>
      <c r="X610" s="336"/>
      <c r="Y610" s="336"/>
      <c r="Z610" s="336"/>
    </row>
    <row r="611">
      <c r="A611" s="336"/>
      <c r="B611" s="336"/>
      <c r="C611" s="336"/>
      <c r="D611" s="336"/>
      <c r="E611" s="336"/>
      <c r="F611" s="336"/>
      <c r="G611" s="336"/>
      <c r="H611" s="336"/>
      <c r="I611" s="336"/>
      <c r="J611" s="336"/>
      <c r="K611" s="336"/>
      <c r="L611" s="336"/>
      <c r="M611" s="336"/>
      <c r="N611" s="336"/>
      <c r="O611" s="336"/>
      <c r="P611" s="336"/>
      <c r="Q611" s="336"/>
      <c r="R611" s="336"/>
      <c r="S611" s="336"/>
      <c r="T611" s="336"/>
      <c r="U611" s="336"/>
      <c r="V611" s="336"/>
      <c r="W611" s="336"/>
      <c r="X611" s="336"/>
      <c r="Y611" s="336"/>
      <c r="Z611" s="336"/>
    </row>
    <row r="612">
      <c r="A612" s="336"/>
      <c r="B612" s="336"/>
      <c r="C612" s="336"/>
      <c r="D612" s="336"/>
      <c r="E612" s="336"/>
      <c r="F612" s="336"/>
      <c r="G612" s="336"/>
      <c r="H612" s="336"/>
      <c r="I612" s="336"/>
      <c r="J612" s="336"/>
      <c r="K612" s="336"/>
      <c r="L612" s="336"/>
      <c r="M612" s="336"/>
      <c r="N612" s="336"/>
      <c r="O612" s="336"/>
      <c r="P612" s="336"/>
      <c r="Q612" s="336"/>
      <c r="R612" s="336"/>
      <c r="S612" s="336"/>
      <c r="T612" s="336"/>
      <c r="U612" s="336"/>
      <c r="V612" s="336"/>
      <c r="W612" s="336"/>
      <c r="X612" s="336"/>
      <c r="Y612" s="336"/>
      <c r="Z612" s="336"/>
    </row>
    <row r="613">
      <c r="A613" s="336"/>
      <c r="B613" s="336"/>
      <c r="C613" s="336"/>
      <c r="D613" s="336"/>
      <c r="E613" s="336"/>
      <c r="F613" s="336"/>
      <c r="G613" s="336"/>
      <c r="H613" s="336"/>
      <c r="I613" s="336"/>
      <c r="J613" s="336"/>
      <c r="K613" s="336"/>
      <c r="L613" s="336"/>
      <c r="M613" s="336"/>
      <c r="N613" s="336"/>
      <c r="O613" s="336"/>
      <c r="P613" s="336"/>
      <c r="Q613" s="336"/>
      <c r="R613" s="336"/>
      <c r="S613" s="336"/>
      <c r="T613" s="336"/>
      <c r="U613" s="336"/>
      <c r="V613" s="336"/>
      <c r="W613" s="336"/>
      <c r="X613" s="336"/>
      <c r="Y613" s="336"/>
      <c r="Z613" s="336"/>
    </row>
    <row r="614">
      <c r="A614" s="336"/>
      <c r="B614" s="336"/>
      <c r="C614" s="336"/>
      <c r="D614" s="336"/>
      <c r="E614" s="336"/>
      <c r="F614" s="336"/>
      <c r="G614" s="336"/>
      <c r="H614" s="336"/>
      <c r="I614" s="336"/>
      <c r="J614" s="336"/>
      <c r="K614" s="336"/>
      <c r="L614" s="336"/>
      <c r="M614" s="336"/>
      <c r="N614" s="336"/>
      <c r="O614" s="336"/>
      <c r="P614" s="336"/>
      <c r="Q614" s="336"/>
      <c r="R614" s="336"/>
      <c r="S614" s="336"/>
      <c r="T614" s="336"/>
      <c r="U614" s="336"/>
      <c r="V614" s="336"/>
      <c r="W614" s="336"/>
      <c r="X614" s="336"/>
      <c r="Y614" s="336"/>
      <c r="Z614" s="336"/>
    </row>
    <row r="615">
      <c r="A615" s="336"/>
      <c r="B615" s="336"/>
      <c r="C615" s="336"/>
      <c r="D615" s="336"/>
      <c r="E615" s="336"/>
      <c r="F615" s="336"/>
      <c r="G615" s="336"/>
      <c r="H615" s="336"/>
      <c r="I615" s="336"/>
      <c r="J615" s="336"/>
      <c r="K615" s="336"/>
      <c r="L615" s="336"/>
      <c r="M615" s="336"/>
      <c r="N615" s="336"/>
      <c r="O615" s="336"/>
      <c r="P615" s="336"/>
      <c r="Q615" s="336"/>
      <c r="R615" s="336"/>
      <c r="S615" s="336"/>
      <c r="T615" s="336"/>
      <c r="U615" s="336"/>
      <c r="V615" s="336"/>
      <c r="W615" s="336"/>
      <c r="X615" s="336"/>
      <c r="Y615" s="336"/>
      <c r="Z615" s="336"/>
    </row>
    <row r="616">
      <c r="A616" s="336"/>
      <c r="B616" s="336"/>
      <c r="C616" s="336"/>
      <c r="D616" s="336"/>
      <c r="E616" s="336"/>
      <c r="F616" s="336"/>
      <c r="G616" s="336"/>
      <c r="H616" s="336"/>
      <c r="I616" s="336"/>
      <c r="J616" s="336"/>
      <c r="K616" s="336"/>
      <c r="L616" s="336"/>
      <c r="M616" s="336"/>
      <c r="N616" s="336"/>
      <c r="O616" s="336"/>
      <c r="P616" s="336"/>
      <c r="Q616" s="336"/>
      <c r="R616" s="336"/>
      <c r="S616" s="336"/>
      <c r="T616" s="336"/>
      <c r="U616" s="336"/>
      <c r="V616" s="336"/>
      <c r="W616" s="336"/>
      <c r="X616" s="336"/>
      <c r="Y616" s="336"/>
      <c r="Z616" s="336"/>
    </row>
    <row r="617">
      <c r="A617" s="336"/>
      <c r="B617" s="336"/>
      <c r="C617" s="336"/>
      <c r="D617" s="336"/>
      <c r="E617" s="336"/>
      <c r="F617" s="336"/>
      <c r="G617" s="336"/>
      <c r="H617" s="336"/>
      <c r="I617" s="336"/>
      <c r="J617" s="336"/>
      <c r="K617" s="336"/>
      <c r="L617" s="336"/>
      <c r="M617" s="336"/>
      <c r="N617" s="336"/>
      <c r="O617" s="336"/>
      <c r="P617" s="336"/>
      <c r="Q617" s="336"/>
      <c r="R617" s="336"/>
      <c r="S617" s="336"/>
      <c r="T617" s="336"/>
      <c r="U617" s="336"/>
      <c r="V617" s="336"/>
      <c r="W617" s="336"/>
      <c r="X617" s="336"/>
      <c r="Y617" s="336"/>
      <c r="Z617" s="336"/>
    </row>
    <row r="618">
      <c r="A618" s="336"/>
      <c r="B618" s="336"/>
      <c r="C618" s="336"/>
      <c r="D618" s="336"/>
      <c r="E618" s="336"/>
      <c r="F618" s="336"/>
      <c r="G618" s="336"/>
      <c r="H618" s="336"/>
      <c r="I618" s="336"/>
      <c r="J618" s="336"/>
      <c r="K618" s="336"/>
      <c r="L618" s="336"/>
      <c r="M618" s="336"/>
      <c r="N618" s="336"/>
      <c r="O618" s="336"/>
      <c r="P618" s="336"/>
      <c r="Q618" s="336"/>
      <c r="R618" s="336"/>
      <c r="S618" s="336"/>
      <c r="T618" s="336"/>
      <c r="U618" s="336"/>
      <c r="V618" s="336"/>
      <c r="W618" s="336"/>
      <c r="X618" s="336"/>
      <c r="Y618" s="336"/>
      <c r="Z618" s="336"/>
    </row>
    <row r="619">
      <c r="A619" s="336"/>
      <c r="B619" s="336"/>
      <c r="C619" s="336"/>
      <c r="D619" s="336"/>
      <c r="E619" s="336"/>
      <c r="F619" s="336"/>
      <c r="G619" s="336"/>
      <c r="H619" s="336"/>
      <c r="I619" s="336"/>
      <c r="J619" s="336"/>
      <c r="K619" s="336"/>
      <c r="L619" s="336"/>
      <c r="M619" s="336"/>
      <c r="N619" s="336"/>
      <c r="O619" s="336"/>
      <c r="P619" s="336"/>
      <c r="Q619" s="336"/>
      <c r="R619" s="336"/>
      <c r="S619" s="336"/>
      <c r="T619" s="336"/>
      <c r="U619" s="336"/>
      <c r="V619" s="336"/>
      <c r="W619" s="336"/>
      <c r="X619" s="336"/>
      <c r="Y619" s="336"/>
      <c r="Z619" s="336"/>
    </row>
    <row r="620">
      <c r="A620" s="336"/>
      <c r="B620" s="336"/>
      <c r="C620" s="336"/>
      <c r="D620" s="336"/>
      <c r="E620" s="336"/>
      <c r="F620" s="336"/>
      <c r="G620" s="336"/>
      <c r="H620" s="336"/>
      <c r="I620" s="336"/>
      <c r="J620" s="336"/>
      <c r="K620" s="336"/>
      <c r="L620" s="336"/>
      <c r="M620" s="336"/>
      <c r="N620" s="336"/>
      <c r="O620" s="336"/>
      <c r="P620" s="336"/>
      <c r="Q620" s="336"/>
      <c r="R620" s="336"/>
      <c r="S620" s="336"/>
      <c r="T620" s="336"/>
      <c r="U620" s="336"/>
      <c r="V620" s="336"/>
      <c r="W620" s="336"/>
      <c r="X620" s="336"/>
      <c r="Y620" s="336"/>
      <c r="Z620" s="336"/>
    </row>
    <row r="621">
      <c r="A621" s="336"/>
      <c r="B621" s="336"/>
      <c r="C621" s="336"/>
      <c r="D621" s="336"/>
      <c r="E621" s="336"/>
      <c r="F621" s="336"/>
      <c r="G621" s="336"/>
      <c r="H621" s="336"/>
      <c r="I621" s="336"/>
      <c r="J621" s="336"/>
      <c r="K621" s="336"/>
      <c r="L621" s="336"/>
      <c r="M621" s="336"/>
      <c r="N621" s="336"/>
      <c r="O621" s="336"/>
      <c r="P621" s="336"/>
      <c r="Q621" s="336"/>
      <c r="R621" s="336"/>
      <c r="S621" s="336"/>
      <c r="T621" s="336"/>
      <c r="U621" s="336"/>
      <c r="V621" s="336"/>
      <c r="W621" s="336"/>
      <c r="X621" s="336"/>
      <c r="Y621" s="336"/>
      <c r="Z621" s="336"/>
    </row>
    <row r="622">
      <c r="A622" s="336"/>
      <c r="B622" s="336"/>
      <c r="C622" s="336"/>
      <c r="D622" s="336"/>
      <c r="E622" s="336"/>
      <c r="F622" s="336"/>
      <c r="G622" s="336"/>
      <c r="H622" s="336"/>
      <c r="I622" s="336"/>
      <c r="J622" s="336"/>
      <c r="K622" s="336"/>
      <c r="L622" s="336"/>
      <c r="M622" s="336"/>
      <c r="N622" s="336"/>
      <c r="O622" s="336"/>
      <c r="P622" s="336"/>
      <c r="Q622" s="336"/>
      <c r="R622" s="336"/>
      <c r="S622" s="336"/>
      <c r="T622" s="336"/>
      <c r="U622" s="336"/>
      <c r="V622" s="336"/>
      <c r="W622" s="336"/>
      <c r="X622" s="336"/>
      <c r="Y622" s="336"/>
      <c r="Z622" s="336"/>
    </row>
    <row r="623">
      <c r="A623" s="336"/>
      <c r="B623" s="336"/>
      <c r="C623" s="336"/>
      <c r="D623" s="336"/>
      <c r="E623" s="336"/>
      <c r="F623" s="336"/>
      <c r="G623" s="336"/>
      <c r="H623" s="336"/>
      <c r="I623" s="336"/>
      <c r="J623" s="336"/>
      <c r="K623" s="336"/>
      <c r="L623" s="336"/>
      <c r="M623" s="336"/>
      <c r="N623" s="336"/>
      <c r="O623" s="336"/>
      <c r="P623" s="336"/>
      <c r="Q623" s="336"/>
      <c r="R623" s="336"/>
      <c r="S623" s="336"/>
      <c r="T623" s="336"/>
      <c r="U623" s="336"/>
      <c r="V623" s="336"/>
      <c r="W623" s="336"/>
      <c r="X623" s="336"/>
      <c r="Y623" s="336"/>
      <c r="Z623" s="336"/>
    </row>
    <row r="624">
      <c r="A624" s="336"/>
      <c r="B624" s="336"/>
      <c r="C624" s="336"/>
      <c r="D624" s="336"/>
      <c r="E624" s="336"/>
      <c r="F624" s="336"/>
      <c r="G624" s="336"/>
      <c r="H624" s="336"/>
      <c r="I624" s="336"/>
      <c r="J624" s="336"/>
      <c r="K624" s="336"/>
      <c r="L624" s="336"/>
      <c r="M624" s="336"/>
      <c r="N624" s="336"/>
      <c r="O624" s="336"/>
      <c r="P624" s="336"/>
      <c r="Q624" s="336"/>
      <c r="R624" s="336"/>
      <c r="S624" s="336"/>
      <c r="T624" s="336"/>
      <c r="U624" s="336"/>
      <c r="V624" s="336"/>
      <c r="W624" s="336"/>
      <c r="X624" s="336"/>
      <c r="Y624" s="336"/>
      <c r="Z624" s="336"/>
    </row>
    <row r="625">
      <c r="A625" s="336"/>
      <c r="B625" s="336"/>
      <c r="C625" s="336"/>
      <c r="D625" s="336"/>
      <c r="E625" s="336"/>
      <c r="F625" s="336"/>
      <c r="G625" s="336"/>
      <c r="H625" s="336"/>
      <c r="I625" s="336"/>
      <c r="J625" s="336"/>
      <c r="K625" s="336"/>
      <c r="L625" s="336"/>
      <c r="M625" s="336"/>
      <c r="N625" s="336"/>
      <c r="O625" s="336"/>
      <c r="P625" s="336"/>
      <c r="Q625" s="336"/>
      <c r="R625" s="336"/>
      <c r="S625" s="336"/>
      <c r="T625" s="336"/>
      <c r="U625" s="336"/>
      <c r="V625" s="336"/>
      <c r="W625" s="336"/>
      <c r="X625" s="336"/>
      <c r="Y625" s="336"/>
      <c r="Z625" s="336"/>
    </row>
    <row r="626">
      <c r="A626" s="336"/>
      <c r="B626" s="336"/>
      <c r="C626" s="336"/>
      <c r="D626" s="336"/>
      <c r="E626" s="336"/>
      <c r="F626" s="336"/>
      <c r="G626" s="336"/>
      <c r="H626" s="336"/>
      <c r="I626" s="336"/>
      <c r="J626" s="336"/>
      <c r="K626" s="336"/>
      <c r="L626" s="336"/>
      <c r="M626" s="336"/>
      <c r="N626" s="336"/>
      <c r="O626" s="336"/>
      <c r="P626" s="336"/>
      <c r="Q626" s="336"/>
      <c r="R626" s="336"/>
      <c r="S626" s="336"/>
      <c r="T626" s="336"/>
      <c r="U626" s="336"/>
      <c r="V626" s="336"/>
      <c r="W626" s="336"/>
      <c r="X626" s="336"/>
      <c r="Y626" s="336"/>
      <c r="Z626" s="336"/>
    </row>
    <row r="627">
      <c r="A627" s="336"/>
      <c r="B627" s="336"/>
      <c r="C627" s="336"/>
      <c r="D627" s="336"/>
      <c r="E627" s="336"/>
      <c r="F627" s="336"/>
      <c r="G627" s="336"/>
      <c r="H627" s="336"/>
      <c r="I627" s="336"/>
      <c r="J627" s="336"/>
      <c r="K627" s="336"/>
      <c r="L627" s="336"/>
      <c r="M627" s="336"/>
      <c r="N627" s="336"/>
      <c r="O627" s="336"/>
      <c r="P627" s="336"/>
      <c r="Q627" s="336"/>
      <c r="R627" s="336"/>
      <c r="S627" s="336"/>
      <c r="T627" s="336"/>
      <c r="U627" s="336"/>
      <c r="V627" s="336"/>
      <c r="W627" s="336"/>
      <c r="X627" s="336"/>
      <c r="Y627" s="336"/>
      <c r="Z627" s="336"/>
    </row>
    <row r="628">
      <c r="A628" s="336"/>
      <c r="B628" s="336"/>
      <c r="C628" s="336"/>
      <c r="D628" s="336"/>
      <c r="E628" s="336"/>
      <c r="F628" s="336"/>
      <c r="G628" s="336"/>
      <c r="H628" s="336"/>
      <c r="I628" s="336"/>
      <c r="J628" s="336"/>
      <c r="K628" s="336"/>
      <c r="L628" s="336"/>
      <c r="M628" s="336"/>
      <c r="N628" s="336"/>
      <c r="O628" s="336"/>
      <c r="P628" s="336"/>
      <c r="Q628" s="336"/>
      <c r="R628" s="336"/>
      <c r="S628" s="336"/>
      <c r="T628" s="336"/>
      <c r="U628" s="336"/>
      <c r="V628" s="336"/>
      <c r="W628" s="336"/>
      <c r="X628" s="336"/>
      <c r="Y628" s="336"/>
      <c r="Z628" s="336"/>
    </row>
    <row r="629">
      <c r="A629" s="336"/>
      <c r="B629" s="336"/>
      <c r="C629" s="336"/>
      <c r="D629" s="336"/>
      <c r="E629" s="336"/>
      <c r="F629" s="336"/>
      <c r="G629" s="336"/>
      <c r="H629" s="336"/>
      <c r="I629" s="336"/>
      <c r="J629" s="336"/>
      <c r="K629" s="336"/>
      <c r="L629" s="336"/>
      <c r="M629" s="336"/>
      <c r="N629" s="336"/>
      <c r="O629" s="336"/>
      <c r="P629" s="336"/>
      <c r="Q629" s="336"/>
      <c r="R629" s="336"/>
      <c r="S629" s="336"/>
      <c r="T629" s="336"/>
      <c r="U629" s="336"/>
      <c r="V629" s="336"/>
      <c r="W629" s="336"/>
      <c r="X629" s="336"/>
      <c r="Y629" s="336"/>
      <c r="Z629" s="336"/>
    </row>
    <row r="630">
      <c r="A630" s="336"/>
      <c r="B630" s="336"/>
      <c r="C630" s="336"/>
      <c r="D630" s="336"/>
      <c r="E630" s="336"/>
      <c r="F630" s="336"/>
      <c r="G630" s="336"/>
      <c r="H630" s="336"/>
      <c r="I630" s="336"/>
      <c r="J630" s="336"/>
      <c r="K630" s="336"/>
      <c r="L630" s="336"/>
      <c r="M630" s="336"/>
      <c r="N630" s="336"/>
      <c r="O630" s="336"/>
      <c r="P630" s="336"/>
      <c r="Q630" s="336"/>
      <c r="R630" s="336"/>
      <c r="S630" s="336"/>
      <c r="T630" s="336"/>
      <c r="U630" s="336"/>
      <c r="V630" s="336"/>
      <c r="W630" s="336"/>
      <c r="X630" s="336"/>
      <c r="Y630" s="336"/>
      <c r="Z630" s="336"/>
    </row>
    <row r="631">
      <c r="A631" s="336"/>
      <c r="B631" s="336"/>
      <c r="C631" s="336"/>
      <c r="D631" s="336"/>
      <c r="E631" s="336"/>
      <c r="F631" s="336"/>
      <c r="G631" s="336"/>
      <c r="H631" s="336"/>
      <c r="I631" s="336"/>
      <c r="J631" s="336"/>
      <c r="K631" s="336"/>
      <c r="L631" s="336"/>
      <c r="M631" s="336"/>
      <c r="N631" s="336"/>
      <c r="O631" s="336"/>
      <c r="P631" s="336"/>
      <c r="Q631" s="336"/>
      <c r="R631" s="336"/>
      <c r="S631" s="336"/>
      <c r="T631" s="336"/>
      <c r="U631" s="336"/>
      <c r="V631" s="336"/>
      <c r="W631" s="336"/>
      <c r="X631" s="336"/>
      <c r="Y631" s="336"/>
      <c r="Z631" s="336"/>
    </row>
    <row r="632">
      <c r="A632" s="336"/>
      <c r="B632" s="336"/>
      <c r="C632" s="336"/>
      <c r="D632" s="336"/>
      <c r="E632" s="336"/>
      <c r="F632" s="336"/>
      <c r="G632" s="336"/>
      <c r="H632" s="336"/>
      <c r="I632" s="336"/>
      <c r="J632" s="336"/>
      <c r="K632" s="336"/>
      <c r="L632" s="336"/>
      <c r="M632" s="336"/>
      <c r="N632" s="336"/>
      <c r="O632" s="336"/>
      <c r="P632" s="336"/>
      <c r="Q632" s="336"/>
      <c r="R632" s="336"/>
      <c r="S632" s="336"/>
      <c r="T632" s="336"/>
      <c r="U632" s="336"/>
      <c r="V632" s="336"/>
      <c r="W632" s="336"/>
      <c r="X632" s="336"/>
      <c r="Y632" s="336"/>
      <c r="Z632" s="336"/>
    </row>
    <row r="633">
      <c r="A633" s="336"/>
      <c r="B633" s="336"/>
      <c r="C633" s="336"/>
      <c r="D633" s="336"/>
      <c r="E633" s="336"/>
      <c r="F633" s="336"/>
      <c r="G633" s="336"/>
      <c r="H633" s="336"/>
      <c r="I633" s="336"/>
      <c r="J633" s="336"/>
      <c r="K633" s="336"/>
      <c r="L633" s="336"/>
      <c r="M633" s="336"/>
      <c r="N633" s="336"/>
      <c r="O633" s="336"/>
      <c r="P633" s="336"/>
      <c r="Q633" s="336"/>
      <c r="R633" s="336"/>
      <c r="S633" s="336"/>
      <c r="T633" s="336"/>
      <c r="U633" s="336"/>
      <c r="V633" s="336"/>
      <c r="W633" s="336"/>
      <c r="X633" s="336"/>
      <c r="Y633" s="336"/>
      <c r="Z633" s="336"/>
    </row>
    <row r="634">
      <c r="A634" s="336"/>
      <c r="B634" s="336"/>
      <c r="C634" s="336"/>
      <c r="D634" s="336"/>
      <c r="E634" s="336"/>
      <c r="F634" s="336"/>
      <c r="G634" s="336"/>
      <c r="H634" s="336"/>
      <c r="I634" s="336"/>
      <c r="J634" s="336"/>
      <c r="K634" s="336"/>
      <c r="L634" s="336"/>
      <c r="M634" s="336"/>
      <c r="N634" s="336"/>
      <c r="O634" s="336"/>
      <c r="P634" s="336"/>
      <c r="Q634" s="336"/>
      <c r="R634" s="336"/>
      <c r="S634" s="336"/>
      <c r="T634" s="336"/>
      <c r="U634" s="336"/>
      <c r="V634" s="336"/>
      <c r="W634" s="336"/>
      <c r="X634" s="336"/>
      <c r="Y634" s="336"/>
      <c r="Z634" s="336"/>
    </row>
    <row r="635">
      <c r="A635" s="336"/>
      <c r="B635" s="336"/>
      <c r="C635" s="336"/>
      <c r="D635" s="336"/>
      <c r="E635" s="336"/>
      <c r="F635" s="336"/>
      <c r="G635" s="336"/>
      <c r="H635" s="336"/>
      <c r="I635" s="336"/>
      <c r="J635" s="336"/>
      <c r="K635" s="336"/>
      <c r="L635" s="336"/>
      <c r="M635" s="336"/>
      <c r="N635" s="336"/>
      <c r="O635" s="336"/>
      <c r="P635" s="336"/>
      <c r="Q635" s="336"/>
      <c r="R635" s="336"/>
      <c r="S635" s="336"/>
      <c r="T635" s="336"/>
      <c r="U635" s="336"/>
      <c r="V635" s="336"/>
      <c r="W635" s="336"/>
      <c r="X635" s="336"/>
      <c r="Y635" s="336"/>
      <c r="Z635" s="336"/>
    </row>
    <row r="636">
      <c r="A636" s="336"/>
      <c r="B636" s="336"/>
      <c r="C636" s="336"/>
      <c r="D636" s="336"/>
      <c r="E636" s="336"/>
      <c r="F636" s="336"/>
      <c r="G636" s="336"/>
      <c r="H636" s="336"/>
      <c r="I636" s="336"/>
      <c r="J636" s="336"/>
      <c r="K636" s="336"/>
      <c r="L636" s="336"/>
      <c r="M636" s="336"/>
      <c r="N636" s="336"/>
      <c r="O636" s="336"/>
      <c r="P636" s="336"/>
      <c r="Q636" s="336"/>
      <c r="R636" s="336"/>
      <c r="S636" s="336"/>
      <c r="T636" s="336"/>
      <c r="U636" s="336"/>
      <c r="V636" s="336"/>
      <c r="W636" s="336"/>
      <c r="X636" s="336"/>
      <c r="Y636" s="336"/>
      <c r="Z636" s="336"/>
    </row>
    <row r="637">
      <c r="A637" s="336"/>
      <c r="B637" s="336"/>
      <c r="C637" s="336"/>
      <c r="D637" s="336"/>
      <c r="E637" s="336"/>
      <c r="F637" s="336"/>
      <c r="G637" s="336"/>
      <c r="H637" s="336"/>
      <c r="I637" s="336"/>
      <c r="J637" s="336"/>
      <c r="K637" s="336"/>
      <c r="L637" s="336"/>
      <c r="M637" s="336"/>
      <c r="N637" s="336"/>
      <c r="O637" s="336"/>
      <c r="P637" s="336"/>
      <c r="Q637" s="336"/>
      <c r="R637" s="336"/>
      <c r="S637" s="336"/>
      <c r="T637" s="336"/>
      <c r="U637" s="336"/>
      <c r="V637" s="336"/>
      <c r="W637" s="336"/>
      <c r="X637" s="336"/>
      <c r="Y637" s="336"/>
      <c r="Z637" s="336"/>
    </row>
    <row r="638">
      <c r="A638" s="336"/>
      <c r="B638" s="336"/>
      <c r="C638" s="336"/>
      <c r="D638" s="336"/>
      <c r="E638" s="336"/>
      <c r="F638" s="336"/>
      <c r="G638" s="336"/>
      <c r="H638" s="336"/>
      <c r="I638" s="336"/>
      <c r="J638" s="336"/>
      <c r="K638" s="336"/>
      <c r="L638" s="336"/>
      <c r="M638" s="336"/>
      <c r="N638" s="336"/>
      <c r="O638" s="336"/>
      <c r="P638" s="336"/>
      <c r="Q638" s="336"/>
      <c r="R638" s="336"/>
      <c r="S638" s="336"/>
      <c r="T638" s="336"/>
      <c r="U638" s="336"/>
      <c r="V638" s="336"/>
      <c r="W638" s="336"/>
      <c r="X638" s="336"/>
      <c r="Y638" s="336"/>
      <c r="Z638" s="336"/>
    </row>
    <row r="639">
      <c r="A639" s="336"/>
      <c r="B639" s="336"/>
      <c r="C639" s="336"/>
      <c r="D639" s="336"/>
      <c r="E639" s="336"/>
      <c r="F639" s="336"/>
      <c r="G639" s="336"/>
      <c r="H639" s="336"/>
      <c r="I639" s="336"/>
      <c r="J639" s="336"/>
      <c r="K639" s="336"/>
      <c r="L639" s="336"/>
      <c r="M639" s="336"/>
      <c r="N639" s="336"/>
      <c r="O639" s="336"/>
      <c r="P639" s="336"/>
      <c r="Q639" s="336"/>
      <c r="R639" s="336"/>
      <c r="S639" s="336"/>
      <c r="T639" s="336"/>
      <c r="U639" s="336"/>
      <c r="V639" s="336"/>
      <c r="W639" s="336"/>
      <c r="X639" s="336"/>
      <c r="Y639" s="336"/>
      <c r="Z639" s="336"/>
    </row>
    <row r="640">
      <c r="A640" s="336"/>
      <c r="B640" s="336"/>
      <c r="C640" s="336"/>
      <c r="D640" s="336"/>
      <c r="E640" s="336"/>
      <c r="F640" s="336"/>
      <c r="G640" s="336"/>
      <c r="H640" s="336"/>
      <c r="I640" s="336"/>
      <c r="J640" s="336"/>
      <c r="K640" s="336"/>
      <c r="L640" s="336"/>
      <c r="M640" s="336"/>
      <c r="N640" s="336"/>
      <c r="O640" s="336"/>
      <c r="P640" s="336"/>
      <c r="Q640" s="336"/>
      <c r="R640" s="336"/>
      <c r="S640" s="336"/>
      <c r="T640" s="336"/>
      <c r="U640" s="336"/>
      <c r="V640" s="336"/>
      <c r="W640" s="336"/>
      <c r="X640" s="336"/>
      <c r="Y640" s="336"/>
      <c r="Z640" s="336"/>
    </row>
    <row r="641">
      <c r="A641" s="336"/>
      <c r="B641" s="336"/>
      <c r="C641" s="336"/>
      <c r="D641" s="336"/>
      <c r="E641" s="336"/>
      <c r="F641" s="336"/>
      <c r="G641" s="336"/>
      <c r="H641" s="336"/>
      <c r="I641" s="336"/>
      <c r="J641" s="336"/>
      <c r="K641" s="336"/>
      <c r="L641" s="336"/>
      <c r="M641" s="336"/>
      <c r="N641" s="336"/>
      <c r="O641" s="336"/>
      <c r="P641" s="336"/>
      <c r="Q641" s="336"/>
      <c r="R641" s="336"/>
      <c r="S641" s="336"/>
      <c r="T641" s="336"/>
      <c r="U641" s="336"/>
      <c r="V641" s="336"/>
      <c r="W641" s="336"/>
      <c r="X641" s="336"/>
      <c r="Y641" s="336"/>
      <c r="Z641" s="336"/>
    </row>
    <row r="642">
      <c r="A642" s="336"/>
      <c r="B642" s="336"/>
      <c r="C642" s="336"/>
      <c r="D642" s="336"/>
      <c r="E642" s="336"/>
      <c r="F642" s="336"/>
      <c r="G642" s="336"/>
      <c r="H642" s="336"/>
      <c r="I642" s="336"/>
      <c r="J642" s="336"/>
      <c r="K642" s="336"/>
      <c r="L642" s="336"/>
      <c r="M642" s="336"/>
      <c r="N642" s="336"/>
      <c r="O642" s="336"/>
      <c r="P642" s="336"/>
      <c r="Q642" s="336"/>
      <c r="R642" s="336"/>
      <c r="S642" s="336"/>
      <c r="T642" s="336"/>
      <c r="U642" s="336"/>
      <c r="V642" s="336"/>
      <c r="W642" s="336"/>
      <c r="X642" s="336"/>
      <c r="Y642" s="336"/>
      <c r="Z642" s="336"/>
    </row>
    <row r="643">
      <c r="A643" s="336"/>
      <c r="B643" s="336"/>
      <c r="C643" s="336"/>
      <c r="D643" s="336"/>
      <c r="E643" s="336"/>
      <c r="F643" s="336"/>
      <c r="G643" s="336"/>
      <c r="H643" s="336"/>
      <c r="I643" s="336"/>
      <c r="J643" s="336"/>
      <c r="K643" s="336"/>
      <c r="L643" s="336"/>
      <c r="M643" s="336"/>
      <c r="N643" s="336"/>
      <c r="O643" s="336"/>
      <c r="P643" s="336"/>
      <c r="Q643" s="336"/>
      <c r="R643" s="336"/>
      <c r="S643" s="336"/>
      <c r="T643" s="336"/>
      <c r="U643" s="336"/>
      <c r="V643" s="336"/>
      <c r="W643" s="336"/>
      <c r="X643" s="336"/>
      <c r="Y643" s="336"/>
      <c r="Z643" s="336"/>
    </row>
    <row r="644">
      <c r="A644" s="336"/>
      <c r="B644" s="336"/>
      <c r="C644" s="336"/>
      <c r="D644" s="336"/>
      <c r="E644" s="336"/>
      <c r="F644" s="336"/>
      <c r="G644" s="336"/>
      <c r="H644" s="336"/>
      <c r="I644" s="336"/>
      <c r="J644" s="336"/>
      <c r="K644" s="336"/>
      <c r="L644" s="336"/>
      <c r="M644" s="336"/>
      <c r="N644" s="336"/>
      <c r="O644" s="336"/>
      <c r="P644" s="336"/>
      <c r="Q644" s="336"/>
      <c r="R644" s="336"/>
      <c r="S644" s="336"/>
      <c r="T644" s="336"/>
      <c r="U644" s="336"/>
      <c r="V644" s="336"/>
      <c r="W644" s="336"/>
      <c r="X644" s="336"/>
      <c r="Y644" s="336"/>
      <c r="Z644" s="336"/>
    </row>
    <row r="645">
      <c r="A645" s="336"/>
      <c r="B645" s="336"/>
      <c r="C645" s="336"/>
      <c r="D645" s="336"/>
      <c r="E645" s="336"/>
      <c r="F645" s="336"/>
      <c r="G645" s="336"/>
      <c r="H645" s="336"/>
      <c r="I645" s="336"/>
      <c r="J645" s="336"/>
      <c r="K645" s="336"/>
      <c r="L645" s="336"/>
      <c r="M645" s="336"/>
      <c r="N645" s="336"/>
      <c r="O645" s="336"/>
      <c r="P645" s="336"/>
      <c r="Q645" s="336"/>
      <c r="R645" s="336"/>
      <c r="S645" s="336"/>
      <c r="T645" s="336"/>
      <c r="U645" s="336"/>
      <c r="V645" s="336"/>
      <c r="W645" s="336"/>
      <c r="X645" s="336"/>
      <c r="Y645" s="336"/>
      <c r="Z645" s="336"/>
    </row>
    <row r="646">
      <c r="A646" s="336"/>
      <c r="B646" s="336"/>
      <c r="C646" s="336"/>
      <c r="D646" s="336"/>
      <c r="E646" s="336"/>
      <c r="F646" s="336"/>
      <c r="G646" s="336"/>
      <c r="H646" s="336"/>
      <c r="I646" s="336"/>
      <c r="J646" s="336"/>
      <c r="K646" s="336"/>
      <c r="L646" s="336"/>
      <c r="M646" s="336"/>
      <c r="N646" s="336"/>
      <c r="O646" s="336"/>
      <c r="P646" s="336"/>
      <c r="Q646" s="336"/>
      <c r="R646" s="336"/>
      <c r="S646" s="336"/>
      <c r="T646" s="336"/>
      <c r="U646" s="336"/>
      <c r="V646" s="336"/>
      <c r="W646" s="336"/>
      <c r="X646" s="336"/>
      <c r="Y646" s="336"/>
      <c r="Z646" s="336"/>
    </row>
    <row r="647">
      <c r="A647" s="336"/>
      <c r="B647" s="336"/>
      <c r="C647" s="336"/>
      <c r="D647" s="336"/>
      <c r="E647" s="336"/>
      <c r="F647" s="336"/>
      <c r="G647" s="336"/>
      <c r="H647" s="336"/>
      <c r="I647" s="336"/>
      <c r="J647" s="336"/>
      <c r="K647" s="336"/>
      <c r="L647" s="336"/>
      <c r="M647" s="336"/>
      <c r="N647" s="336"/>
      <c r="O647" s="336"/>
      <c r="P647" s="336"/>
      <c r="Q647" s="336"/>
      <c r="R647" s="336"/>
      <c r="S647" s="336"/>
      <c r="T647" s="336"/>
      <c r="U647" s="336"/>
      <c r="V647" s="336"/>
      <c r="W647" s="336"/>
      <c r="X647" s="336"/>
      <c r="Y647" s="336"/>
      <c r="Z647" s="336"/>
    </row>
    <row r="648">
      <c r="A648" s="336"/>
      <c r="B648" s="336"/>
      <c r="C648" s="336"/>
      <c r="D648" s="336"/>
      <c r="E648" s="336"/>
      <c r="F648" s="336"/>
      <c r="G648" s="336"/>
      <c r="H648" s="336"/>
      <c r="I648" s="336"/>
      <c r="J648" s="336"/>
      <c r="K648" s="336"/>
      <c r="L648" s="336"/>
      <c r="M648" s="336"/>
      <c r="N648" s="336"/>
      <c r="O648" s="336"/>
      <c r="P648" s="336"/>
      <c r="Q648" s="336"/>
      <c r="R648" s="336"/>
      <c r="S648" s="336"/>
      <c r="T648" s="336"/>
      <c r="U648" s="336"/>
      <c r="V648" s="336"/>
      <c r="W648" s="336"/>
      <c r="X648" s="336"/>
      <c r="Y648" s="336"/>
      <c r="Z648" s="336"/>
    </row>
    <row r="649">
      <c r="A649" s="336"/>
      <c r="B649" s="336"/>
      <c r="C649" s="336"/>
      <c r="D649" s="336"/>
      <c r="E649" s="336"/>
      <c r="F649" s="336"/>
      <c r="G649" s="336"/>
      <c r="H649" s="336"/>
      <c r="I649" s="336"/>
      <c r="J649" s="336"/>
      <c r="K649" s="336"/>
      <c r="L649" s="336"/>
      <c r="M649" s="336"/>
      <c r="N649" s="336"/>
      <c r="O649" s="336"/>
      <c r="P649" s="336"/>
      <c r="Q649" s="336"/>
      <c r="R649" s="336"/>
      <c r="S649" s="336"/>
      <c r="T649" s="336"/>
      <c r="U649" s="336"/>
      <c r="V649" s="336"/>
      <c r="W649" s="336"/>
      <c r="X649" s="336"/>
      <c r="Y649" s="336"/>
      <c r="Z649" s="336"/>
    </row>
    <row r="650">
      <c r="A650" s="336"/>
      <c r="B650" s="336"/>
      <c r="C650" s="336"/>
      <c r="D650" s="336"/>
      <c r="E650" s="336"/>
      <c r="F650" s="336"/>
      <c r="G650" s="336"/>
      <c r="H650" s="336"/>
      <c r="I650" s="336"/>
      <c r="J650" s="336"/>
      <c r="K650" s="336"/>
      <c r="L650" s="336"/>
      <c r="M650" s="336"/>
      <c r="N650" s="336"/>
      <c r="O650" s="336"/>
      <c r="P650" s="336"/>
      <c r="Q650" s="336"/>
      <c r="R650" s="336"/>
      <c r="S650" s="336"/>
      <c r="T650" s="336"/>
      <c r="U650" s="336"/>
      <c r="V650" s="336"/>
      <c r="W650" s="336"/>
      <c r="X650" s="336"/>
      <c r="Y650" s="336"/>
      <c r="Z650" s="336"/>
    </row>
    <row r="651">
      <c r="A651" s="336"/>
      <c r="B651" s="336"/>
      <c r="C651" s="336"/>
      <c r="D651" s="336"/>
      <c r="E651" s="336"/>
      <c r="F651" s="336"/>
      <c r="G651" s="336"/>
      <c r="H651" s="336"/>
      <c r="I651" s="336"/>
      <c r="J651" s="336"/>
      <c r="K651" s="336"/>
      <c r="L651" s="336"/>
      <c r="M651" s="336"/>
      <c r="N651" s="336"/>
      <c r="O651" s="336"/>
      <c r="P651" s="336"/>
      <c r="Q651" s="336"/>
      <c r="R651" s="336"/>
      <c r="S651" s="336"/>
      <c r="T651" s="336"/>
      <c r="U651" s="336"/>
      <c r="V651" s="336"/>
      <c r="W651" s="336"/>
      <c r="X651" s="336"/>
      <c r="Y651" s="336"/>
      <c r="Z651" s="336"/>
    </row>
    <row r="652">
      <c r="A652" s="336"/>
      <c r="B652" s="336"/>
      <c r="C652" s="336"/>
      <c r="D652" s="336"/>
      <c r="E652" s="336"/>
      <c r="F652" s="336"/>
      <c r="G652" s="336"/>
      <c r="H652" s="336"/>
      <c r="I652" s="336"/>
      <c r="J652" s="336"/>
      <c r="K652" s="336"/>
      <c r="L652" s="336"/>
      <c r="M652" s="336"/>
      <c r="N652" s="336"/>
      <c r="O652" s="336"/>
      <c r="P652" s="336"/>
      <c r="Q652" s="336"/>
      <c r="R652" s="336"/>
      <c r="S652" s="336"/>
      <c r="T652" s="336"/>
      <c r="U652" s="336"/>
      <c r="V652" s="336"/>
      <c r="W652" s="336"/>
      <c r="X652" s="336"/>
      <c r="Y652" s="336"/>
      <c r="Z652" s="336"/>
    </row>
    <row r="653">
      <c r="A653" s="336"/>
      <c r="B653" s="336"/>
      <c r="C653" s="336"/>
      <c r="D653" s="336"/>
      <c r="E653" s="336"/>
      <c r="F653" s="336"/>
      <c r="G653" s="336"/>
      <c r="H653" s="336"/>
      <c r="I653" s="336"/>
      <c r="J653" s="336"/>
      <c r="K653" s="336"/>
      <c r="L653" s="336"/>
      <c r="M653" s="336"/>
      <c r="N653" s="336"/>
      <c r="O653" s="336"/>
      <c r="P653" s="336"/>
      <c r="Q653" s="336"/>
      <c r="R653" s="336"/>
      <c r="S653" s="336"/>
      <c r="T653" s="336"/>
      <c r="U653" s="336"/>
      <c r="V653" s="336"/>
      <c r="W653" s="336"/>
      <c r="X653" s="336"/>
      <c r="Y653" s="336"/>
      <c r="Z653" s="336"/>
    </row>
    <row r="654">
      <c r="A654" s="336"/>
      <c r="B654" s="336"/>
      <c r="C654" s="336"/>
      <c r="D654" s="336"/>
      <c r="E654" s="336"/>
      <c r="F654" s="336"/>
      <c r="G654" s="336"/>
      <c r="H654" s="336"/>
      <c r="I654" s="336"/>
      <c r="J654" s="336"/>
      <c r="K654" s="336"/>
      <c r="L654" s="336"/>
      <c r="M654" s="336"/>
      <c r="N654" s="336"/>
      <c r="O654" s="336"/>
      <c r="P654" s="336"/>
      <c r="Q654" s="336"/>
      <c r="R654" s="336"/>
      <c r="S654" s="336"/>
      <c r="T654" s="336"/>
      <c r="U654" s="336"/>
      <c r="V654" s="336"/>
      <c r="W654" s="336"/>
      <c r="X654" s="336"/>
      <c r="Y654" s="336"/>
      <c r="Z654" s="336"/>
    </row>
    <row r="655">
      <c r="A655" s="336"/>
      <c r="B655" s="336"/>
      <c r="C655" s="336"/>
      <c r="D655" s="336"/>
      <c r="E655" s="336"/>
      <c r="F655" s="336"/>
      <c r="G655" s="336"/>
      <c r="H655" s="336"/>
      <c r="I655" s="336"/>
      <c r="J655" s="336"/>
      <c r="K655" s="336"/>
      <c r="L655" s="336"/>
      <c r="M655" s="336"/>
      <c r="N655" s="336"/>
      <c r="O655" s="336"/>
      <c r="P655" s="336"/>
      <c r="Q655" s="336"/>
      <c r="R655" s="336"/>
      <c r="S655" s="336"/>
      <c r="T655" s="336"/>
      <c r="U655" s="336"/>
      <c r="V655" s="336"/>
      <c r="W655" s="336"/>
      <c r="X655" s="336"/>
      <c r="Y655" s="336"/>
      <c r="Z655" s="336"/>
    </row>
    <row r="656">
      <c r="A656" s="336"/>
      <c r="B656" s="336"/>
      <c r="C656" s="336"/>
      <c r="D656" s="336"/>
      <c r="E656" s="336"/>
      <c r="F656" s="336"/>
      <c r="G656" s="336"/>
      <c r="H656" s="336"/>
      <c r="I656" s="336"/>
      <c r="J656" s="336"/>
      <c r="K656" s="336"/>
      <c r="L656" s="336"/>
      <c r="M656" s="336"/>
      <c r="N656" s="336"/>
      <c r="O656" s="336"/>
      <c r="P656" s="336"/>
      <c r="Q656" s="336"/>
      <c r="R656" s="336"/>
      <c r="S656" s="336"/>
      <c r="T656" s="336"/>
      <c r="U656" s="336"/>
      <c r="V656" s="336"/>
      <c r="W656" s="336"/>
      <c r="X656" s="336"/>
      <c r="Y656" s="336"/>
      <c r="Z656" s="336"/>
    </row>
    <row r="657">
      <c r="A657" s="336"/>
      <c r="B657" s="336"/>
      <c r="C657" s="336"/>
      <c r="D657" s="336"/>
      <c r="E657" s="336"/>
      <c r="F657" s="336"/>
      <c r="G657" s="336"/>
      <c r="H657" s="336"/>
      <c r="I657" s="336"/>
      <c r="J657" s="336"/>
      <c r="K657" s="336"/>
      <c r="L657" s="336"/>
      <c r="M657" s="336"/>
      <c r="N657" s="336"/>
      <c r="O657" s="336"/>
      <c r="P657" s="336"/>
      <c r="Q657" s="336"/>
      <c r="R657" s="336"/>
      <c r="S657" s="336"/>
      <c r="T657" s="336"/>
      <c r="U657" s="336"/>
      <c r="V657" s="336"/>
      <c r="W657" s="336"/>
      <c r="X657" s="336"/>
      <c r="Y657" s="336"/>
      <c r="Z657" s="336"/>
    </row>
    <row r="658">
      <c r="A658" s="336"/>
      <c r="B658" s="336"/>
      <c r="C658" s="336"/>
      <c r="D658" s="336"/>
      <c r="E658" s="336"/>
      <c r="F658" s="336"/>
      <c r="G658" s="336"/>
      <c r="H658" s="336"/>
      <c r="I658" s="336"/>
      <c r="J658" s="336"/>
      <c r="K658" s="336"/>
      <c r="L658" s="336"/>
      <c r="M658" s="336"/>
      <c r="N658" s="336"/>
      <c r="O658" s="336"/>
      <c r="P658" s="336"/>
      <c r="Q658" s="336"/>
      <c r="R658" s="336"/>
      <c r="S658" s="336"/>
      <c r="T658" s="336"/>
      <c r="U658" s="336"/>
      <c r="V658" s="336"/>
      <c r="W658" s="336"/>
      <c r="X658" s="336"/>
      <c r="Y658" s="336"/>
      <c r="Z658" s="336"/>
    </row>
    <row r="659">
      <c r="A659" s="336"/>
      <c r="B659" s="336"/>
      <c r="C659" s="336"/>
      <c r="D659" s="336"/>
      <c r="E659" s="336"/>
      <c r="F659" s="336"/>
      <c r="G659" s="336"/>
      <c r="H659" s="336"/>
      <c r="I659" s="336"/>
      <c r="J659" s="336"/>
      <c r="K659" s="336"/>
      <c r="L659" s="336"/>
      <c r="M659" s="336"/>
      <c r="N659" s="336"/>
      <c r="O659" s="336"/>
      <c r="P659" s="336"/>
      <c r="Q659" s="336"/>
      <c r="R659" s="336"/>
      <c r="S659" s="336"/>
      <c r="T659" s="336"/>
      <c r="U659" s="336"/>
      <c r="V659" s="336"/>
      <c r="W659" s="336"/>
      <c r="X659" s="336"/>
      <c r="Y659" s="336"/>
      <c r="Z659" s="336"/>
    </row>
    <row r="660">
      <c r="A660" s="336"/>
      <c r="B660" s="336"/>
      <c r="C660" s="336"/>
      <c r="D660" s="336"/>
      <c r="E660" s="336"/>
      <c r="F660" s="336"/>
      <c r="G660" s="336"/>
      <c r="H660" s="336"/>
      <c r="I660" s="336"/>
      <c r="J660" s="336"/>
      <c r="K660" s="336"/>
      <c r="L660" s="336"/>
      <c r="M660" s="336"/>
      <c r="N660" s="336"/>
      <c r="O660" s="336"/>
      <c r="P660" s="336"/>
      <c r="Q660" s="336"/>
      <c r="R660" s="336"/>
      <c r="S660" s="336"/>
      <c r="T660" s="336"/>
      <c r="U660" s="336"/>
      <c r="V660" s="336"/>
      <c r="W660" s="336"/>
      <c r="X660" s="336"/>
      <c r="Y660" s="336"/>
      <c r="Z660" s="336"/>
    </row>
    <row r="661">
      <c r="A661" s="336"/>
      <c r="B661" s="336"/>
      <c r="C661" s="336"/>
      <c r="D661" s="336"/>
      <c r="E661" s="336"/>
      <c r="F661" s="336"/>
      <c r="G661" s="336"/>
      <c r="H661" s="336"/>
      <c r="I661" s="336"/>
      <c r="J661" s="336"/>
      <c r="K661" s="336"/>
      <c r="L661" s="336"/>
      <c r="M661" s="336"/>
      <c r="N661" s="336"/>
      <c r="O661" s="336"/>
      <c r="P661" s="336"/>
      <c r="Q661" s="336"/>
      <c r="R661" s="336"/>
      <c r="S661" s="336"/>
      <c r="T661" s="336"/>
      <c r="U661" s="336"/>
      <c r="V661" s="336"/>
      <c r="W661" s="336"/>
      <c r="X661" s="336"/>
      <c r="Y661" s="336"/>
      <c r="Z661" s="336"/>
    </row>
    <row r="662">
      <c r="A662" s="336"/>
      <c r="B662" s="336"/>
      <c r="C662" s="336"/>
      <c r="D662" s="336"/>
      <c r="E662" s="336"/>
      <c r="F662" s="336"/>
      <c r="G662" s="336"/>
      <c r="H662" s="336"/>
      <c r="I662" s="336"/>
      <c r="J662" s="336"/>
      <c r="K662" s="336"/>
      <c r="L662" s="336"/>
      <c r="M662" s="336"/>
      <c r="N662" s="336"/>
      <c r="O662" s="336"/>
      <c r="P662" s="336"/>
      <c r="Q662" s="336"/>
      <c r="R662" s="336"/>
      <c r="S662" s="336"/>
      <c r="T662" s="336"/>
      <c r="U662" s="336"/>
      <c r="V662" s="336"/>
      <c r="W662" s="336"/>
      <c r="X662" s="336"/>
      <c r="Y662" s="336"/>
      <c r="Z662" s="336"/>
    </row>
    <row r="663">
      <c r="A663" s="336"/>
      <c r="B663" s="336"/>
      <c r="C663" s="336"/>
      <c r="D663" s="336"/>
      <c r="E663" s="336"/>
      <c r="F663" s="336"/>
      <c r="G663" s="336"/>
      <c r="H663" s="336"/>
      <c r="I663" s="336"/>
      <c r="J663" s="336"/>
      <c r="K663" s="336"/>
      <c r="L663" s="336"/>
      <c r="M663" s="336"/>
      <c r="N663" s="336"/>
      <c r="O663" s="336"/>
      <c r="P663" s="336"/>
      <c r="Q663" s="336"/>
      <c r="R663" s="336"/>
      <c r="S663" s="336"/>
      <c r="T663" s="336"/>
      <c r="U663" s="336"/>
      <c r="V663" s="336"/>
      <c r="W663" s="336"/>
      <c r="X663" s="336"/>
      <c r="Y663" s="336"/>
      <c r="Z663" s="336"/>
    </row>
    <row r="664">
      <c r="A664" s="336"/>
      <c r="B664" s="336"/>
      <c r="C664" s="336"/>
      <c r="D664" s="336"/>
      <c r="E664" s="336"/>
      <c r="F664" s="336"/>
      <c r="G664" s="336"/>
      <c r="H664" s="336"/>
      <c r="I664" s="336"/>
      <c r="J664" s="336"/>
      <c r="K664" s="336"/>
      <c r="L664" s="336"/>
      <c r="M664" s="336"/>
      <c r="N664" s="336"/>
      <c r="O664" s="336"/>
      <c r="P664" s="336"/>
      <c r="Q664" s="336"/>
      <c r="R664" s="336"/>
      <c r="S664" s="336"/>
      <c r="T664" s="336"/>
      <c r="U664" s="336"/>
      <c r="V664" s="336"/>
      <c r="W664" s="336"/>
      <c r="X664" s="336"/>
      <c r="Y664" s="336"/>
      <c r="Z664" s="336"/>
    </row>
    <row r="665">
      <c r="A665" s="336"/>
      <c r="B665" s="336"/>
      <c r="C665" s="336"/>
      <c r="D665" s="336"/>
      <c r="E665" s="336"/>
      <c r="F665" s="336"/>
      <c r="G665" s="336"/>
      <c r="H665" s="336"/>
      <c r="I665" s="336"/>
      <c r="J665" s="336"/>
      <c r="K665" s="336"/>
      <c r="L665" s="336"/>
      <c r="M665" s="336"/>
      <c r="N665" s="336"/>
      <c r="O665" s="336"/>
      <c r="P665" s="336"/>
      <c r="Q665" s="336"/>
      <c r="R665" s="336"/>
      <c r="S665" s="336"/>
      <c r="T665" s="336"/>
      <c r="U665" s="336"/>
      <c r="V665" s="336"/>
      <c r="W665" s="336"/>
      <c r="X665" s="336"/>
      <c r="Y665" s="336"/>
      <c r="Z665" s="336"/>
    </row>
    <row r="666">
      <c r="A666" s="336"/>
      <c r="B666" s="336"/>
      <c r="C666" s="336"/>
      <c r="D666" s="336"/>
      <c r="E666" s="336"/>
      <c r="F666" s="336"/>
      <c r="G666" s="336"/>
      <c r="H666" s="336"/>
      <c r="I666" s="336"/>
      <c r="J666" s="336"/>
      <c r="K666" s="336"/>
      <c r="L666" s="336"/>
      <c r="M666" s="336"/>
      <c r="N666" s="336"/>
      <c r="O666" s="336"/>
      <c r="P666" s="336"/>
      <c r="Q666" s="336"/>
      <c r="R666" s="336"/>
      <c r="S666" s="336"/>
      <c r="T666" s="336"/>
      <c r="U666" s="336"/>
      <c r="V666" s="336"/>
      <c r="W666" s="336"/>
      <c r="X666" s="336"/>
      <c r="Y666" s="336"/>
      <c r="Z666" s="336"/>
    </row>
    <row r="667">
      <c r="A667" s="336"/>
      <c r="B667" s="336"/>
      <c r="C667" s="336"/>
      <c r="D667" s="336"/>
      <c r="E667" s="336"/>
      <c r="F667" s="336"/>
      <c r="G667" s="336"/>
      <c r="H667" s="336"/>
      <c r="I667" s="336"/>
      <c r="J667" s="336"/>
      <c r="K667" s="336"/>
      <c r="L667" s="336"/>
      <c r="M667" s="336"/>
      <c r="N667" s="336"/>
      <c r="O667" s="336"/>
      <c r="P667" s="336"/>
      <c r="Q667" s="336"/>
      <c r="R667" s="336"/>
      <c r="S667" s="336"/>
      <c r="T667" s="336"/>
      <c r="U667" s="336"/>
      <c r="V667" s="336"/>
      <c r="W667" s="336"/>
      <c r="X667" s="336"/>
      <c r="Y667" s="336"/>
      <c r="Z667" s="336"/>
    </row>
    <row r="668">
      <c r="A668" s="336"/>
      <c r="B668" s="336"/>
      <c r="C668" s="336"/>
      <c r="D668" s="336"/>
      <c r="E668" s="336"/>
      <c r="F668" s="336"/>
      <c r="G668" s="336"/>
      <c r="H668" s="336"/>
      <c r="I668" s="336"/>
      <c r="J668" s="336"/>
      <c r="K668" s="336"/>
      <c r="L668" s="336"/>
      <c r="M668" s="336"/>
      <c r="N668" s="336"/>
      <c r="O668" s="336"/>
      <c r="P668" s="336"/>
      <c r="Q668" s="336"/>
      <c r="R668" s="336"/>
      <c r="S668" s="336"/>
      <c r="T668" s="336"/>
      <c r="U668" s="336"/>
      <c r="V668" s="336"/>
      <c r="W668" s="336"/>
      <c r="X668" s="336"/>
      <c r="Y668" s="336"/>
      <c r="Z668" s="336"/>
    </row>
    <row r="669">
      <c r="A669" s="336"/>
      <c r="B669" s="336"/>
      <c r="C669" s="336"/>
      <c r="D669" s="336"/>
      <c r="E669" s="336"/>
      <c r="F669" s="336"/>
      <c r="G669" s="336"/>
      <c r="H669" s="336"/>
      <c r="I669" s="336"/>
      <c r="J669" s="336"/>
      <c r="K669" s="336"/>
      <c r="L669" s="336"/>
      <c r="M669" s="336"/>
      <c r="N669" s="336"/>
      <c r="O669" s="336"/>
      <c r="P669" s="336"/>
      <c r="Q669" s="336"/>
      <c r="R669" s="336"/>
      <c r="S669" s="336"/>
      <c r="T669" s="336"/>
      <c r="U669" s="336"/>
      <c r="V669" s="336"/>
      <c r="W669" s="336"/>
      <c r="X669" s="336"/>
      <c r="Y669" s="336"/>
      <c r="Z669" s="336"/>
    </row>
    <row r="670">
      <c r="A670" s="336"/>
      <c r="B670" s="336"/>
      <c r="C670" s="336"/>
      <c r="D670" s="336"/>
      <c r="E670" s="336"/>
      <c r="F670" s="336"/>
      <c r="G670" s="336"/>
      <c r="H670" s="336"/>
      <c r="I670" s="336"/>
      <c r="J670" s="336"/>
      <c r="K670" s="336"/>
      <c r="L670" s="336"/>
      <c r="M670" s="336"/>
      <c r="N670" s="336"/>
      <c r="O670" s="336"/>
      <c r="P670" s="336"/>
      <c r="Q670" s="336"/>
      <c r="R670" s="336"/>
      <c r="S670" s="336"/>
      <c r="T670" s="336"/>
      <c r="U670" s="336"/>
      <c r="V670" s="336"/>
      <c r="W670" s="336"/>
      <c r="X670" s="336"/>
      <c r="Y670" s="336"/>
      <c r="Z670" s="336"/>
    </row>
    <row r="671">
      <c r="A671" s="336"/>
      <c r="B671" s="336"/>
      <c r="C671" s="336"/>
      <c r="D671" s="336"/>
      <c r="E671" s="336"/>
      <c r="F671" s="336"/>
      <c r="G671" s="336"/>
      <c r="H671" s="336"/>
      <c r="I671" s="336"/>
      <c r="J671" s="336"/>
      <c r="K671" s="336"/>
      <c r="L671" s="336"/>
      <c r="M671" s="336"/>
      <c r="N671" s="336"/>
      <c r="O671" s="336"/>
      <c r="P671" s="336"/>
      <c r="Q671" s="336"/>
      <c r="R671" s="336"/>
      <c r="S671" s="336"/>
      <c r="T671" s="336"/>
      <c r="U671" s="336"/>
      <c r="V671" s="336"/>
      <c r="W671" s="336"/>
      <c r="X671" s="336"/>
      <c r="Y671" s="336"/>
      <c r="Z671" s="336"/>
    </row>
    <row r="672">
      <c r="A672" s="336"/>
      <c r="B672" s="336"/>
      <c r="C672" s="336"/>
      <c r="D672" s="336"/>
      <c r="E672" s="336"/>
      <c r="F672" s="336"/>
      <c r="G672" s="336"/>
      <c r="H672" s="336"/>
      <c r="I672" s="336"/>
      <c r="J672" s="336"/>
      <c r="K672" s="336"/>
      <c r="L672" s="336"/>
      <c r="M672" s="336"/>
      <c r="N672" s="336"/>
      <c r="O672" s="336"/>
      <c r="P672" s="336"/>
      <c r="Q672" s="336"/>
      <c r="R672" s="336"/>
      <c r="S672" s="336"/>
      <c r="T672" s="336"/>
      <c r="U672" s="336"/>
      <c r="V672" s="336"/>
      <c r="W672" s="336"/>
      <c r="X672" s="336"/>
      <c r="Y672" s="336"/>
      <c r="Z672" s="336"/>
    </row>
    <row r="673">
      <c r="A673" s="336"/>
      <c r="B673" s="336"/>
      <c r="C673" s="336"/>
      <c r="D673" s="336"/>
      <c r="E673" s="336"/>
      <c r="F673" s="336"/>
      <c r="G673" s="336"/>
      <c r="H673" s="336"/>
      <c r="I673" s="336"/>
      <c r="J673" s="336"/>
      <c r="K673" s="336"/>
      <c r="L673" s="336"/>
      <c r="M673" s="336"/>
      <c r="N673" s="336"/>
      <c r="O673" s="336"/>
      <c r="P673" s="336"/>
      <c r="Q673" s="336"/>
      <c r="R673" s="336"/>
      <c r="S673" s="336"/>
      <c r="T673" s="336"/>
      <c r="U673" s="336"/>
      <c r="V673" s="336"/>
      <c r="W673" s="336"/>
      <c r="X673" s="336"/>
      <c r="Y673" s="336"/>
      <c r="Z673" s="336"/>
    </row>
    <row r="674">
      <c r="A674" s="336"/>
      <c r="B674" s="336"/>
      <c r="C674" s="336"/>
      <c r="D674" s="336"/>
      <c r="E674" s="336"/>
      <c r="F674" s="336"/>
      <c r="G674" s="336"/>
      <c r="H674" s="336"/>
      <c r="I674" s="336"/>
      <c r="J674" s="336"/>
      <c r="K674" s="336"/>
      <c r="L674" s="336"/>
      <c r="M674" s="336"/>
      <c r="N674" s="336"/>
      <c r="O674" s="336"/>
      <c r="P674" s="336"/>
      <c r="Q674" s="336"/>
      <c r="R674" s="336"/>
      <c r="S674" s="336"/>
      <c r="T674" s="336"/>
      <c r="U674" s="336"/>
      <c r="V674" s="336"/>
      <c r="W674" s="336"/>
      <c r="X674" s="336"/>
      <c r="Y674" s="336"/>
      <c r="Z674" s="336"/>
    </row>
    <row r="675">
      <c r="A675" s="336"/>
      <c r="B675" s="336"/>
      <c r="C675" s="336"/>
      <c r="D675" s="336"/>
      <c r="E675" s="336"/>
      <c r="F675" s="336"/>
      <c r="G675" s="336"/>
      <c r="H675" s="336"/>
      <c r="I675" s="336"/>
      <c r="J675" s="336"/>
      <c r="K675" s="336"/>
      <c r="L675" s="336"/>
      <c r="M675" s="336"/>
      <c r="N675" s="336"/>
      <c r="O675" s="336"/>
      <c r="P675" s="336"/>
      <c r="Q675" s="336"/>
      <c r="R675" s="336"/>
      <c r="S675" s="336"/>
      <c r="T675" s="336"/>
      <c r="U675" s="336"/>
      <c r="V675" s="336"/>
      <c r="W675" s="336"/>
      <c r="X675" s="336"/>
      <c r="Y675" s="336"/>
      <c r="Z675" s="336"/>
    </row>
    <row r="676">
      <c r="A676" s="336"/>
      <c r="B676" s="336"/>
      <c r="C676" s="336"/>
      <c r="D676" s="336"/>
      <c r="E676" s="336"/>
      <c r="F676" s="336"/>
      <c r="G676" s="336"/>
      <c r="H676" s="336"/>
      <c r="I676" s="336"/>
      <c r="J676" s="336"/>
      <c r="K676" s="336"/>
      <c r="L676" s="336"/>
      <c r="M676" s="336"/>
      <c r="N676" s="336"/>
      <c r="O676" s="336"/>
      <c r="P676" s="336"/>
      <c r="Q676" s="336"/>
      <c r="R676" s="336"/>
      <c r="S676" s="336"/>
      <c r="T676" s="336"/>
      <c r="U676" s="336"/>
      <c r="V676" s="336"/>
      <c r="W676" s="336"/>
      <c r="X676" s="336"/>
      <c r="Y676" s="336"/>
      <c r="Z676" s="336"/>
    </row>
    <row r="677">
      <c r="A677" s="336"/>
      <c r="B677" s="336"/>
      <c r="C677" s="336"/>
      <c r="D677" s="336"/>
      <c r="E677" s="336"/>
      <c r="F677" s="336"/>
      <c r="G677" s="336"/>
      <c r="H677" s="336"/>
      <c r="I677" s="336"/>
      <c r="J677" s="336"/>
      <c r="K677" s="336"/>
      <c r="L677" s="336"/>
      <c r="M677" s="336"/>
      <c r="N677" s="336"/>
      <c r="O677" s="336"/>
      <c r="P677" s="336"/>
      <c r="Q677" s="336"/>
      <c r="R677" s="336"/>
      <c r="S677" s="336"/>
      <c r="T677" s="336"/>
      <c r="U677" s="336"/>
      <c r="V677" s="336"/>
      <c r="W677" s="336"/>
      <c r="X677" s="336"/>
      <c r="Y677" s="336"/>
      <c r="Z677" s="336"/>
    </row>
    <row r="678">
      <c r="A678" s="336"/>
      <c r="B678" s="336"/>
      <c r="C678" s="336"/>
      <c r="D678" s="336"/>
      <c r="E678" s="336"/>
      <c r="F678" s="336"/>
      <c r="G678" s="336"/>
      <c r="H678" s="336"/>
      <c r="I678" s="336"/>
      <c r="J678" s="336"/>
      <c r="K678" s="336"/>
      <c r="L678" s="336"/>
      <c r="M678" s="336"/>
      <c r="N678" s="336"/>
      <c r="O678" s="336"/>
      <c r="P678" s="336"/>
      <c r="Q678" s="336"/>
      <c r="R678" s="336"/>
      <c r="S678" s="336"/>
      <c r="T678" s="336"/>
      <c r="U678" s="336"/>
      <c r="V678" s="336"/>
      <c r="W678" s="336"/>
      <c r="X678" s="336"/>
      <c r="Y678" s="336"/>
      <c r="Z678" s="336"/>
    </row>
    <row r="679">
      <c r="A679" s="336"/>
      <c r="B679" s="336"/>
      <c r="C679" s="336"/>
      <c r="D679" s="336"/>
      <c r="E679" s="336"/>
      <c r="F679" s="336"/>
      <c r="G679" s="336"/>
      <c r="H679" s="336"/>
      <c r="I679" s="336"/>
      <c r="J679" s="336"/>
      <c r="K679" s="336"/>
      <c r="L679" s="336"/>
      <c r="M679" s="336"/>
      <c r="N679" s="336"/>
      <c r="O679" s="336"/>
      <c r="P679" s="336"/>
      <c r="Q679" s="336"/>
      <c r="R679" s="336"/>
      <c r="S679" s="336"/>
      <c r="T679" s="336"/>
      <c r="U679" s="336"/>
      <c r="V679" s="336"/>
      <c r="W679" s="336"/>
      <c r="X679" s="336"/>
      <c r="Y679" s="336"/>
      <c r="Z679" s="336"/>
    </row>
    <row r="680">
      <c r="A680" s="336"/>
      <c r="B680" s="336"/>
      <c r="C680" s="336"/>
      <c r="D680" s="336"/>
      <c r="E680" s="336"/>
      <c r="F680" s="336"/>
      <c r="G680" s="336"/>
      <c r="H680" s="336"/>
      <c r="I680" s="336"/>
      <c r="J680" s="336"/>
      <c r="K680" s="336"/>
      <c r="L680" s="336"/>
      <c r="M680" s="336"/>
      <c r="N680" s="336"/>
      <c r="O680" s="336"/>
      <c r="P680" s="336"/>
      <c r="Q680" s="336"/>
      <c r="R680" s="336"/>
      <c r="S680" s="336"/>
      <c r="T680" s="336"/>
      <c r="U680" s="336"/>
      <c r="V680" s="336"/>
      <c r="W680" s="336"/>
      <c r="X680" s="336"/>
      <c r="Y680" s="336"/>
      <c r="Z680" s="336"/>
    </row>
    <row r="681">
      <c r="A681" s="336"/>
      <c r="B681" s="336"/>
      <c r="C681" s="336"/>
      <c r="D681" s="336"/>
      <c r="E681" s="336"/>
      <c r="F681" s="336"/>
      <c r="G681" s="336"/>
      <c r="H681" s="336"/>
      <c r="I681" s="336"/>
      <c r="J681" s="336"/>
      <c r="K681" s="336"/>
      <c r="L681" s="336"/>
      <c r="M681" s="336"/>
      <c r="N681" s="336"/>
      <c r="O681" s="336"/>
      <c r="P681" s="336"/>
      <c r="Q681" s="336"/>
      <c r="R681" s="336"/>
      <c r="S681" s="336"/>
      <c r="T681" s="336"/>
      <c r="U681" s="336"/>
      <c r="V681" s="336"/>
      <c r="W681" s="336"/>
      <c r="X681" s="336"/>
      <c r="Y681" s="336"/>
      <c r="Z681" s="336"/>
    </row>
    <row r="682">
      <c r="A682" s="336"/>
      <c r="B682" s="336"/>
      <c r="C682" s="336"/>
      <c r="D682" s="336"/>
      <c r="E682" s="336"/>
      <c r="F682" s="336"/>
      <c r="G682" s="336"/>
      <c r="H682" s="336"/>
      <c r="I682" s="336"/>
      <c r="J682" s="336"/>
      <c r="K682" s="336"/>
      <c r="L682" s="336"/>
      <c r="M682" s="336"/>
      <c r="N682" s="336"/>
      <c r="O682" s="336"/>
      <c r="P682" s="336"/>
      <c r="Q682" s="336"/>
      <c r="R682" s="336"/>
      <c r="S682" s="336"/>
      <c r="T682" s="336"/>
      <c r="U682" s="336"/>
      <c r="V682" s="336"/>
      <c r="W682" s="336"/>
      <c r="X682" s="336"/>
      <c r="Y682" s="336"/>
      <c r="Z682" s="336"/>
    </row>
    <row r="683">
      <c r="A683" s="336"/>
      <c r="B683" s="336"/>
      <c r="C683" s="336"/>
      <c r="D683" s="336"/>
      <c r="E683" s="336"/>
      <c r="F683" s="336"/>
      <c r="G683" s="336"/>
      <c r="H683" s="336"/>
      <c r="I683" s="336"/>
      <c r="J683" s="336"/>
      <c r="K683" s="336"/>
      <c r="L683" s="336"/>
      <c r="M683" s="336"/>
      <c r="N683" s="336"/>
      <c r="O683" s="336"/>
      <c r="P683" s="336"/>
      <c r="Q683" s="336"/>
      <c r="R683" s="336"/>
      <c r="S683" s="336"/>
      <c r="T683" s="336"/>
      <c r="U683" s="336"/>
      <c r="V683" s="336"/>
      <c r="W683" s="336"/>
      <c r="X683" s="336"/>
      <c r="Y683" s="336"/>
      <c r="Z683" s="336"/>
    </row>
    <row r="684">
      <c r="A684" s="336"/>
      <c r="B684" s="336"/>
      <c r="C684" s="336"/>
      <c r="D684" s="336"/>
      <c r="E684" s="336"/>
      <c r="F684" s="336"/>
      <c r="G684" s="336"/>
      <c r="H684" s="336"/>
      <c r="I684" s="336"/>
      <c r="J684" s="336"/>
      <c r="K684" s="336"/>
      <c r="L684" s="336"/>
      <c r="M684" s="336"/>
      <c r="N684" s="336"/>
      <c r="O684" s="336"/>
      <c r="P684" s="336"/>
      <c r="Q684" s="336"/>
      <c r="R684" s="336"/>
      <c r="S684" s="336"/>
      <c r="T684" s="336"/>
      <c r="U684" s="336"/>
      <c r="V684" s="336"/>
      <c r="W684" s="336"/>
      <c r="X684" s="336"/>
      <c r="Y684" s="336"/>
      <c r="Z684" s="336"/>
    </row>
    <row r="685">
      <c r="A685" s="336"/>
      <c r="B685" s="336"/>
      <c r="C685" s="336"/>
      <c r="D685" s="336"/>
      <c r="E685" s="336"/>
      <c r="F685" s="336"/>
      <c r="G685" s="336"/>
      <c r="H685" s="336"/>
      <c r="I685" s="336"/>
      <c r="J685" s="336"/>
      <c r="K685" s="336"/>
      <c r="L685" s="336"/>
      <c r="M685" s="336"/>
      <c r="N685" s="336"/>
      <c r="O685" s="336"/>
      <c r="P685" s="336"/>
      <c r="Q685" s="336"/>
      <c r="R685" s="336"/>
      <c r="S685" s="336"/>
      <c r="T685" s="336"/>
      <c r="U685" s="336"/>
      <c r="V685" s="336"/>
      <c r="W685" s="336"/>
      <c r="X685" s="336"/>
      <c r="Y685" s="336"/>
      <c r="Z685" s="336"/>
    </row>
    <row r="686">
      <c r="A686" s="336"/>
      <c r="B686" s="336"/>
      <c r="C686" s="336"/>
      <c r="D686" s="336"/>
      <c r="E686" s="336"/>
      <c r="F686" s="336"/>
      <c r="G686" s="336"/>
      <c r="H686" s="336"/>
      <c r="I686" s="336"/>
      <c r="J686" s="336"/>
      <c r="K686" s="336"/>
      <c r="L686" s="336"/>
      <c r="M686" s="336"/>
      <c r="N686" s="336"/>
      <c r="O686" s="336"/>
      <c r="P686" s="336"/>
      <c r="Q686" s="336"/>
      <c r="R686" s="336"/>
      <c r="S686" s="336"/>
      <c r="T686" s="336"/>
      <c r="U686" s="336"/>
      <c r="V686" s="336"/>
      <c r="W686" s="336"/>
      <c r="X686" s="336"/>
      <c r="Y686" s="336"/>
      <c r="Z686" s="336"/>
    </row>
    <row r="687">
      <c r="A687" s="336"/>
      <c r="B687" s="336"/>
      <c r="C687" s="336"/>
      <c r="D687" s="336"/>
      <c r="E687" s="336"/>
      <c r="F687" s="336"/>
      <c r="G687" s="336"/>
      <c r="H687" s="336"/>
      <c r="I687" s="336"/>
      <c r="J687" s="336"/>
      <c r="K687" s="336"/>
      <c r="L687" s="336"/>
      <c r="M687" s="336"/>
      <c r="N687" s="336"/>
      <c r="O687" s="336"/>
      <c r="P687" s="336"/>
      <c r="Q687" s="336"/>
      <c r="R687" s="336"/>
      <c r="S687" s="336"/>
      <c r="T687" s="336"/>
      <c r="U687" s="336"/>
      <c r="V687" s="336"/>
      <c r="W687" s="336"/>
      <c r="X687" s="336"/>
      <c r="Y687" s="336"/>
      <c r="Z687" s="336"/>
    </row>
    <row r="688">
      <c r="A688" s="336"/>
      <c r="B688" s="336"/>
      <c r="C688" s="336"/>
      <c r="D688" s="336"/>
      <c r="E688" s="336"/>
      <c r="F688" s="336"/>
      <c r="G688" s="336"/>
      <c r="H688" s="336"/>
      <c r="I688" s="336"/>
      <c r="J688" s="336"/>
      <c r="K688" s="336"/>
      <c r="L688" s="336"/>
      <c r="M688" s="336"/>
      <c r="N688" s="336"/>
      <c r="O688" s="336"/>
      <c r="P688" s="336"/>
      <c r="Q688" s="336"/>
      <c r="R688" s="336"/>
      <c r="S688" s="336"/>
      <c r="T688" s="336"/>
      <c r="U688" s="336"/>
      <c r="V688" s="336"/>
      <c r="W688" s="336"/>
      <c r="X688" s="336"/>
      <c r="Y688" s="336"/>
      <c r="Z688" s="336"/>
    </row>
    <row r="689">
      <c r="A689" s="336"/>
      <c r="B689" s="336"/>
      <c r="C689" s="336"/>
      <c r="D689" s="336"/>
      <c r="E689" s="336"/>
      <c r="F689" s="336"/>
      <c r="G689" s="336"/>
      <c r="H689" s="336"/>
      <c r="I689" s="336"/>
      <c r="J689" s="336"/>
      <c r="K689" s="336"/>
      <c r="L689" s="336"/>
      <c r="M689" s="336"/>
      <c r="N689" s="336"/>
      <c r="O689" s="336"/>
      <c r="P689" s="336"/>
      <c r="Q689" s="336"/>
      <c r="R689" s="336"/>
      <c r="S689" s="336"/>
      <c r="T689" s="336"/>
      <c r="U689" s="336"/>
      <c r="V689" s="336"/>
      <c r="W689" s="336"/>
      <c r="X689" s="336"/>
      <c r="Y689" s="336"/>
      <c r="Z689" s="336"/>
    </row>
    <row r="690">
      <c r="A690" s="336"/>
      <c r="B690" s="336"/>
      <c r="C690" s="336"/>
      <c r="D690" s="336"/>
      <c r="E690" s="336"/>
      <c r="F690" s="336"/>
      <c r="G690" s="336"/>
      <c r="H690" s="336"/>
      <c r="I690" s="336"/>
      <c r="J690" s="336"/>
      <c r="K690" s="336"/>
      <c r="L690" s="336"/>
      <c r="M690" s="336"/>
      <c r="N690" s="336"/>
      <c r="O690" s="336"/>
      <c r="P690" s="336"/>
      <c r="Q690" s="336"/>
      <c r="R690" s="336"/>
      <c r="S690" s="336"/>
      <c r="T690" s="336"/>
      <c r="U690" s="336"/>
      <c r="V690" s="336"/>
      <c r="W690" s="336"/>
      <c r="X690" s="336"/>
      <c r="Y690" s="336"/>
      <c r="Z690" s="336"/>
    </row>
    <row r="691">
      <c r="A691" s="336"/>
      <c r="B691" s="336"/>
      <c r="C691" s="336"/>
      <c r="D691" s="336"/>
      <c r="E691" s="336"/>
      <c r="F691" s="336"/>
      <c r="G691" s="336"/>
      <c r="H691" s="336"/>
      <c r="I691" s="336"/>
      <c r="J691" s="336"/>
      <c r="K691" s="336"/>
      <c r="L691" s="336"/>
      <c r="M691" s="336"/>
      <c r="N691" s="336"/>
      <c r="O691" s="336"/>
      <c r="P691" s="336"/>
      <c r="Q691" s="336"/>
      <c r="R691" s="336"/>
      <c r="S691" s="336"/>
      <c r="T691" s="336"/>
      <c r="U691" s="336"/>
      <c r="V691" s="336"/>
      <c r="W691" s="336"/>
      <c r="X691" s="336"/>
      <c r="Y691" s="336"/>
      <c r="Z691" s="336"/>
    </row>
    <row r="692">
      <c r="A692" s="336"/>
      <c r="B692" s="336"/>
      <c r="C692" s="336"/>
      <c r="D692" s="336"/>
      <c r="E692" s="336"/>
      <c r="F692" s="336"/>
      <c r="G692" s="336"/>
      <c r="H692" s="336"/>
      <c r="I692" s="336"/>
      <c r="J692" s="336"/>
      <c r="K692" s="336"/>
      <c r="L692" s="336"/>
      <c r="M692" s="336"/>
      <c r="N692" s="336"/>
      <c r="O692" s="336"/>
      <c r="P692" s="336"/>
      <c r="Q692" s="336"/>
      <c r="R692" s="336"/>
      <c r="S692" s="336"/>
      <c r="T692" s="336"/>
      <c r="U692" s="336"/>
      <c r="V692" s="336"/>
      <c r="W692" s="336"/>
      <c r="X692" s="336"/>
      <c r="Y692" s="336"/>
      <c r="Z692" s="336"/>
    </row>
    <row r="693">
      <c r="A693" s="336"/>
      <c r="B693" s="336"/>
      <c r="C693" s="336"/>
      <c r="D693" s="336"/>
      <c r="E693" s="336"/>
      <c r="F693" s="336"/>
      <c r="G693" s="336"/>
      <c r="H693" s="336"/>
      <c r="I693" s="336"/>
      <c r="J693" s="336"/>
      <c r="K693" s="336"/>
      <c r="L693" s="336"/>
      <c r="M693" s="336"/>
      <c r="N693" s="336"/>
      <c r="O693" s="336"/>
      <c r="P693" s="336"/>
      <c r="Q693" s="336"/>
      <c r="R693" s="336"/>
      <c r="S693" s="336"/>
      <c r="T693" s="336"/>
      <c r="U693" s="336"/>
      <c r="V693" s="336"/>
      <c r="W693" s="336"/>
      <c r="X693" s="336"/>
      <c r="Y693" s="336"/>
      <c r="Z693" s="336"/>
    </row>
    <row r="694">
      <c r="A694" s="336"/>
      <c r="B694" s="336"/>
      <c r="C694" s="336"/>
      <c r="D694" s="336"/>
      <c r="E694" s="336"/>
      <c r="F694" s="336"/>
      <c r="G694" s="336"/>
      <c r="H694" s="336"/>
      <c r="I694" s="336"/>
      <c r="J694" s="336"/>
      <c r="K694" s="336"/>
      <c r="L694" s="336"/>
      <c r="M694" s="336"/>
      <c r="N694" s="336"/>
      <c r="O694" s="336"/>
      <c r="P694" s="336"/>
      <c r="Q694" s="336"/>
      <c r="R694" s="336"/>
      <c r="S694" s="336"/>
      <c r="T694" s="336"/>
      <c r="U694" s="336"/>
      <c r="V694" s="336"/>
      <c r="W694" s="336"/>
      <c r="X694" s="336"/>
      <c r="Y694" s="336"/>
      <c r="Z694" s="336"/>
    </row>
    <row r="695">
      <c r="A695" s="336"/>
      <c r="B695" s="336"/>
      <c r="C695" s="336"/>
      <c r="D695" s="336"/>
      <c r="E695" s="336"/>
      <c r="F695" s="336"/>
      <c r="G695" s="336"/>
      <c r="H695" s="336"/>
      <c r="I695" s="336"/>
      <c r="J695" s="336"/>
      <c r="K695" s="336"/>
      <c r="L695" s="336"/>
      <c r="M695" s="336"/>
      <c r="N695" s="336"/>
      <c r="O695" s="336"/>
      <c r="P695" s="336"/>
      <c r="Q695" s="336"/>
      <c r="R695" s="336"/>
      <c r="S695" s="336"/>
      <c r="T695" s="336"/>
      <c r="U695" s="336"/>
      <c r="V695" s="336"/>
      <c r="W695" s="336"/>
      <c r="X695" s="336"/>
      <c r="Y695" s="336"/>
      <c r="Z695" s="336"/>
    </row>
    <row r="696">
      <c r="A696" s="336"/>
      <c r="B696" s="336"/>
      <c r="C696" s="336"/>
      <c r="D696" s="336"/>
      <c r="E696" s="336"/>
      <c r="F696" s="336"/>
      <c r="G696" s="336"/>
      <c r="H696" s="336"/>
      <c r="I696" s="336"/>
      <c r="J696" s="336"/>
      <c r="K696" s="336"/>
      <c r="L696" s="336"/>
      <c r="M696" s="336"/>
      <c r="N696" s="336"/>
      <c r="O696" s="336"/>
      <c r="P696" s="336"/>
      <c r="Q696" s="336"/>
      <c r="R696" s="336"/>
      <c r="S696" s="336"/>
      <c r="T696" s="336"/>
      <c r="U696" s="336"/>
      <c r="V696" s="336"/>
      <c r="W696" s="336"/>
      <c r="X696" s="336"/>
      <c r="Y696" s="336"/>
      <c r="Z696" s="336"/>
    </row>
    <row r="697">
      <c r="A697" s="336"/>
      <c r="B697" s="336"/>
      <c r="C697" s="336"/>
      <c r="D697" s="336"/>
      <c r="E697" s="336"/>
      <c r="F697" s="336"/>
      <c r="G697" s="336"/>
      <c r="H697" s="336"/>
      <c r="I697" s="336"/>
      <c r="J697" s="336"/>
      <c r="K697" s="336"/>
      <c r="L697" s="336"/>
      <c r="M697" s="336"/>
      <c r="N697" s="336"/>
      <c r="O697" s="336"/>
      <c r="P697" s="336"/>
      <c r="Q697" s="336"/>
      <c r="R697" s="336"/>
      <c r="S697" s="336"/>
      <c r="T697" s="336"/>
      <c r="U697" s="336"/>
      <c r="V697" s="336"/>
      <c r="W697" s="336"/>
      <c r="X697" s="336"/>
      <c r="Y697" s="336"/>
      <c r="Z697" s="336"/>
    </row>
    <row r="698">
      <c r="A698" s="336"/>
      <c r="B698" s="336"/>
      <c r="C698" s="336"/>
      <c r="D698" s="336"/>
      <c r="E698" s="336"/>
      <c r="F698" s="336"/>
      <c r="G698" s="336"/>
      <c r="H698" s="336"/>
      <c r="I698" s="336"/>
      <c r="J698" s="336"/>
      <c r="K698" s="336"/>
      <c r="L698" s="336"/>
      <c r="M698" s="336"/>
      <c r="N698" s="336"/>
      <c r="O698" s="336"/>
      <c r="P698" s="336"/>
      <c r="Q698" s="336"/>
      <c r="R698" s="336"/>
      <c r="S698" s="336"/>
      <c r="T698" s="336"/>
      <c r="U698" s="336"/>
      <c r="V698" s="336"/>
      <c r="W698" s="336"/>
      <c r="X698" s="336"/>
      <c r="Y698" s="336"/>
      <c r="Z698" s="336"/>
    </row>
    <row r="699">
      <c r="A699" s="336"/>
      <c r="B699" s="336"/>
      <c r="C699" s="336"/>
      <c r="D699" s="336"/>
      <c r="E699" s="336"/>
      <c r="F699" s="336"/>
      <c r="G699" s="336"/>
      <c r="H699" s="336"/>
      <c r="I699" s="336"/>
      <c r="J699" s="336"/>
      <c r="K699" s="336"/>
      <c r="L699" s="336"/>
      <c r="M699" s="336"/>
      <c r="N699" s="336"/>
      <c r="O699" s="336"/>
      <c r="P699" s="336"/>
      <c r="Q699" s="336"/>
      <c r="R699" s="336"/>
      <c r="S699" s="336"/>
      <c r="T699" s="336"/>
      <c r="U699" s="336"/>
      <c r="V699" s="336"/>
      <c r="W699" s="336"/>
      <c r="X699" s="336"/>
      <c r="Y699" s="336"/>
      <c r="Z699" s="336"/>
    </row>
    <row r="700">
      <c r="A700" s="336"/>
      <c r="B700" s="336"/>
      <c r="C700" s="336"/>
      <c r="D700" s="336"/>
      <c r="E700" s="336"/>
      <c r="F700" s="336"/>
      <c r="G700" s="336"/>
      <c r="H700" s="336"/>
      <c r="I700" s="336"/>
      <c r="J700" s="336"/>
      <c r="K700" s="336"/>
      <c r="L700" s="336"/>
      <c r="M700" s="336"/>
      <c r="N700" s="336"/>
      <c r="O700" s="336"/>
      <c r="P700" s="336"/>
      <c r="Q700" s="336"/>
      <c r="R700" s="336"/>
      <c r="S700" s="336"/>
      <c r="T700" s="336"/>
      <c r="U700" s="336"/>
      <c r="V700" s="336"/>
      <c r="W700" s="336"/>
      <c r="X700" s="336"/>
      <c r="Y700" s="336"/>
      <c r="Z700" s="336"/>
    </row>
    <row r="701">
      <c r="A701" s="336"/>
      <c r="B701" s="336"/>
      <c r="C701" s="336"/>
      <c r="D701" s="336"/>
      <c r="E701" s="336"/>
      <c r="F701" s="336"/>
      <c r="G701" s="336"/>
      <c r="H701" s="336"/>
      <c r="I701" s="336"/>
      <c r="J701" s="336"/>
      <c r="K701" s="336"/>
      <c r="L701" s="336"/>
      <c r="M701" s="336"/>
      <c r="N701" s="336"/>
      <c r="O701" s="336"/>
      <c r="P701" s="336"/>
      <c r="Q701" s="336"/>
      <c r="R701" s="336"/>
      <c r="S701" s="336"/>
      <c r="T701" s="336"/>
      <c r="U701" s="336"/>
      <c r="V701" s="336"/>
      <c r="W701" s="336"/>
      <c r="X701" s="336"/>
      <c r="Y701" s="336"/>
      <c r="Z701" s="336"/>
    </row>
    <row r="702">
      <c r="A702" s="336"/>
      <c r="B702" s="336"/>
      <c r="C702" s="336"/>
      <c r="D702" s="336"/>
      <c r="E702" s="336"/>
      <c r="F702" s="336"/>
      <c r="G702" s="336"/>
      <c r="H702" s="336"/>
      <c r="I702" s="336"/>
      <c r="J702" s="336"/>
      <c r="K702" s="336"/>
      <c r="L702" s="336"/>
      <c r="M702" s="336"/>
      <c r="N702" s="336"/>
      <c r="O702" s="336"/>
      <c r="P702" s="336"/>
      <c r="Q702" s="336"/>
      <c r="R702" s="336"/>
      <c r="S702" s="336"/>
      <c r="T702" s="336"/>
      <c r="U702" s="336"/>
      <c r="V702" s="336"/>
      <c r="W702" s="336"/>
      <c r="X702" s="336"/>
      <c r="Y702" s="336"/>
      <c r="Z702" s="336"/>
    </row>
    <row r="703">
      <c r="A703" s="336"/>
      <c r="B703" s="336"/>
      <c r="C703" s="336"/>
      <c r="D703" s="336"/>
      <c r="E703" s="336"/>
      <c r="F703" s="336"/>
      <c r="G703" s="336"/>
      <c r="H703" s="336"/>
      <c r="I703" s="336"/>
      <c r="J703" s="336"/>
      <c r="K703" s="336"/>
      <c r="L703" s="336"/>
      <c r="M703" s="336"/>
      <c r="N703" s="336"/>
      <c r="O703" s="336"/>
      <c r="P703" s="336"/>
      <c r="Q703" s="336"/>
      <c r="R703" s="336"/>
      <c r="S703" s="336"/>
      <c r="T703" s="336"/>
      <c r="U703" s="336"/>
      <c r="V703" s="336"/>
      <c r="W703" s="336"/>
      <c r="X703" s="336"/>
      <c r="Y703" s="336"/>
      <c r="Z703" s="336"/>
    </row>
    <row r="704">
      <c r="A704" s="336"/>
      <c r="B704" s="336"/>
      <c r="C704" s="336"/>
      <c r="D704" s="336"/>
      <c r="E704" s="336"/>
      <c r="F704" s="336"/>
      <c r="G704" s="336"/>
      <c r="H704" s="336"/>
      <c r="I704" s="336"/>
      <c r="J704" s="336"/>
      <c r="K704" s="336"/>
      <c r="L704" s="336"/>
      <c r="M704" s="336"/>
      <c r="N704" s="336"/>
      <c r="O704" s="336"/>
      <c r="P704" s="336"/>
      <c r="Q704" s="336"/>
      <c r="R704" s="336"/>
      <c r="S704" s="336"/>
      <c r="T704" s="336"/>
      <c r="U704" s="336"/>
      <c r="V704" s="336"/>
      <c r="W704" s="336"/>
      <c r="X704" s="336"/>
      <c r="Y704" s="336"/>
      <c r="Z704" s="336"/>
    </row>
    <row r="705">
      <c r="A705" s="336"/>
      <c r="B705" s="336"/>
      <c r="C705" s="336"/>
      <c r="D705" s="336"/>
      <c r="E705" s="336"/>
      <c r="F705" s="336"/>
      <c r="G705" s="336"/>
      <c r="H705" s="336"/>
      <c r="I705" s="336"/>
      <c r="J705" s="336"/>
      <c r="K705" s="336"/>
      <c r="L705" s="336"/>
      <c r="M705" s="336"/>
      <c r="N705" s="336"/>
      <c r="O705" s="336"/>
      <c r="P705" s="336"/>
      <c r="Q705" s="336"/>
      <c r="R705" s="336"/>
      <c r="S705" s="336"/>
      <c r="T705" s="336"/>
      <c r="U705" s="336"/>
      <c r="V705" s="336"/>
      <c r="W705" s="336"/>
      <c r="X705" s="336"/>
      <c r="Y705" s="336"/>
      <c r="Z705" s="336"/>
    </row>
    <row r="706">
      <c r="A706" s="336"/>
      <c r="B706" s="336"/>
      <c r="C706" s="336"/>
      <c r="D706" s="336"/>
      <c r="E706" s="336"/>
      <c r="F706" s="336"/>
      <c r="G706" s="336"/>
      <c r="H706" s="336"/>
      <c r="I706" s="336"/>
      <c r="J706" s="336"/>
      <c r="K706" s="336"/>
      <c r="L706" s="336"/>
      <c r="M706" s="336"/>
      <c r="N706" s="336"/>
      <c r="O706" s="336"/>
      <c r="P706" s="336"/>
      <c r="Q706" s="336"/>
      <c r="R706" s="336"/>
      <c r="S706" s="336"/>
      <c r="T706" s="336"/>
      <c r="U706" s="336"/>
      <c r="V706" s="336"/>
      <c r="W706" s="336"/>
      <c r="X706" s="336"/>
      <c r="Y706" s="336"/>
      <c r="Z706" s="336"/>
    </row>
    <row r="707">
      <c r="A707" s="336"/>
      <c r="B707" s="336"/>
      <c r="C707" s="336"/>
      <c r="D707" s="336"/>
      <c r="E707" s="336"/>
      <c r="F707" s="336"/>
      <c r="G707" s="336"/>
      <c r="H707" s="336"/>
      <c r="I707" s="336"/>
      <c r="J707" s="336"/>
      <c r="K707" s="336"/>
      <c r="L707" s="336"/>
      <c r="M707" s="336"/>
      <c r="N707" s="336"/>
      <c r="O707" s="336"/>
      <c r="P707" s="336"/>
      <c r="Q707" s="336"/>
      <c r="R707" s="336"/>
      <c r="S707" s="336"/>
      <c r="T707" s="336"/>
      <c r="U707" s="336"/>
      <c r="V707" s="336"/>
      <c r="W707" s="336"/>
      <c r="X707" s="336"/>
      <c r="Y707" s="336"/>
      <c r="Z707" s="336"/>
    </row>
    <row r="708">
      <c r="A708" s="336"/>
      <c r="B708" s="336"/>
      <c r="C708" s="336"/>
      <c r="D708" s="336"/>
      <c r="E708" s="336"/>
      <c r="F708" s="336"/>
      <c r="G708" s="336"/>
      <c r="H708" s="336"/>
      <c r="I708" s="336"/>
      <c r="J708" s="336"/>
      <c r="K708" s="336"/>
      <c r="L708" s="336"/>
      <c r="M708" s="336"/>
      <c r="N708" s="336"/>
      <c r="O708" s="336"/>
      <c r="P708" s="336"/>
      <c r="Q708" s="336"/>
      <c r="R708" s="336"/>
      <c r="S708" s="336"/>
      <c r="T708" s="336"/>
      <c r="U708" s="336"/>
      <c r="V708" s="336"/>
      <c r="W708" s="336"/>
      <c r="X708" s="336"/>
      <c r="Y708" s="336"/>
      <c r="Z708" s="336"/>
    </row>
    <row r="709">
      <c r="A709" s="336"/>
      <c r="B709" s="336"/>
      <c r="C709" s="336"/>
      <c r="D709" s="336"/>
      <c r="E709" s="336"/>
      <c r="F709" s="336"/>
      <c r="G709" s="336"/>
      <c r="H709" s="336"/>
      <c r="I709" s="336"/>
      <c r="J709" s="336"/>
      <c r="K709" s="336"/>
      <c r="L709" s="336"/>
      <c r="M709" s="336"/>
      <c r="N709" s="336"/>
      <c r="O709" s="336"/>
      <c r="P709" s="336"/>
      <c r="Q709" s="336"/>
      <c r="R709" s="336"/>
      <c r="S709" s="336"/>
      <c r="T709" s="336"/>
      <c r="U709" s="336"/>
      <c r="V709" s="336"/>
      <c r="W709" s="336"/>
      <c r="X709" s="336"/>
      <c r="Y709" s="336"/>
      <c r="Z709" s="336"/>
    </row>
    <row r="710">
      <c r="A710" s="336"/>
      <c r="B710" s="336"/>
      <c r="C710" s="336"/>
      <c r="D710" s="336"/>
      <c r="E710" s="336"/>
      <c r="F710" s="336"/>
      <c r="G710" s="336"/>
      <c r="H710" s="336"/>
      <c r="I710" s="336"/>
      <c r="J710" s="336"/>
      <c r="K710" s="336"/>
      <c r="L710" s="336"/>
      <c r="M710" s="336"/>
      <c r="N710" s="336"/>
      <c r="O710" s="336"/>
      <c r="P710" s="336"/>
      <c r="Q710" s="336"/>
      <c r="R710" s="336"/>
      <c r="S710" s="336"/>
      <c r="T710" s="336"/>
      <c r="U710" s="336"/>
      <c r="V710" s="336"/>
      <c r="W710" s="336"/>
      <c r="X710" s="336"/>
      <c r="Y710" s="336"/>
      <c r="Z710" s="336"/>
    </row>
    <row r="711">
      <c r="A711" s="336"/>
      <c r="B711" s="336"/>
      <c r="C711" s="336"/>
      <c r="D711" s="336"/>
      <c r="E711" s="336"/>
      <c r="F711" s="336"/>
      <c r="G711" s="336"/>
      <c r="H711" s="336"/>
      <c r="I711" s="336"/>
      <c r="J711" s="336"/>
      <c r="K711" s="336"/>
      <c r="L711" s="336"/>
      <c r="M711" s="336"/>
      <c r="N711" s="336"/>
      <c r="O711" s="336"/>
      <c r="P711" s="336"/>
      <c r="Q711" s="336"/>
      <c r="R711" s="336"/>
      <c r="S711" s="336"/>
      <c r="T711" s="336"/>
      <c r="U711" s="336"/>
      <c r="V711" s="336"/>
      <c r="W711" s="336"/>
      <c r="X711" s="336"/>
      <c r="Y711" s="336"/>
      <c r="Z711" s="336"/>
    </row>
    <row r="712">
      <c r="A712" s="336"/>
      <c r="B712" s="336"/>
      <c r="C712" s="336"/>
      <c r="D712" s="336"/>
      <c r="E712" s="336"/>
      <c r="F712" s="336"/>
      <c r="G712" s="336"/>
      <c r="H712" s="336"/>
      <c r="I712" s="336"/>
      <c r="J712" s="336"/>
      <c r="K712" s="336"/>
      <c r="L712" s="336"/>
      <c r="M712" s="336"/>
      <c r="N712" s="336"/>
      <c r="O712" s="336"/>
      <c r="P712" s="336"/>
      <c r="Q712" s="336"/>
      <c r="R712" s="336"/>
      <c r="S712" s="336"/>
      <c r="T712" s="336"/>
      <c r="U712" s="336"/>
      <c r="V712" s="336"/>
      <c r="W712" s="336"/>
      <c r="X712" s="336"/>
      <c r="Y712" s="336"/>
      <c r="Z712" s="336"/>
    </row>
    <row r="713">
      <c r="A713" s="336"/>
      <c r="B713" s="336"/>
      <c r="C713" s="336"/>
      <c r="D713" s="336"/>
      <c r="E713" s="336"/>
      <c r="F713" s="336"/>
      <c r="G713" s="336"/>
      <c r="H713" s="336"/>
      <c r="I713" s="336"/>
      <c r="J713" s="336"/>
      <c r="K713" s="336"/>
      <c r="L713" s="336"/>
      <c r="M713" s="336"/>
      <c r="N713" s="336"/>
      <c r="O713" s="336"/>
      <c r="P713" s="336"/>
      <c r="Q713" s="336"/>
      <c r="R713" s="336"/>
      <c r="S713" s="336"/>
      <c r="T713" s="336"/>
      <c r="U713" s="336"/>
      <c r="V713" s="336"/>
      <c r="W713" s="336"/>
      <c r="X713" s="336"/>
      <c r="Y713" s="336"/>
      <c r="Z713" s="336"/>
    </row>
    <row r="714">
      <c r="A714" s="336"/>
      <c r="B714" s="336"/>
      <c r="C714" s="336"/>
      <c r="D714" s="336"/>
      <c r="E714" s="336"/>
      <c r="F714" s="336"/>
      <c r="G714" s="336"/>
      <c r="H714" s="336"/>
      <c r="I714" s="336"/>
      <c r="J714" s="336"/>
      <c r="K714" s="336"/>
      <c r="L714" s="336"/>
      <c r="M714" s="336"/>
      <c r="N714" s="336"/>
      <c r="O714" s="336"/>
      <c r="P714" s="336"/>
      <c r="Q714" s="336"/>
      <c r="R714" s="336"/>
      <c r="S714" s="336"/>
      <c r="T714" s="336"/>
      <c r="U714" s="336"/>
      <c r="V714" s="336"/>
      <c r="W714" s="336"/>
      <c r="X714" s="336"/>
      <c r="Y714" s="336"/>
      <c r="Z714" s="336"/>
    </row>
    <row r="715">
      <c r="A715" s="336"/>
      <c r="B715" s="336"/>
      <c r="C715" s="336"/>
      <c r="D715" s="336"/>
      <c r="E715" s="336"/>
      <c r="F715" s="336"/>
      <c r="G715" s="336"/>
      <c r="H715" s="336"/>
      <c r="I715" s="336"/>
      <c r="J715" s="336"/>
      <c r="K715" s="336"/>
      <c r="L715" s="336"/>
      <c r="M715" s="336"/>
      <c r="N715" s="336"/>
      <c r="O715" s="336"/>
      <c r="P715" s="336"/>
      <c r="Q715" s="336"/>
      <c r="R715" s="336"/>
      <c r="S715" s="336"/>
      <c r="T715" s="336"/>
      <c r="U715" s="336"/>
      <c r="V715" s="336"/>
      <c r="W715" s="336"/>
      <c r="X715" s="336"/>
      <c r="Y715" s="336"/>
      <c r="Z715" s="336"/>
    </row>
    <row r="716">
      <c r="A716" s="336"/>
      <c r="B716" s="336"/>
      <c r="C716" s="336"/>
      <c r="D716" s="336"/>
      <c r="E716" s="336"/>
      <c r="F716" s="336"/>
      <c r="G716" s="336"/>
      <c r="H716" s="336"/>
      <c r="I716" s="336"/>
      <c r="J716" s="336"/>
      <c r="K716" s="336"/>
      <c r="L716" s="336"/>
      <c r="M716" s="336"/>
      <c r="N716" s="336"/>
      <c r="O716" s="336"/>
      <c r="P716" s="336"/>
      <c r="Q716" s="336"/>
      <c r="R716" s="336"/>
      <c r="S716" s="336"/>
      <c r="T716" s="336"/>
      <c r="U716" s="336"/>
      <c r="V716" s="336"/>
      <c r="W716" s="336"/>
      <c r="X716" s="336"/>
      <c r="Y716" s="336"/>
      <c r="Z716" s="336"/>
    </row>
    <row r="717">
      <c r="A717" s="336"/>
      <c r="B717" s="336"/>
      <c r="C717" s="336"/>
      <c r="D717" s="336"/>
      <c r="E717" s="336"/>
      <c r="F717" s="336"/>
      <c r="G717" s="336"/>
      <c r="H717" s="336"/>
      <c r="I717" s="336"/>
      <c r="J717" s="336"/>
      <c r="K717" s="336"/>
      <c r="L717" s="336"/>
      <c r="M717" s="336"/>
      <c r="N717" s="336"/>
      <c r="O717" s="336"/>
      <c r="P717" s="336"/>
      <c r="Q717" s="336"/>
      <c r="R717" s="336"/>
      <c r="S717" s="336"/>
      <c r="T717" s="336"/>
      <c r="U717" s="336"/>
      <c r="V717" s="336"/>
      <c r="W717" s="336"/>
      <c r="X717" s="336"/>
      <c r="Y717" s="336"/>
      <c r="Z717" s="336"/>
    </row>
    <row r="718">
      <c r="A718" s="336"/>
      <c r="B718" s="336"/>
      <c r="C718" s="336"/>
      <c r="D718" s="336"/>
      <c r="E718" s="336"/>
      <c r="F718" s="336"/>
      <c r="G718" s="336"/>
      <c r="H718" s="336"/>
      <c r="I718" s="336"/>
      <c r="J718" s="336"/>
      <c r="K718" s="336"/>
      <c r="L718" s="336"/>
      <c r="M718" s="336"/>
      <c r="N718" s="336"/>
      <c r="O718" s="336"/>
      <c r="P718" s="336"/>
      <c r="Q718" s="336"/>
      <c r="R718" s="336"/>
      <c r="S718" s="336"/>
      <c r="T718" s="336"/>
      <c r="U718" s="336"/>
      <c r="V718" s="336"/>
      <c r="W718" s="336"/>
      <c r="X718" s="336"/>
      <c r="Y718" s="336"/>
      <c r="Z718" s="336"/>
    </row>
    <row r="719">
      <c r="A719" s="336"/>
      <c r="B719" s="336"/>
      <c r="C719" s="336"/>
      <c r="D719" s="336"/>
      <c r="E719" s="336"/>
      <c r="F719" s="336"/>
      <c r="G719" s="336"/>
      <c r="H719" s="336"/>
      <c r="I719" s="336"/>
      <c r="J719" s="336"/>
      <c r="K719" s="336"/>
      <c r="L719" s="336"/>
      <c r="M719" s="336"/>
      <c r="N719" s="336"/>
      <c r="O719" s="336"/>
      <c r="P719" s="336"/>
      <c r="Q719" s="336"/>
      <c r="R719" s="336"/>
      <c r="S719" s="336"/>
      <c r="T719" s="336"/>
      <c r="U719" s="336"/>
      <c r="V719" s="336"/>
      <c r="W719" s="336"/>
      <c r="X719" s="336"/>
      <c r="Y719" s="336"/>
      <c r="Z719" s="336"/>
    </row>
    <row r="720">
      <c r="A720" s="336"/>
      <c r="B720" s="336"/>
      <c r="C720" s="336"/>
      <c r="D720" s="336"/>
      <c r="E720" s="336"/>
      <c r="F720" s="336"/>
      <c r="G720" s="336"/>
      <c r="H720" s="336"/>
      <c r="I720" s="336"/>
      <c r="J720" s="336"/>
      <c r="K720" s="336"/>
      <c r="L720" s="336"/>
      <c r="M720" s="336"/>
      <c r="N720" s="336"/>
      <c r="O720" s="336"/>
      <c r="P720" s="336"/>
      <c r="Q720" s="336"/>
      <c r="R720" s="336"/>
      <c r="S720" s="336"/>
      <c r="T720" s="336"/>
      <c r="U720" s="336"/>
      <c r="V720" s="336"/>
      <c r="W720" s="336"/>
      <c r="X720" s="336"/>
      <c r="Y720" s="336"/>
      <c r="Z720" s="336"/>
    </row>
    <row r="721">
      <c r="A721" s="336"/>
      <c r="B721" s="336"/>
      <c r="C721" s="336"/>
      <c r="D721" s="336"/>
      <c r="E721" s="336"/>
      <c r="F721" s="336"/>
      <c r="G721" s="336"/>
      <c r="H721" s="336"/>
      <c r="I721" s="336"/>
      <c r="J721" s="336"/>
      <c r="K721" s="336"/>
      <c r="L721" s="336"/>
      <c r="M721" s="336"/>
      <c r="N721" s="336"/>
      <c r="O721" s="336"/>
      <c r="P721" s="336"/>
      <c r="Q721" s="336"/>
      <c r="R721" s="336"/>
      <c r="S721" s="336"/>
      <c r="T721" s="336"/>
      <c r="U721" s="336"/>
      <c r="V721" s="336"/>
      <c r="W721" s="336"/>
      <c r="X721" s="336"/>
      <c r="Y721" s="336"/>
      <c r="Z721" s="336"/>
    </row>
    <row r="722">
      <c r="A722" s="336"/>
      <c r="B722" s="336"/>
      <c r="C722" s="336"/>
      <c r="D722" s="336"/>
      <c r="E722" s="336"/>
      <c r="F722" s="336"/>
      <c r="G722" s="336"/>
      <c r="H722" s="336"/>
      <c r="I722" s="336"/>
      <c r="J722" s="336"/>
      <c r="K722" s="336"/>
      <c r="L722" s="336"/>
      <c r="M722" s="336"/>
      <c r="N722" s="336"/>
      <c r="O722" s="336"/>
      <c r="P722" s="336"/>
      <c r="Q722" s="336"/>
      <c r="R722" s="336"/>
      <c r="S722" s="336"/>
      <c r="T722" s="336"/>
      <c r="U722" s="336"/>
      <c r="V722" s="336"/>
      <c r="W722" s="336"/>
      <c r="X722" s="336"/>
      <c r="Y722" s="336"/>
      <c r="Z722" s="336"/>
    </row>
    <row r="723">
      <c r="A723" s="336"/>
      <c r="B723" s="336"/>
      <c r="C723" s="336"/>
      <c r="D723" s="336"/>
      <c r="E723" s="336"/>
      <c r="F723" s="336"/>
      <c r="G723" s="336"/>
      <c r="H723" s="336"/>
      <c r="I723" s="336"/>
      <c r="J723" s="336"/>
      <c r="K723" s="336"/>
      <c r="L723" s="336"/>
      <c r="M723" s="336"/>
      <c r="N723" s="336"/>
      <c r="O723" s="336"/>
      <c r="P723" s="336"/>
      <c r="Q723" s="336"/>
      <c r="R723" s="336"/>
      <c r="S723" s="336"/>
      <c r="T723" s="336"/>
      <c r="U723" s="336"/>
      <c r="V723" s="336"/>
      <c r="W723" s="336"/>
      <c r="X723" s="336"/>
      <c r="Y723" s="336"/>
      <c r="Z723" s="336"/>
    </row>
    <row r="724">
      <c r="A724" s="336"/>
      <c r="B724" s="336"/>
      <c r="C724" s="336"/>
      <c r="D724" s="336"/>
      <c r="E724" s="336"/>
      <c r="F724" s="336"/>
      <c r="G724" s="336"/>
      <c r="H724" s="336"/>
      <c r="I724" s="336"/>
      <c r="J724" s="336"/>
      <c r="K724" s="336"/>
      <c r="L724" s="336"/>
      <c r="M724" s="336"/>
      <c r="N724" s="336"/>
      <c r="O724" s="336"/>
      <c r="P724" s="336"/>
      <c r="Q724" s="336"/>
      <c r="R724" s="336"/>
      <c r="S724" s="336"/>
      <c r="T724" s="336"/>
      <c r="U724" s="336"/>
      <c r="V724" s="336"/>
      <c r="W724" s="336"/>
      <c r="X724" s="336"/>
      <c r="Y724" s="336"/>
      <c r="Z724" s="336"/>
    </row>
    <row r="725">
      <c r="A725" s="336"/>
      <c r="B725" s="336"/>
      <c r="C725" s="336"/>
      <c r="D725" s="336"/>
      <c r="E725" s="336"/>
      <c r="F725" s="336"/>
      <c r="G725" s="336"/>
      <c r="H725" s="336"/>
      <c r="I725" s="336"/>
      <c r="J725" s="336"/>
      <c r="K725" s="336"/>
      <c r="L725" s="336"/>
      <c r="M725" s="336"/>
      <c r="N725" s="336"/>
      <c r="O725" s="336"/>
      <c r="P725" s="336"/>
      <c r="Q725" s="336"/>
      <c r="R725" s="336"/>
      <c r="S725" s="336"/>
      <c r="T725" s="336"/>
      <c r="U725" s="336"/>
      <c r="V725" s="336"/>
      <c r="W725" s="336"/>
      <c r="X725" s="336"/>
      <c r="Y725" s="336"/>
      <c r="Z725" s="336"/>
    </row>
    <row r="726">
      <c r="A726" s="336"/>
      <c r="B726" s="336"/>
      <c r="C726" s="336"/>
      <c r="D726" s="336"/>
      <c r="E726" s="336"/>
      <c r="F726" s="336"/>
      <c r="G726" s="336"/>
      <c r="H726" s="336"/>
      <c r="I726" s="336"/>
      <c r="J726" s="336"/>
      <c r="K726" s="336"/>
      <c r="L726" s="336"/>
      <c r="M726" s="336"/>
      <c r="N726" s="336"/>
      <c r="O726" s="336"/>
      <c r="P726" s="336"/>
      <c r="Q726" s="336"/>
      <c r="R726" s="336"/>
      <c r="S726" s="336"/>
      <c r="T726" s="336"/>
      <c r="U726" s="336"/>
      <c r="V726" s="336"/>
      <c r="W726" s="336"/>
      <c r="X726" s="336"/>
      <c r="Y726" s="336"/>
      <c r="Z726" s="336"/>
    </row>
    <row r="727">
      <c r="A727" s="336"/>
      <c r="B727" s="336"/>
      <c r="C727" s="336"/>
      <c r="D727" s="336"/>
      <c r="E727" s="336"/>
      <c r="F727" s="336"/>
      <c r="G727" s="336"/>
      <c r="H727" s="336"/>
      <c r="I727" s="336"/>
      <c r="J727" s="336"/>
      <c r="K727" s="336"/>
      <c r="L727" s="336"/>
      <c r="M727" s="336"/>
      <c r="N727" s="336"/>
      <c r="O727" s="336"/>
      <c r="P727" s="336"/>
      <c r="Q727" s="336"/>
      <c r="R727" s="336"/>
      <c r="S727" s="336"/>
      <c r="T727" s="336"/>
      <c r="U727" s="336"/>
      <c r="V727" s="336"/>
      <c r="W727" s="336"/>
      <c r="X727" s="336"/>
      <c r="Y727" s="336"/>
      <c r="Z727" s="336"/>
    </row>
    <row r="728">
      <c r="A728" s="336"/>
      <c r="B728" s="336"/>
      <c r="C728" s="336"/>
      <c r="D728" s="336"/>
      <c r="E728" s="336"/>
      <c r="F728" s="336"/>
      <c r="G728" s="336"/>
      <c r="H728" s="336"/>
      <c r="I728" s="336"/>
      <c r="J728" s="336"/>
      <c r="K728" s="336"/>
      <c r="L728" s="336"/>
      <c r="M728" s="336"/>
      <c r="N728" s="336"/>
      <c r="O728" s="336"/>
      <c r="P728" s="336"/>
      <c r="Q728" s="336"/>
      <c r="R728" s="336"/>
      <c r="S728" s="336"/>
      <c r="T728" s="336"/>
      <c r="U728" s="336"/>
      <c r="V728" s="336"/>
      <c r="W728" s="336"/>
      <c r="X728" s="336"/>
      <c r="Y728" s="336"/>
      <c r="Z728" s="336"/>
    </row>
    <row r="729">
      <c r="A729" s="336"/>
      <c r="B729" s="336"/>
      <c r="C729" s="336"/>
      <c r="D729" s="336"/>
      <c r="E729" s="336"/>
      <c r="F729" s="336"/>
      <c r="G729" s="336"/>
      <c r="H729" s="336"/>
      <c r="I729" s="336"/>
      <c r="J729" s="336"/>
      <c r="K729" s="336"/>
      <c r="L729" s="336"/>
      <c r="M729" s="336"/>
      <c r="N729" s="336"/>
      <c r="O729" s="336"/>
      <c r="P729" s="336"/>
      <c r="Q729" s="336"/>
      <c r="R729" s="336"/>
      <c r="S729" s="336"/>
      <c r="T729" s="336"/>
      <c r="U729" s="336"/>
      <c r="V729" s="336"/>
      <c r="W729" s="336"/>
      <c r="X729" s="336"/>
      <c r="Y729" s="336"/>
      <c r="Z729" s="336"/>
    </row>
    <row r="730">
      <c r="A730" s="336"/>
      <c r="B730" s="336"/>
      <c r="C730" s="336"/>
      <c r="D730" s="336"/>
      <c r="E730" s="336"/>
      <c r="F730" s="336"/>
      <c r="G730" s="336"/>
      <c r="H730" s="336"/>
      <c r="I730" s="336"/>
      <c r="J730" s="336"/>
      <c r="K730" s="336"/>
      <c r="L730" s="336"/>
      <c r="M730" s="336"/>
      <c r="N730" s="336"/>
      <c r="O730" s="336"/>
      <c r="P730" s="336"/>
      <c r="Q730" s="336"/>
      <c r="R730" s="336"/>
      <c r="S730" s="336"/>
      <c r="T730" s="336"/>
      <c r="U730" s="336"/>
      <c r="V730" s="336"/>
      <c r="W730" s="336"/>
      <c r="X730" s="336"/>
      <c r="Y730" s="336"/>
      <c r="Z730" s="336"/>
    </row>
    <row r="731">
      <c r="A731" s="336"/>
      <c r="B731" s="336"/>
      <c r="C731" s="336"/>
      <c r="D731" s="336"/>
      <c r="E731" s="336"/>
      <c r="F731" s="336"/>
      <c r="G731" s="336"/>
      <c r="H731" s="336"/>
      <c r="I731" s="336"/>
      <c r="J731" s="336"/>
      <c r="K731" s="336"/>
      <c r="L731" s="336"/>
      <c r="M731" s="336"/>
      <c r="N731" s="336"/>
      <c r="O731" s="336"/>
      <c r="P731" s="336"/>
      <c r="Q731" s="336"/>
      <c r="R731" s="336"/>
      <c r="S731" s="336"/>
      <c r="T731" s="336"/>
      <c r="U731" s="336"/>
      <c r="V731" s="336"/>
      <c r="W731" s="336"/>
      <c r="X731" s="336"/>
      <c r="Y731" s="336"/>
      <c r="Z731" s="336"/>
    </row>
    <row r="732">
      <c r="A732" s="336"/>
      <c r="B732" s="336"/>
      <c r="C732" s="336"/>
      <c r="D732" s="336"/>
      <c r="E732" s="336"/>
      <c r="F732" s="336"/>
      <c r="G732" s="336"/>
      <c r="H732" s="336"/>
      <c r="I732" s="336"/>
      <c r="J732" s="336"/>
      <c r="K732" s="336"/>
      <c r="L732" s="336"/>
      <c r="M732" s="336"/>
      <c r="N732" s="336"/>
      <c r="O732" s="336"/>
      <c r="P732" s="336"/>
      <c r="Q732" s="336"/>
      <c r="R732" s="336"/>
      <c r="S732" s="336"/>
      <c r="T732" s="336"/>
      <c r="U732" s="336"/>
      <c r="V732" s="336"/>
      <c r="W732" s="336"/>
      <c r="X732" s="336"/>
      <c r="Y732" s="336"/>
      <c r="Z732" s="336"/>
    </row>
    <row r="733">
      <c r="A733" s="336"/>
      <c r="B733" s="336"/>
      <c r="C733" s="336"/>
      <c r="D733" s="336"/>
      <c r="E733" s="336"/>
      <c r="F733" s="336"/>
      <c r="G733" s="336"/>
      <c r="H733" s="336"/>
      <c r="I733" s="336"/>
      <c r="J733" s="336"/>
      <c r="K733" s="336"/>
      <c r="L733" s="336"/>
      <c r="M733" s="336"/>
      <c r="N733" s="336"/>
      <c r="O733" s="336"/>
      <c r="P733" s="336"/>
      <c r="Q733" s="336"/>
      <c r="R733" s="336"/>
      <c r="S733" s="336"/>
      <c r="T733" s="336"/>
      <c r="U733" s="336"/>
      <c r="V733" s="336"/>
      <c r="W733" s="336"/>
      <c r="X733" s="336"/>
      <c r="Y733" s="336"/>
      <c r="Z733" s="336"/>
    </row>
    <row r="734">
      <c r="A734" s="336"/>
      <c r="B734" s="336"/>
      <c r="C734" s="336"/>
      <c r="D734" s="336"/>
      <c r="E734" s="336"/>
      <c r="F734" s="336"/>
      <c r="G734" s="336"/>
      <c r="H734" s="336"/>
      <c r="I734" s="336"/>
      <c r="J734" s="336"/>
      <c r="K734" s="336"/>
      <c r="L734" s="336"/>
      <c r="M734" s="336"/>
      <c r="N734" s="336"/>
      <c r="O734" s="336"/>
      <c r="P734" s="336"/>
      <c r="Q734" s="336"/>
      <c r="R734" s="336"/>
      <c r="S734" s="336"/>
      <c r="T734" s="336"/>
      <c r="U734" s="336"/>
      <c r="V734" s="336"/>
      <c r="W734" s="336"/>
      <c r="X734" s="336"/>
      <c r="Y734" s="336"/>
      <c r="Z734" s="336"/>
    </row>
    <row r="735">
      <c r="A735" s="336"/>
      <c r="B735" s="336"/>
      <c r="C735" s="336"/>
      <c r="D735" s="336"/>
      <c r="E735" s="336"/>
      <c r="F735" s="336"/>
      <c r="G735" s="336"/>
      <c r="H735" s="336"/>
      <c r="I735" s="336"/>
      <c r="J735" s="336"/>
      <c r="K735" s="336"/>
      <c r="L735" s="336"/>
      <c r="M735" s="336"/>
      <c r="N735" s="336"/>
      <c r="O735" s="336"/>
      <c r="P735" s="336"/>
      <c r="Q735" s="336"/>
      <c r="R735" s="336"/>
      <c r="S735" s="336"/>
      <c r="T735" s="336"/>
      <c r="U735" s="336"/>
      <c r="V735" s="336"/>
      <c r="W735" s="336"/>
      <c r="X735" s="336"/>
      <c r="Y735" s="336"/>
      <c r="Z735" s="336"/>
    </row>
    <row r="736">
      <c r="A736" s="336"/>
      <c r="B736" s="336"/>
      <c r="C736" s="336"/>
      <c r="D736" s="336"/>
      <c r="E736" s="336"/>
      <c r="F736" s="336"/>
      <c r="G736" s="336"/>
      <c r="H736" s="336"/>
      <c r="I736" s="336"/>
      <c r="J736" s="336"/>
      <c r="K736" s="336"/>
      <c r="L736" s="336"/>
      <c r="M736" s="336"/>
      <c r="N736" s="336"/>
      <c r="O736" s="336"/>
      <c r="P736" s="336"/>
      <c r="Q736" s="336"/>
      <c r="R736" s="336"/>
      <c r="S736" s="336"/>
      <c r="T736" s="336"/>
      <c r="U736" s="336"/>
      <c r="V736" s="336"/>
      <c r="W736" s="336"/>
      <c r="X736" s="336"/>
      <c r="Y736" s="336"/>
      <c r="Z736" s="336"/>
    </row>
    <row r="737">
      <c r="A737" s="336"/>
      <c r="B737" s="336"/>
      <c r="C737" s="336"/>
      <c r="D737" s="336"/>
      <c r="E737" s="336"/>
      <c r="F737" s="336"/>
      <c r="G737" s="336"/>
      <c r="H737" s="336"/>
      <c r="I737" s="336"/>
      <c r="J737" s="336"/>
      <c r="K737" s="336"/>
      <c r="L737" s="336"/>
      <c r="M737" s="336"/>
      <c r="N737" s="336"/>
      <c r="O737" s="336"/>
      <c r="P737" s="336"/>
      <c r="Q737" s="336"/>
      <c r="R737" s="336"/>
      <c r="S737" s="336"/>
      <c r="T737" s="336"/>
      <c r="U737" s="336"/>
      <c r="V737" s="336"/>
      <c r="W737" s="336"/>
      <c r="X737" s="336"/>
      <c r="Y737" s="336"/>
      <c r="Z737" s="336"/>
    </row>
    <row r="738">
      <c r="A738" s="336"/>
      <c r="B738" s="336"/>
      <c r="C738" s="336"/>
      <c r="D738" s="336"/>
      <c r="E738" s="336"/>
      <c r="F738" s="336"/>
      <c r="G738" s="336"/>
      <c r="H738" s="336"/>
      <c r="I738" s="336"/>
      <c r="J738" s="336"/>
      <c r="K738" s="336"/>
      <c r="L738" s="336"/>
      <c r="M738" s="336"/>
      <c r="N738" s="336"/>
      <c r="O738" s="336"/>
      <c r="P738" s="336"/>
      <c r="Q738" s="336"/>
      <c r="R738" s="336"/>
      <c r="S738" s="336"/>
      <c r="T738" s="336"/>
      <c r="U738" s="336"/>
      <c r="V738" s="336"/>
      <c r="W738" s="336"/>
      <c r="X738" s="336"/>
      <c r="Y738" s="336"/>
      <c r="Z738" s="336"/>
    </row>
    <row r="739">
      <c r="A739" s="336"/>
      <c r="B739" s="336"/>
      <c r="C739" s="336"/>
      <c r="D739" s="336"/>
      <c r="E739" s="336"/>
      <c r="F739" s="336"/>
      <c r="G739" s="336"/>
      <c r="H739" s="336"/>
      <c r="I739" s="336"/>
      <c r="J739" s="336"/>
      <c r="K739" s="336"/>
      <c r="L739" s="336"/>
      <c r="M739" s="336"/>
      <c r="N739" s="336"/>
      <c r="O739" s="336"/>
      <c r="P739" s="336"/>
      <c r="Q739" s="336"/>
      <c r="R739" s="336"/>
      <c r="S739" s="336"/>
      <c r="T739" s="336"/>
      <c r="U739" s="336"/>
      <c r="V739" s="336"/>
      <c r="W739" s="336"/>
      <c r="X739" s="336"/>
      <c r="Y739" s="336"/>
      <c r="Z739" s="336"/>
    </row>
    <row r="740">
      <c r="A740" s="336"/>
      <c r="B740" s="336"/>
      <c r="C740" s="336"/>
      <c r="D740" s="336"/>
      <c r="E740" s="336"/>
      <c r="F740" s="336"/>
      <c r="G740" s="336"/>
      <c r="H740" s="336"/>
      <c r="I740" s="336"/>
      <c r="J740" s="336"/>
      <c r="K740" s="336"/>
      <c r="L740" s="336"/>
      <c r="M740" s="336"/>
      <c r="N740" s="336"/>
      <c r="O740" s="336"/>
      <c r="P740" s="336"/>
      <c r="Q740" s="336"/>
      <c r="R740" s="336"/>
      <c r="S740" s="336"/>
      <c r="T740" s="336"/>
      <c r="U740" s="336"/>
      <c r="V740" s="336"/>
      <c r="W740" s="336"/>
      <c r="X740" s="336"/>
      <c r="Y740" s="336"/>
      <c r="Z740" s="336"/>
    </row>
    <row r="741">
      <c r="A741" s="336"/>
      <c r="B741" s="336"/>
      <c r="C741" s="336"/>
      <c r="D741" s="336"/>
      <c r="E741" s="336"/>
      <c r="F741" s="336"/>
      <c r="G741" s="336"/>
      <c r="H741" s="336"/>
      <c r="I741" s="336"/>
      <c r="J741" s="336"/>
      <c r="K741" s="336"/>
      <c r="L741" s="336"/>
      <c r="M741" s="336"/>
      <c r="N741" s="336"/>
      <c r="O741" s="336"/>
      <c r="P741" s="336"/>
      <c r="Q741" s="336"/>
      <c r="R741" s="336"/>
      <c r="S741" s="336"/>
      <c r="T741" s="336"/>
      <c r="U741" s="336"/>
      <c r="V741" s="336"/>
      <c r="W741" s="336"/>
      <c r="X741" s="336"/>
      <c r="Y741" s="336"/>
      <c r="Z741" s="336"/>
    </row>
    <row r="742">
      <c r="A742" s="336"/>
      <c r="B742" s="336"/>
      <c r="C742" s="336"/>
      <c r="D742" s="336"/>
      <c r="E742" s="336"/>
      <c r="F742" s="336"/>
      <c r="G742" s="336"/>
      <c r="H742" s="336"/>
      <c r="I742" s="336"/>
      <c r="J742" s="336"/>
      <c r="K742" s="336"/>
      <c r="L742" s="336"/>
      <c r="M742" s="336"/>
      <c r="N742" s="336"/>
      <c r="O742" s="336"/>
      <c r="P742" s="336"/>
      <c r="Q742" s="336"/>
      <c r="R742" s="336"/>
      <c r="S742" s="336"/>
      <c r="T742" s="336"/>
      <c r="U742" s="336"/>
      <c r="V742" s="336"/>
      <c r="W742" s="336"/>
      <c r="X742" s="336"/>
      <c r="Y742" s="336"/>
      <c r="Z742" s="336"/>
    </row>
    <row r="743">
      <c r="A743" s="336"/>
      <c r="B743" s="336"/>
      <c r="C743" s="336"/>
      <c r="D743" s="336"/>
      <c r="E743" s="336"/>
      <c r="F743" s="336"/>
      <c r="G743" s="336"/>
      <c r="H743" s="336"/>
      <c r="I743" s="336"/>
      <c r="J743" s="336"/>
      <c r="K743" s="336"/>
      <c r="L743" s="336"/>
      <c r="M743" s="336"/>
      <c r="N743" s="336"/>
      <c r="O743" s="336"/>
      <c r="P743" s="336"/>
      <c r="Q743" s="336"/>
      <c r="R743" s="336"/>
      <c r="S743" s="336"/>
      <c r="T743" s="336"/>
      <c r="U743" s="336"/>
      <c r="V743" s="336"/>
      <c r="W743" s="336"/>
      <c r="X743" s="336"/>
      <c r="Y743" s="336"/>
      <c r="Z743" s="336"/>
    </row>
    <row r="744">
      <c r="A744" s="336"/>
      <c r="B744" s="336"/>
      <c r="C744" s="336"/>
      <c r="D744" s="336"/>
      <c r="E744" s="336"/>
      <c r="F744" s="336"/>
      <c r="G744" s="336"/>
      <c r="H744" s="336"/>
      <c r="I744" s="336"/>
      <c r="J744" s="336"/>
      <c r="K744" s="336"/>
      <c r="L744" s="336"/>
      <c r="M744" s="336"/>
      <c r="N744" s="336"/>
      <c r="O744" s="336"/>
      <c r="P744" s="336"/>
      <c r="Q744" s="336"/>
      <c r="R744" s="336"/>
      <c r="S744" s="336"/>
      <c r="T744" s="336"/>
      <c r="U744" s="336"/>
      <c r="V744" s="336"/>
      <c r="W744" s="336"/>
      <c r="X744" s="336"/>
      <c r="Y744" s="336"/>
      <c r="Z744" s="336"/>
    </row>
    <row r="745">
      <c r="A745" s="336"/>
      <c r="B745" s="336"/>
      <c r="C745" s="336"/>
      <c r="D745" s="336"/>
      <c r="E745" s="336"/>
      <c r="F745" s="336"/>
      <c r="G745" s="336"/>
      <c r="H745" s="336"/>
      <c r="I745" s="336"/>
      <c r="J745" s="336"/>
      <c r="K745" s="336"/>
      <c r="L745" s="336"/>
      <c r="M745" s="336"/>
      <c r="N745" s="336"/>
      <c r="O745" s="336"/>
      <c r="P745" s="336"/>
      <c r="Q745" s="336"/>
      <c r="R745" s="336"/>
      <c r="S745" s="336"/>
      <c r="T745" s="336"/>
      <c r="U745" s="336"/>
      <c r="V745" s="336"/>
      <c r="W745" s="336"/>
      <c r="X745" s="336"/>
      <c r="Y745" s="336"/>
      <c r="Z745" s="336"/>
    </row>
    <row r="746">
      <c r="A746" s="336"/>
      <c r="B746" s="336"/>
      <c r="C746" s="336"/>
      <c r="D746" s="336"/>
      <c r="E746" s="336"/>
      <c r="F746" s="336"/>
      <c r="G746" s="336"/>
      <c r="H746" s="336"/>
      <c r="I746" s="336"/>
      <c r="J746" s="336"/>
      <c r="K746" s="336"/>
      <c r="L746" s="336"/>
      <c r="M746" s="336"/>
      <c r="N746" s="336"/>
      <c r="O746" s="336"/>
      <c r="P746" s="336"/>
      <c r="Q746" s="336"/>
      <c r="R746" s="336"/>
      <c r="S746" s="336"/>
      <c r="T746" s="336"/>
      <c r="U746" s="336"/>
      <c r="V746" s="336"/>
      <c r="W746" s="336"/>
      <c r="X746" s="336"/>
      <c r="Y746" s="336"/>
      <c r="Z746" s="336"/>
    </row>
    <row r="747">
      <c r="A747" s="336"/>
      <c r="B747" s="336"/>
      <c r="C747" s="336"/>
      <c r="D747" s="336"/>
      <c r="E747" s="336"/>
      <c r="F747" s="336"/>
      <c r="G747" s="336"/>
      <c r="H747" s="336"/>
      <c r="I747" s="336"/>
      <c r="J747" s="336"/>
      <c r="K747" s="336"/>
      <c r="L747" s="336"/>
      <c r="M747" s="336"/>
      <c r="N747" s="336"/>
      <c r="O747" s="336"/>
      <c r="P747" s="336"/>
      <c r="Q747" s="336"/>
      <c r="R747" s="336"/>
      <c r="S747" s="336"/>
      <c r="T747" s="336"/>
      <c r="U747" s="336"/>
      <c r="V747" s="336"/>
      <c r="W747" s="336"/>
      <c r="X747" s="336"/>
      <c r="Y747" s="336"/>
      <c r="Z747" s="336"/>
    </row>
    <row r="748">
      <c r="A748" s="336"/>
      <c r="B748" s="336"/>
      <c r="C748" s="336"/>
      <c r="D748" s="336"/>
      <c r="E748" s="336"/>
      <c r="F748" s="336"/>
      <c r="G748" s="336"/>
      <c r="H748" s="336"/>
      <c r="I748" s="336"/>
      <c r="J748" s="336"/>
      <c r="K748" s="336"/>
      <c r="L748" s="336"/>
      <c r="M748" s="336"/>
      <c r="N748" s="336"/>
      <c r="O748" s="336"/>
      <c r="P748" s="336"/>
      <c r="Q748" s="336"/>
      <c r="R748" s="336"/>
      <c r="S748" s="336"/>
      <c r="T748" s="336"/>
      <c r="U748" s="336"/>
      <c r="V748" s="336"/>
      <c r="W748" s="336"/>
      <c r="X748" s="336"/>
      <c r="Y748" s="336"/>
      <c r="Z748" s="336"/>
    </row>
    <row r="749">
      <c r="A749" s="336"/>
      <c r="B749" s="336"/>
      <c r="C749" s="336"/>
      <c r="D749" s="336"/>
      <c r="E749" s="336"/>
      <c r="F749" s="336"/>
      <c r="G749" s="336"/>
      <c r="H749" s="336"/>
      <c r="I749" s="336"/>
      <c r="J749" s="336"/>
      <c r="K749" s="336"/>
      <c r="L749" s="336"/>
      <c r="M749" s="336"/>
      <c r="N749" s="336"/>
      <c r="O749" s="336"/>
      <c r="P749" s="336"/>
      <c r="Q749" s="336"/>
      <c r="R749" s="336"/>
      <c r="S749" s="336"/>
      <c r="T749" s="336"/>
      <c r="U749" s="336"/>
      <c r="V749" s="336"/>
      <c r="W749" s="336"/>
      <c r="X749" s="336"/>
      <c r="Y749" s="336"/>
      <c r="Z749" s="336"/>
    </row>
    <row r="750">
      <c r="A750" s="336"/>
      <c r="B750" s="336"/>
      <c r="C750" s="336"/>
      <c r="D750" s="336"/>
      <c r="E750" s="336"/>
      <c r="F750" s="336"/>
      <c r="G750" s="336"/>
      <c r="H750" s="336"/>
      <c r="I750" s="336"/>
      <c r="J750" s="336"/>
      <c r="K750" s="336"/>
      <c r="L750" s="336"/>
      <c r="M750" s="336"/>
      <c r="N750" s="336"/>
      <c r="O750" s="336"/>
      <c r="P750" s="336"/>
      <c r="Q750" s="336"/>
      <c r="R750" s="336"/>
      <c r="S750" s="336"/>
      <c r="T750" s="336"/>
      <c r="U750" s="336"/>
      <c r="V750" s="336"/>
      <c r="W750" s="336"/>
      <c r="X750" s="336"/>
      <c r="Y750" s="336"/>
      <c r="Z750" s="336"/>
    </row>
    <row r="751">
      <c r="A751" s="336"/>
      <c r="B751" s="336"/>
      <c r="C751" s="336"/>
      <c r="D751" s="336"/>
      <c r="E751" s="336"/>
      <c r="F751" s="336"/>
      <c r="G751" s="336"/>
      <c r="H751" s="336"/>
      <c r="I751" s="336"/>
      <c r="J751" s="336"/>
      <c r="K751" s="336"/>
      <c r="L751" s="336"/>
      <c r="M751" s="336"/>
      <c r="N751" s="336"/>
      <c r="O751" s="336"/>
      <c r="P751" s="336"/>
      <c r="Q751" s="336"/>
      <c r="R751" s="336"/>
      <c r="S751" s="336"/>
      <c r="T751" s="336"/>
      <c r="U751" s="336"/>
      <c r="V751" s="336"/>
      <c r="W751" s="336"/>
      <c r="X751" s="336"/>
      <c r="Y751" s="336"/>
      <c r="Z751" s="336"/>
    </row>
    <row r="752">
      <c r="A752" s="336"/>
      <c r="B752" s="336"/>
      <c r="C752" s="336"/>
      <c r="D752" s="336"/>
      <c r="E752" s="336"/>
      <c r="F752" s="336"/>
      <c r="G752" s="336"/>
      <c r="H752" s="336"/>
      <c r="I752" s="336"/>
      <c r="J752" s="336"/>
      <c r="K752" s="336"/>
      <c r="L752" s="336"/>
      <c r="M752" s="336"/>
      <c r="N752" s="336"/>
      <c r="O752" s="336"/>
      <c r="P752" s="336"/>
      <c r="Q752" s="336"/>
      <c r="R752" s="336"/>
      <c r="S752" s="336"/>
      <c r="T752" s="336"/>
      <c r="U752" s="336"/>
      <c r="V752" s="336"/>
      <c r="W752" s="336"/>
      <c r="X752" s="336"/>
      <c r="Y752" s="336"/>
      <c r="Z752" s="336"/>
    </row>
    <row r="753">
      <c r="A753" s="336"/>
      <c r="B753" s="336"/>
      <c r="C753" s="336"/>
      <c r="D753" s="336"/>
      <c r="E753" s="336"/>
      <c r="F753" s="336"/>
      <c r="G753" s="336"/>
      <c r="H753" s="336"/>
      <c r="I753" s="336"/>
      <c r="J753" s="336"/>
      <c r="K753" s="336"/>
      <c r="L753" s="336"/>
      <c r="M753" s="336"/>
      <c r="N753" s="336"/>
      <c r="O753" s="336"/>
      <c r="P753" s="336"/>
      <c r="Q753" s="336"/>
      <c r="R753" s="336"/>
      <c r="S753" s="336"/>
      <c r="T753" s="336"/>
      <c r="U753" s="336"/>
      <c r="V753" s="336"/>
      <c r="W753" s="336"/>
      <c r="X753" s="336"/>
      <c r="Y753" s="336"/>
      <c r="Z753" s="336"/>
    </row>
    <row r="754">
      <c r="A754" s="336"/>
      <c r="B754" s="336"/>
      <c r="C754" s="336"/>
      <c r="D754" s="336"/>
      <c r="E754" s="336"/>
      <c r="F754" s="336"/>
      <c r="G754" s="336"/>
      <c r="H754" s="336"/>
      <c r="I754" s="336"/>
      <c r="J754" s="336"/>
      <c r="K754" s="336"/>
      <c r="L754" s="336"/>
      <c r="M754" s="336"/>
      <c r="N754" s="336"/>
      <c r="O754" s="336"/>
      <c r="P754" s="336"/>
      <c r="Q754" s="336"/>
      <c r="R754" s="336"/>
      <c r="S754" s="336"/>
      <c r="T754" s="336"/>
      <c r="U754" s="336"/>
      <c r="V754" s="336"/>
      <c r="W754" s="336"/>
      <c r="X754" s="336"/>
      <c r="Y754" s="336"/>
      <c r="Z754" s="336"/>
    </row>
    <row r="755">
      <c r="A755" s="336"/>
      <c r="B755" s="336"/>
      <c r="C755" s="336"/>
      <c r="D755" s="336"/>
      <c r="E755" s="336"/>
      <c r="F755" s="336"/>
      <c r="G755" s="336"/>
      <c r="H755" s="336"/>
      <c r="I755" s="336"/>
      <c r="J755" s="336"/>
      <c r="K755" s="336"/>
      <c r="L755" s="336"/>
      <c r="M755" s="336"/>
      <c r="N755" s="336"/>
      <c r="O755" s="336"/>
      <c r="P755" s="336"/>
      <c r="Q755" s="336"/>
      <c r="R755" s="336"/>
      <c r="S755" s="336"/>
      <c r="T755" s="336"/>
      <c r="U755" s="336"/>
      <c r="V755" s="336"/>
      <c r="W755" s="336"/>
      <c r="X755" s="336"/>
      <c r="Y755" s="336"/>
      <c r="Z755" s="336"/>
    </row>
    <row r="756">
      <c r="A756" s="336"/>
      <c r="B756" s="336"/>
      <c r="C756" s="336"/>
      <c r="D756" s="336"/>
      <c r="E756" s="336"/>
      <c r="F756" s="336"/>
      <c r="G756" s="336"/>
      <c r="H756" s="336"/>
      <c r="I756" s="336"/>
      <c r="J756" s="336"/>
      <c r="K756" s="336"/>
      <c r="L756" s="336"/>
      <c r="M756" s="336"/>
      <c r="N756" s="336"/>
      <c r="O756" s="336"/>
      <c r="P756" s="336"/>
      <c r="Q756" s="336"/>
      <c r="R756" s="336"/>
      <c r="S756" s="336"/>
      <c r="T756" s="336"/>
      <c r="U756" s="336"/>
      <c r="V756" s="336"/>
      <c r="W756" s="336"/>
      <c r="X756" s="336"/>
      <c r="Y756" s="336"/>
      <c r="Z756" s="336"/>
    </row>
    <row r="757">
      <c r="A757" s="336"/>
      <c r="B757" s="336"/>
      <c r="C757" s="336"/>
      <c r="D757" s="336"/>
      <c r="E757" s="336"/>
      <c r="F757" s="336"/>
      <c r="G757" s="336"/>
      <c r="H757" s="336"/>
      <c r="I757" s="336"/>
      <c r="J757" s="336"/>
      <c r="K757" s="336"/>
      <c r="L757" s="336"/>
      <c r="M757" s="336"/>
      <c r="N757" s="336"/>
      <c r="O757" s="336"/>
      <c r="P757" s="336"/>
      <c r="Q757" s="336"/>
      <c r="R757" s="336"/>
      <c r="S757" s="336"/>
      <c r="T757" s="336"/>
      <c r="U757" s="336"/>
      <c r="V757" s="336"/>
      <c r="W757" s="336"/>
      <c r="X757" s="336"/>
      <c r="Y757" s="336"/>
      <c r="Z757" s="336"/>
    </row>
    <row r="758">
      <c r="A758" s="336"/>
      <c r="B758" s="336"/>
      <c r="C758" s="336"/>
      <c r="D758" s="336"/>
      <c r="E758" s="336"/>
      <c r="F758" s="336"/>
      <c r="G758" s="336"/>
      <c r="H758" s="336"/>
      <c r="I758" s="336"/>
      <c r="J758" s="336"/>
      <c r="K758" s="336"/>
      <c r="L758" s="336"/>
      <c r="M758" s="336"/>
      <c r="N758" s="336"/>
      <c r="O758" s="336"/>
      <c r="P758" s="336"/>
      <c r="Q758" s="336"/>
      <c r="R758" s="336"/>
      <c r="S758" s="336"/>
      <c r="T758" s="336"/>
      <c r="U758" s="336"/>
      <c r="V758" s="336"/>
      <c r="W758" s="336"/>
      <c r="X758" s="336"/>
      <c r="Y758" s="336"/>
      <c r="Z758" s="336"/>
    </row>
    <row r="759">
      <c r="A759" s="336"/>
      <c r="B759" s="336"/>
      <c r="C759" s="336"/>
      <c r="D759" s="336"/>
      <c r="E759" s="336"/>
      <c r="F759" s="336"/>
      <c r="G759" s="336"/>
      <c r="H759" s="336"/>
      <c r="I759" s="336"/>
      <c r="J759" s="336"/>
      <c r="K759" s="336"/>
      <c r="L759" s="336"/>
      <c r="M759" s="336"/>
      <c r="N759" s="336"/>
      <c r="O759" s="336"/>
      <c r="P759" s="336"/>
      <c r="Q759" s="336"/>
      <c r="R759" s="336"/>
      <c r="S759" s="336"/>
      <c r="T759" s="336"/>
      <c r="U759" s="336"/>
      <c r="V759" s="336"/>
      <c r="W759" s="336"/>
      <c r="X759" s="336"/>
      <c r="Y759" s="336"/>
      <c r="Z759" s="336"/>
    </row>
    <row r="760">
      <c r="A760" s="336"/>
      <c r="B760" s="336"/>
      <c r="C760" s="336"/>
      <c r="D760" s="336"/>
      <c r="E760" s="336"/>
      <c r="F760" s="336"/>
      <c r="G760" s="336"/>
      <c r="H760" s="336"/>
      <c r="I760" s="336"/>
      <c r="J760" s="336"/>
      <c r="K760" s="336"/>
      <c r="L760" s="336"/>
      <c r="M760" s="336"/>
      <c r="N760" s="336"/>
      <c r="O760" s="336"/>
      <c r="P760" s="336"/>
      <c r="Q760" s="336"/>
      <c r="R760" s="336"/>
      <c r="S760" s="336"/>
      <c r="T760" s="336"/>
      <c r="U760" s="336"/>
      <c r="V760" s="336"/>
      <c r="W760" s="336"/>
      <c r="X760" s="336"/>
      <c r="Y760" s="336"/>
      <c r="Z760" s="336"/>
    </row>
    <row r="761">
      <c r="A761" s="336"/>
      <c r="B761" s="336"/>
      <c r="C761" s="336"/>
      <c r="D761" s="336"/>
      <c r="E761" s="336"/>
      <c r="F761" s="336"/>
      <c r="G761" s="336"/>
      <c r="H761" s="336"/>
      <c r="I761" s="336"/>
      <c r="J761" s="336"/>
      <c r="K761" s="336"/>
      <c r="L761" s="336"/>
      <c r="M761" s="336"/>
      <c r="N761" s="336"/>
      <c r="O761" s="336"/>
      <c r="P761" s="336"/>
      <c r="Q761" s="336"/>
      <c r="R761" s="336"/>
      <c r="S761" s="336"/>
      <c r="T761" s="336"/>
      <c r="U761" s="336"/>
      <c r="V761" s="336"/>
      <c r="W761" s="336"/>
      <c r="X761" s="336"/>
      <c r="Y761" s="336"/>
      <c r="Z761" s="336"/>
    </row>
    <row r="762">
      <c r="A762" s="336"/>
      <c r="B762" s="336"/>
      <c r="C762" s="336"/>
      <c r="D762" s="336"/>
      <c r="E762" s="336"/>
      <c r="F762" s="336"/>
      <c r="G762" s="336"/>
      <c r="H762" s="336"/>
      <c r="I762" s="336"/>
      <c r="J762" s="336"/>
      <c r="K762" s="336"/>
      <c r="L762" s="336"/>
      <c r="M762" s="336"/>
      <c r="N762" s="336"/>
      <c r="O762" s="336"/>
      <c r="P762" s="336"/>
      <c r="Q762" s="336"/>
      <c r="R762" s="336"/>
      <c r="S762" s="336"/>
      <c r="T762" s="336"/>
      <c r="U762" s="336"/>
      <c r="V762" s="336"/>
      <c r="W762" s="336"/>
      <c r="X762" s="336"/>
      <c r="Y762" s="336"/>
      <c r="Z762" s="336"/>
    </row>
    <row r="763">
      <c r="A763" s="336"/>
      <c r="B763" s="336"/>
      <c r="C763" s="336"/>
      <c r="D763" s="336"/>
      <c r="E763" s="336"/>
      <c r="F763" s="336"/>
      <c r="G763" s="336"/>
      <c r="H763" s="336"/>
      <c r="I763" s="336"/>
      <c r="J763" s="336"/>
      <c r="K763" s="336"/>
      <c r="L763" s="336"/>
      <c r="M763" s="336"/>
      <c r="N763" s="336"/>
      <c r="O763" s="336"/>
      <c r="P763" s="336"/>
      <c r="Q763" s="336"/>
      <c r="R763" s="336"/>
      <c r="S763" s="336"/>
      <c r="T763" s="336"/>
      <c r="U763" s="336"/>
      <c r="V763" s="336"/>
      <c r="W763" s="336"/>
      <c r="X763" s="336"/>
      <c r="Y763" s="336"/>
      <c r="Z763" s="336"/>
    </row>
    <row r="764">
      <c r="A764" s="336"/>
      <c r="B764" s="336"/>
      <c r="C764" s="336"/>
      <c r="D764" s="336"/>
      <c r="E764" s="336"/>
      <c r="F764" s="336"/>
      <c r="G764" s="336"/>
      <c r="H764" s="336"/>
      <c r="I764" s="336"/>
      <c r="J764" s="336"/>
      <c r="K764" s="336"/>
      <c r="L764" s="336"/>
      <c r="M764" s="336"/>
      <c r="N764" s="336"/>
      <c r="O764" s="336"/>
      <c r="P764" s="336"/>
      <c r="Q764" s="336"/>
      <c r="R764" s="336"/>
      <c r="S764" s="336"/>
      <c r="T764" s="336"/>
      <c r="U764" s="336"/>
      <c r="V764" s="336"/>
      <c r="W764" s="336"/>
      <c r="X764" s="336"/>
      <c r="Y764" s="336"/>
      <c r="Z764" s="336"/>
    </row>
    <row r="765">
      <c r="A765" s="336"/>
      <c r="B765" s="336"/>
      <c r="C765" s="336"/>
      <c r="D765" s="336"/>
      <c r="E765" s="336"/>
      <c r="F765" s="336"/>
      <c r="G765" s="336"/>
      <c r="H765" s="336"/>
      <c r="I765" s="336"/>
      <c r="J765" s="336"/>
      <c r="K765" s="336"/>
      <c r="L765" s="336"/>
      <c r="M765" s="336"/>
      <c r="N765" s="336"/>
      <c r="O765" s="336"/>
      <c r="P765" s="336"/>
      <c r="Q765" s="336"/>
      <c r="R765" s="336"/>
      <c r="S765" s="336"/>
      <c r="T765" s="336"/>
      <c r="U765" s="336"/>
      <c r="V765" s="336"/>
      <c r="W765" s="336"/>
      <c r="X765" s="336"/>
      <c r="Y765" s="336"/>
      <c r="Z765" s="336"/>
    </row>
    <row r="766">
      <c r="A766" s="336"/>
      <c r="B766" s="336"/>
      <c r="C766" s="336"/>
      <c r="D766" s="336"/>
      <c r="E766" s="336"/>
      <c r="F766" s="336"/>
      <c r="G766" s="336"/>
      <c r="H766" s="336"/>
      <c r="I766" s="336"/>
      <c r="J766" s="336"/>
      <c r="K766" s="336"/>
      <c r="L766" s="336"/>
      <c r="M766" s="336"/>
      <c r="N766" s="336"/>
      <c r="O766" s="336"/>
      <c r="P766" s="336"/>
      <c r="Q766" s="336"/>
      <c r="R766" s="336"/>
      <c r="S766" s="336"/>
      <c r="T766" s="336"/>
      <c r="U766" s="336"/>
      <c r="V766" s="336"/>
      <c r="W766" s="336"/>
      <c r="X766" s="336"/>
      <c r="Y766" s="336"/>
      <c r="Z766" s="336"/>
    </row>
    <row r="767">
      <c r="A767" s="336"/>
      <c r="B767" s="336"/>
      <c r="C767" s="336"/>
      <c r="D767" s="336"/>
      <c r="E767" s="336"/>
      <c r="F767" s="336"/>
      <c r="G767" s="336"/>
      <c r="H767" s="336"/>
      <c r="I767" s="336"/>
      <c r="J767" s="336"/>
      <c r="K767" s="336"/>
      <c r="L767" s="336"/>
      <c r="M767" s="336"/>
      <c r="N767" s="336"/>
      <c r="O767" s="336"/>
      <c r="P767" s="336"/>
      <c r="Q767" s="336"/>
      <c r="R767" s="336"/>
      <c r="S767" s="336"/>
      <c r="T767" s="336"/>
      <c r="U767" s="336"/>
      <c r="V767" s="336"/>
      <c r="W767" s="336"/>
      <c r="X767" s="336"/>
      <c r="Y767" s="336"/>
      <c r="Z767" s="336"/>
    </row>
    <row r="768">
      <c r="A768" s="336"/>
      <c r="B768" s="336"/>
      <c r="C768" s="336"/>
      <c r="D768" s="336"/>
      <c r="E768" s="336"/>
      <c r="F768" s="336"/>
      <c r="G768" s="336"/>
      <c r="H768" s="336"/>
      <c r="I768" s="336"/>
      <c r="J768" s="336"/>
      <c r="K768" s="336"/>
      <c r="L768" s="336"/>
      <c r="M768" s="336"/>
      <c r="N768" s="336"/>
      <c r="O768" s="336"/>
      <c r="P768" s="336"/>
      <c r="Q768" s="336"/>
      <c r="R768" s="336"/>
      <c r="S768" s="336"/>
      <c r="T768" s="336"/>
      <c r="U768" s="336"/>
      <c r="V768" s="336"/>
      <c r="W768" s="336"/>
      <c r="X768" s="336"/>
      <c r="Y768" s="336"/>
      <c r="Z768" s="336"/>
    </row>
    <row r="769">
      <c r="A769" s="336"/>
      <c r="B769" s="336"/>
      <c r="C769" s="336"/>
      <c r="D769" s="336"/>
      <c r="E769" s="336"/>
      <c r="F769" s="336"/>
      <c r="G769" s="336"/>
      <c r="H769" s="336"/>
      <c r="I769" s="336"/>
      <c r="J769" s="336"/>
      <c r="K769" s="336"/>
      <c r="L769" s="336"/>
      <c r="M769" s="336"/>
      <c r="N769" s="336"/>
      <c r="O769" s="336"/>
      <c r="P769" s="336"/>
      <c r="Q769" s="336"/>
      <c r="R769" s="336"/>
      <c r="S769" s="336"/>
      <c r="T769" s="336"/>
      <c r="U769" s="336"/>
      <c r="V769" s="336"/>
      <c r="W769" s="336"/>
      <c r="X769" s="336"/>
      <c r="Y769" s="336"/>
      <c r="Z769" s="336"/>
    </row>
    <row r="770">
      <c r="A770" s="336"/>
      <c r="B770" s="336"/>
      <c r="C770" s="336"/>
      <c r="D770" s="336"/>
      <c r="E770" s="336"/>
      <c r="F770" s="336"/>
      <c r="G770" s="336"/>
      <c r="H770" s="336"/>
      <c r="I770" s="336"/>
      <c r="J770" s="336"/>
      <c r="K770" s="336"/>
      <c r="L770" s="336"/>
      <c r="M770" s="336"/>
      <c r="N770" s="336"/>
      <c r="O770" s="336"/>
      <c r="P770" s="336"/>
      <c r="Q770" s="336"/>
      <c r="R770" s="336"/>
      <c r="S770" s="336"/>
      <c r="T770" s="336"/>
      <c r="U770" s="336"/>
      <c r="V770" s="336"/>
      <c r="W770" s="336"/>
      <c r="X770" s="336"/>
      <c r="Y770" s="336"/>
      <c r="Z770" s="336"/>
    </row>
    <row r="771">
      <c r="A771" s="336"/>
      <c r="B771" s="336"/>
      <c r="C771" s="336"/>
      <c r="D771" s="336"/>
      <c r="E771" s="336"/>
      <c r="F771" s="336"/>
      <c r="G771" s="336"/>
      <c r="H771" s="336"/>
      <c r="I771" s="336"/>
      <c r="J771" s="336"/>
      <c r="K771" s="336"/>
      <c r="L771" s="336"/>
      <c r="M771" s="336"/>
      <c r="N771" s="336"/>
      <c r="O771" s="336"/>
      <c r="P771" s="336"/>
      <c r="Q771" s="336"/>
      <c r="R771" s="336"/>
      <c r="S771" s="336"/>
      <c r="T771" s="336"/>
      <c r="U771" s="336"/>
      <c r="V771" s="336"/>
      <c r="W771" s="336"/>
      <c r="X771" s="336"/>
      <c r="Y771" s="336"/>
      <c r="Z771" s="336"/>
    </row>
    <row r="772">
      <c r="A772" s="336"/>
      <c r="B772" s="336"/>
      <c r="C772" s="336"/>
      <c r="D772" s="336"/>
      <c r="E772" s="336"/>
      <c r="F772" s="336"/>
      <c r="G772" s="336"/>
      <c r="H772" s="336"/>
      <c r="I772" s="336"/>
      <c r="J772" s="336"/>
      <c r="K772" s="336"/>
      <c r="L772" s="336"/>
      <c r="M772" s="336"/>
      <c r="N772" s="336"/>
      <c r="O772" s="336"/>
      <c r="P772" s="336"/>
      <c r="Q772" s="336"/>
      <c r="R772" s="336"/>
      <c r="S772" s="336"/>
      <c r="T772" s="336"/>
      <c r="U772" s="336"/>
      <c r="V772" s="336"/>
      <c r="W772" s="336"/>
      <c r="X772" s="336"/>
      <c r="Y772" s="336"/>
      <c r="Z772" s="336"/>
    </row>
    <row r="773">
      <c r="A773" s="336"/>
      <c r="B773" s="336"/>
      <c r="C773" s="336"/>
      <c r="D773" s="336"/>
      <c r="E773" s="336"/>
      <c r="F773" s="336"/>
      <c r="G773" s="336"/>
      <c r="H773" s="336"/>
      <c r="I773" s="336"/>
      <c r="J773" s="336"/>
      <c r="K773" s="336"/>
      <c r="L773" s="336"/>
      <c r="M773" s="336"/>
      <c r="N773" s="336"/>
      <c r="O773" s="336"/>
      <c r="P773" s="336"/>
      <c r="Q773" s="336"/>
      <c r="R773" s="336"/>
      <c r="S773" s="336"/>
      <c r="T773" s="336"/>
      <c r="U773" s="336"/>
      <c r="V773" s="336"/>
      <c r="W773" s="336"/>
      <c r="X773" s="336"/>
      <c r="Y773" s="336"/>
      <c r="Z773" s="336"/>
    </row>
    <row r="774">
      <c r="A774" s="336"/>
      <c r="B774" s="336"/>
      <c r="C774" s="336"/>
      <c r="D774" s="336"/>
      <c r="E774" s="336"/>
      <c r="F774" s="336"/>
      <c r="G774" s="336"/>
      <c r="H774" s="336"/>
      <c r="I774" s="336"/>
      <c r="J774" s="336"/>
      <c r="K774" s="336"/>
      <c r="L774" s="336"/>
      <c r="M774" s="336"/>
      <c r="N774" s="336"/>
      <c r="O774" s="336"/>
      <c r="P774" s="336"/>
      <c r="Q774" s="336"/>
      <c r="R774" s="336"/>
      <c r="S774" s="336"/>
      <c r="T774" s="336"/>
      <c r="U774" s="336"/>
      <c r="V774" s="336"/>
      <c r="W774" s="336"/>
      <c r="X774" s="336"/>
      <c r="Y774" s="336"/>
      <c r="Z774" s="336"/>
    </row>
    <row r="775">
      <c r="A775" s="336"/>
      <c r="B775" s="336"/>
      <c r="C775" s="336"/>
      <c r="D775" s="336"/>
      <c r="E775" s="336"/>
      <c r="F775" s="336"/>
      <c r="G775" s="336"/>
      <c r="H775" s="336"/>
      <c r="I775" s="336"/>
      <c r="J775" s="336"/>
      <c r="K775" s="336"/>
      <c r="L775" s="336"/>
      <c r="M775" s="336"/>
      <c r="N775" s="336"/>
      <c r="O775" s="336"/>
      <c r="P775" s="336"/>
      <c r="Q775" s="336"/>
      <c r="R775" s="336"/>
      <c r="S775" s="336"/>
      <c r="T775" s="336"/>
      <c r="U775" s="336"/>
      <c r="V775" s="336"/>
      <c r="W775" s="336"/>
      <c r="X775" s="336"/>
      <c r="Y775" s="336"/>
      <c r="Z775" s="336"/>
    </row>
    <row r="776">
      <c r="A776" s="336"/>
      <c r="B776" s="336"/>
      <c r="C776" s="336"/>
      <c r="D776" s="336"/>
      <c r="E776" s="336"/>
      <c r="F776" s="336"/>
      <c r="G776" s="336"/>
      <c r="H776" s="336"/>
      <c r="I776" s="336"/>
      <c r="J776" s="336"/>
      <c r="K776" s="336"/>
      <c r="L776" s="336"/>
      <c r="M776" s="336"/>
      <c r="N776" s="336"/>
      <c r="O776" s="336"/>
      <c r="P776" s="336"/>
      <c r="Q776" s="336"/>
      <c r="R776" s="336"/>
      <c r="S776" s="336"/>
      <c r="T776" s="336"/>
      <c r="U776" s="336"/>
      <c r="V776" s="336"/>
      <c r="W776" s="336"/>
      <c r="X776" s="336"/>
      <c r="Y776" s="336"/>
      <c r="Z776" s="336"/>
    </row>
    <row r="777">
      <c r="A777" s="336"/>
      <c r="B777" s="336"/>
      <c r="C777" s="336"/>
      <c r="D777" s="336"/>
      <c r="E777" s="336"/>
      <c r="F777" s="336"/>
      <c r="G777" s="336"/>
      <c r="H777" s="336"/>
      <c r="I777" s="336"/>
      <c r="J777" s="336"/>
      <c r="K777" s="336"/>
      <c r="L777" s="336"/>
      <c r="M777" s="336"/>
      <c r="N777" s="336"/>
      <c r="O777" s="336"/>
      <c r="P777" s="336"/>
      <c r="Q777" s="336"/>
      <c r="R777" s="336"/>
      <c r="S777" s="336"/>
      <c r="T777" s="336"/>
      <c r="U777" s="336"/>
      <c r="V777" s="336"/>
      <c r="W777" s="336"/>
      <c r="X777" s="336"/>
      <c r="Y777" s="336"/>
      <c r="Z777" s="336"/>
    </row>
    <row r="778">
      <c r="A778" s="336"/>
      <c r="B778" s="336"/>
      <c r="C778" s="336"/>
      <c r="D778" s="336"/>
      <c r="E778" s="336"/>
      <c r="F778" s="336"/>
      <c r="G778" s="336"/>
      <c r="H778" s="336"/>
      <c r="I778" s="336"/>
      <c r="J778" s="336"/>
      <c r="K778" s="336"/>
      <c r="L778" s="336"/>
      <c r="M778" s="336"/>
      <c r="N778" s="336"/>
      <c r="O778" s="336"/>
      <c r="P778" s="336"/>
      <c r="Q778" s="336"/>
      <c r="R778" s="336"/>
      <c r="S778" s="336"/>
      <c r="T778" s="336"/>
      <c r="U778" s="336"/>
      <c r="V778" s="336"/>
      <c r="W778" s="336"/>
      <c r="X778" s="336"/>
      <c r="Y778" s="336"/>
      <c r="Z778" s="336"/>
    </row>
    <row r="779">
      <c r="A779" s="336"/>
      <c r="B779" s="336"/>
      <c r="C779" s="336"/>
      <c r="D779" s="336"/>
      <c r="E779" s="336"/>
      <c r="F779" s="336"/>
      <c r="G779" s="336"/>
      <c r="H779" s="336"/>
      <c r="I779" s="336"/>
      <c r="J779" s="336"/>
      <c r="K779" s="336"/>
      <c r="L779" s="336"/>
      <c r="M779" s="336"/>
      <c r="N779" s="336"/>
      <c r="O779" s="336"/>
      <c r="P779" s="336"/>
      <c r="Q779" s="336"/>
      <c r="R779" s="336"/>
      <c r="S779" s="336"/>
      <c r="T779" s="336"/>
      <c r="U779" s="336"/>
      <c r="V779" s="336"/>
      <c r="W779" s="336"/>
      <c r="X779" s="336"/>
      <c r="Y779" s="336"/>
      <c r="Z779" s="336"/>
    </row>
    <row r="780">
      <c r="A780" s="336"/>
      <c r="B780" s="336"/>
      <c r="C780" s="336"/>
      <c r="D780" s="336"/>
      <c r="E780" s="336"/>
      <c r="F780" s="336"/>
      <c r="G780" s="336"/>
      <c r="H780" s="336"/>
      <c r="I780" s="336"/>
      <c r="J780" s="336"/>
      <c r="K780" s="336"/>
      <c r="L780" s="336"/>
      <c r="M780" s="336"/>
      <c r="N780" s="336"/>
      <c r="O780" s="336"/>
      <c r="P780" s="336"/>
      <c r="Q780" s="336"/>
      <c r="R780" s="336"/>
      <c r="S780" s="336"/>
      <c r="T780" s="336"/>
      <c r="U780" s="336"/>
      <c r="V780" s="336"/>
      <c r="W780" s="336"/>
      <c r="X780" s="336"/>
      <c r="Y780" s="336"/>
      <c r="Z780" s="336"/>
    </row>
    <row r="781">
      <c r="A781" s="336"/>
      <c r="B781" s="336"/>
      <c r="C781" s="336"/>
      <c r="D781" s="336"/>
      <c r="E781" s="336"/>
      <c r="F781" s="336"/>
      <c r="G781" s="336"/>
      <c r="H781" s="336"/>
      <c r="I781" s="336"/>
      <c r="J781" s="336"/>
      <c r="K781" s="336"/>
      <c r="L781" s="336"/>
      <c r="M781" s="336"/>
      <c r="N781" s="336"/>
      <c r="O781" s="336"/>
      <c r="P781" s="336"/>
      <c r="Q781" s="336"/>
      <c r="R781" s="336"/>
      <c r="S781" s="336"/>
      <c r="T781" s="336"/>
      <c r="U781" s="336"/>
      <c r="V781" s="336"/>
      <c r="W781" s="336"/>
      <c r="X781" s="336"/>
      <c r="Y781" s="336"/>
      <c r="Z781" s="336"/>
    </row>
    <row r="782">
      <c r="A782" s="336"/>
      <c r="B782" s="336"/>
      <c r="C782" s="336"/>
      <c r="D782" s="336"/>
      <c r="E782" s="336"/>
      <c r="F782" s="336"/>
      <c r="G782" s="336"/>
      <c r="H782" s="336"/>
      <c r="I782" s="336"/>
      <c r="J782" s="336"/>
      <c r="K782" s="336"/>
      <c r="L782" s="336"/>
      <c r="M782" s="336"/>
      <c r="N782" s="336"/>
      <c r="O782" s="336"/>
      <c r="P782" s="336"/>
      <c r="Q782" s="336"/>
      <c r="R782" s="336"/>
      <c r="S782" s="336"/>
      <c r="T782" s="336"/>
      <c r="U782" s="336"/>
      <c r="V782" s="336"/>
      <c r="W782" s="336"/>
      <c r="X782" s="336"/>
      <c r="Y782" s="336"/>
      <c r="Z782" s="336"/>
    </row>
    <row r="783">
      <c r="A783" s="336"/>
      <c r="B783" s="336"/>
      <c r="C783" s="336"/>
      <c r="D783" s="336"/>
      <c r="E783" s="336"/>
      <c r="F783" s="336"/>
      <c r="G783" s="336"/>
      <c r="H783" s="336"/>
      <c r="I783" s="336"/>
      <c r="J783" s="336"/>
      <c r="K783" s="336"/>
      <c r="L783" s="336"/>
      <c r="M783" s="336"/>
      <c r="N783" s="336"/>
      <c r="O783" s="336"/>
      <c r="P783" s="336"/>
      <c r="Q783" s="336"/>
      <c r="R783" s="336"/>
      <c r="S783" s="336"/>
      <c r="T783" s="336"/>
      <c r="U783" s="336"/>
      <c r="V783" s="336"/>
      <c r="W783" s="336"/>
      <c r="X783" s="336"/>
      <c r="Y783" s="336"/>
      <c r="Z783" s="336"/>
    </row>
    <row r="784">
      <c r="A784" s="336"/>
      <c r="B784" s="336"/>
      <c r="C784" s="336"/>
      <c r="D784" s="336"/>
      <c r="E784" s="336"/>
      <c r="F784" s="336"/>
      <c r="G784" s="336"/>
      <c r="H784" s="336"/>
      <c r="I784" s="336"/>
      <c r="J784" s="336"/>
      <c r="K784" s="336"/>
      <c r="L784" s="336"/>
      <c r="M784" s="336"/>
      <c r="N784" s="336"/>
      <c r="O784" s="336"/>
      <c r="P784" s="336"/>
      <c r="Q784" s="336"/>
      <c r="R784" s="336"/>
      <c r="S784" s="336"/>
      <c r="T784" s="336"/>
      <c r="U784" s="336"/>
      <c r="V784" s="336"/>
      <c r="W784" s="336"/>
      <c r="X784" s="336"/>
      <c r="Y784" s="336"/>
      <c r="Z784" s="336"/>
    </row>
    <row r="785">
      <c r="A785" s="336"/>
      <c r="B785" s="336"/>
      <c r="C785" s="336"/>
      <c r="D785" s="336"/>
      <c r="E785" s="336"/>
      <c r="F785" s="336"/>
      <c r="G785" s="336"/>
      <c r="H785" s="336"/>
      <c r="I785" s="336"/>
      <c r="J785" s="336"/>
      <c r="K785" s="336"/>
      <c r="L785" s="336"/>
      <c r="M785" s="336"/>
      <c r="N785" s="336"/>
      <c r="O785" s="336"/>
      <c r="P785" s="336"/>
      <c r="Q785" s="336"/>
      <c r="R785" s="336"/>
      <c r="S785" s="336"/>
      <c r="T785" s="336"/>
      <c r="U785" s="336"/>
      <c r="V785" s="336"/>
      <c r="W785" s="336"/>
      <c r="X785" s="336"/>
      <c r="Y785" s="336"/>
      <c r="Z785" s="336"/>
    </row>
    <row r="786">
      <c r="A786" s="336"/>
      <c r="B786" s="336"/>
      <c r="C786" s="336"/>
      <c r="D786" s="336"/>
      <c r="E786" s="336"/>
      <c r="F786" s="336"/>
      <c r="G786" s="336"/>
      <c r="H786" s="336"/>
      <c r="I786" s="336"/>
      <c r="J786" s="336"/>
      <c r="K786" s="336"/>
      <c r="L786" s="336"/>
      <c r="M786" s="336"/>
      <c r="N786" s="336"/>
      <c r="O786" s="336"/>
      <c r="P786" s="336"/>
      <c r="Q786" s="336"/>
      <c r="R786" s="336"/>
      <c r="S786" s="336"/>
      <c r="T786" s="336"/>
      <c r="U786" s="336"/>
      <c r="V786" s="336"/>
      <c r="W786" s="336"/>
      <c r="X786" s="336"/>
      <c r="Y786" s="336"/>
      <c r="Z786" s="336"/>
    </row>
    <row r="787">
      <c r="A787" s="336"/>
      <c r="B787" s="336"/>
      <c r="C787" s="336"/>
      <c r="D787" s="336"/>
      <c r="E787" s="336"/>
      <c r="F787" s="336"/>
      <c r="G787" s="336"/>
      <c r="H787" s="336"/>
      <c r="I787" s="336"/>
      <c r="J787" s="336"/>
      <c r="K787" s="336"/>
      <c r="L787" s="336"/>
      <c r="M787" s="336"/>
      <c r="N787" s="336"/>
      <c r="O787" s="336"/>
      <c r="P787" s="336"/>
      <c r="Q787" s="336"/>
      <c r="R787" s="336"/>
      <c r="S787" s="336"/>
      <c r="T787" s="336"/>
      <c r="U787" s="336"/>
      <c r="V787" s="336"/>
      <c r="W787" s="336"/>
      <c r="X787" s="336"/>
      <c r="Y787" s="336"/>
      <c r="Z787" s="336"/>
    </row>
    <row r="788">
      <c r="A788" s="336"/>
      <c r="B788" s="336"/>
      <c r="C788" s="336"/>
      <c r="D788" s="336"/>
      <c r="E788" s="336"/>
      <c r="F788" s="336"/>
      <c r="G788" s="336"/>
      <c r="H788" s="336"/>
      <c r="I788" s="336"/>
      <c r="J788" s="336"/>
      <c r="K788" s="336"/>
      <c r="L788" s="336"/>
      <c r="M788" s="336"/>
      <c r="N788" s="336"/>
      <c r="O788" s="336"/>
      <c r="P788" s="336"/>
      <c r="Q788" s="336"/>
      <c r="R788" s="336"/>
      <c r="S788" s="336"/>
      <c r="T788" s="336"/>
      <c r="U788" s="336"/>
      <c r="V788" s="336"/>
      <c r="W788" s="336"/>
      <c r="X788" s="336"/>
      <c r="Y788" s="336"/>
      <c r="Z788" s="336"/>
    </row>
    <row r="789">
      <c r="A789" s="336"/>
      <c r="B789" s="336"/>
      <c r="C789" s="336"/>
      <c r="D789" s="336"/>
      <c r="E789" s="336"/>
      <c r="F789" s="336"/>
      <c r="G789" s="336"/>
      <c r="H789" s="336"/>
      <c r="I789" s="336"/>
      <c r="J789" s="336"/>
      <c r="K789" s="336"/>
      <c r="L789" s="336"/>
      <c r="M789" s="336"/>
      <c r="N789" s="336"/>
      <c r="O789" s="336"/>
      <c r="P789" s="336"/>
      <c r="Q789" s="336"/>
      <c r="R789" s="336"/>
      <c r="S789" s="336"/>
      <c r="T789" s="336"/>
      <c r="U789" s="336"/>
      <c r="V789" s="336"/>
      <c r="W789" s="336"/>
      <c r="X789" s="336"/>
      <c r="Y789" s="336"/>
      <c r="Z789" s="336"/>
    </row>
    <row r="790">
      <c r="A790" s="336"/>
      <c r="B790" s="336"/>
      <c r="C790" s="336"/>
      <c r="D790" s="336"/>
      <c r="E790" s="336"/>
      <c r="F790" s="336"/>
      <c r="G790" s="336"/>
      <c r="H790" s="336"/>
      <c r="I790" s="336"/>
      <c r="J790" s="336"/>
      <c r="K790" s="336"/>
      <c r="L790" s="336"/>
      <c r="M790" s="336"/>
      <c r="N790" s="336"/>
      <c r="O790" s="336"/>
      <c r="P790" s="336"/>
      <c r="Q790" s="336"/>
      <c r="R790" s="336"/>
      <c r="S790" s="336"/>
      <c r="T790" s="336"/>
      <c r="U790" s="336"/>
      <c r="V790" s="336"/>
      <c r="W790" s="336"/>
      <c r="X790" s="336"/>
      <c r="Y790" s="336"/>
      <c r="Z790" s="336"/>
    </row>
    <row r="791">
      <c r="A791" s="336"/>
      <c r="B791" s="336"/>
      <c r="C791" s="336"/>
      <c r="D791" s="336"/>
      <c r="E791" s="336"/>
      <c r="F791" s="336"/>
      <c r="G791" s="336"/>
      <c r="H791" s="336"/>
      <c r="I791" s="336"/>
      <c r="J791" s="336"/>
      <c r="K791" s="336"/>
      <c r="L791" s="336"/>
      <c r="M791" s="336"/>
      <c r="N791" s="336"/>
      <c r="O791" s="336"/>
      <c r="P791" s="336"/>
      <c r="Q791" s="336"/>
      <c r="R791" s="336"/>
      <c r="S791" s="336"/>
      <c r="T791" s="336"/>
      <c r="U791" s="336"/>
      <c r="V791" s="336"/>
      <c r="W791" s="336"/>
      <c r="X791" s="336"/>
      <c r="Y791" s="336"/>
      <c r="Z791" s="336"/>
    </row>
    <row r="792">
      <c r="A792" s="336"/>
      <c r="B792" s="336"/>
      <c r="C792" s="336"/>
      <c r="D792" s="336"/>
      <c r="E792" s="336"/>
      <c r="F792" s="336"/>
      <c r="G792" s="336"/>
      <c r="H792" s="336"/>
      <c r="I792" s="336"/>
      <c r="J792" s="336"/>
      <c r="K792" s="336"/>
      <c r="L792" s="336"/>
      <c r="M792" s="336"/>
      <c r="N792" s="336"/>
      <c r="O792" s="336"/>
      <c r="P792" s="336"/>
      <c r="Q792" s="336"/>
      <c r="R792" s="336"/>
      <c r="S792" s="336"/>
      <c r="T792" s="336"/>
      <c r="U792" s="336"/>
      <c r="V792" s="336"/>
      <c r="W792" s="336"/>
      <c r="X792" s="336"/>
      <c r="Y792" s="336"/>
      <c r="Z792" s="336"/>
    </row>
    <row r="793">
      <c r="A793" s="336"/>
      <c r="B793" s="336"/>
      <c r="C793" s="336"/>
      <c r="D793" s="336"/>
      <c r="E793" s="336"/>
      <c r="F793" s="336"/>
      <c r="G793" s="336"/>
      <c r="H793" s="336"/>
      <c r="I793" s="336"/>
      <c r="J793" s="336"/>
      <c r="K793" s="336"/>
      <c r="L793" s="336"/>
      <c r="M793" s="336"/>
      <c r="N793" s="336"/>
      <c r="O793" s="336"/>
      <c r="P793" s="336"/>
      <c r="Q793" s="336"/>
      <c r="R793" s="336"/>
      <c r="S793" s="336"/>
      <c r="T793" s="336"/>
      <c r="U793" s="336"/>
      <c r="V793" s="336"/>
      <c r="W793" s="336"/>
      <c r="X793" s="336"/>
      <c r="Y793" s="336"/>
      <c r="Z793" s="336"/>
    </row>
    <row r="794">
      <c r="A794" s="336"/>
      <c r="B794" s="336"/>
      <c r="C794" s="336"/>
      <c r="D794" s="336"/>
      <c r="E794" s="336"/>
      <c r="F794" s="336"/>
      <c r="G794" s="336"/>
      <c r="H794" s="336"/>
      <c r="I794" s="336"/>
      <c r="J794" s="336"/>
      <c r="K794" s="336"/>
      <c r="L794" s="336"/>
      <c r="M794" s="336"/>
      <c r="N794" s="336"/>
      <c r="O794" s="336"/>
      <c r="P794" s="336"/>
      <c r="Q794" s="336"/>
      <c r="R794" s="336"/>
      <c r="S794" s="336"/>
      <c r="T794" s="336"/>
      <c r="U794" s="336"/>
      <c r="V794" s="336"/>
      <c r="W794" s="336"/>
      <c r="X794" s="336"/>
      <c r="Y794" s="336"/>
      <c r="Z794" s="336"/>
    </row>
    <row r="795">
      <c r="A795" s="336"/>
      <c r="B795" s="336"/>
      <c r="C795" s="336"/>
      <c r="D795" s="336"/>
      <c r="E795" s="336"/>
      <c r="F795" s="336"/>
      <c r="G795" s="336"/>
      <c r="H795" s="336"/>
      <c r="I795" s="336"/>
      <c r="J795" s="336"/>
      <c r="K795" s="336"/>
      <c r="L795" s="336"/>
      <c r="M795" s="336"/>
      <c r="N795" s="336"/>
      <c r="O795" s="336"/>
      <c r="P795" s="336"/>
      <c r="Q795" s="336"/>
      <c r="R795" s="336"/>
      <c r="S795" s="336"/>
      <c r="T795" s="336"/>
      <c r="U795" s="336"/>
      <c r="V795" s="336"/>
      <c r="W795" s="336"/>
      <c r="X795" s="336"/>
      <c r="Y795" s="336"/>
      <c r="Z795" s="336"/>
    </row>
    <row r="796">
      <c r="A796" s="336"/>
      <c r="B796" s="336"/>
      <c r="C796" s="336"/>
      <c r="D796" s="336"/>
      <c r="E796" s="336"/>
      <c r="F796" s="336"/>
      <c r="G796" s="336"/>
      <c r="H796" s="336"/>
      <c r="I796" s="336"/>
      <c r="J796" s="336"/>
      <c r="K796" s="336"/>
      <c r="L796" s="336"/>
      <c r="M796" s="336"/>
      <c r="N796" s="336"/>
      <c r="O796" s="336"/>
      <c r="P796" s="336"/>
      <c r="Q796" s="336"/>
      <c r="R796" s="336"/>
      <c r="S796" s="336"/>
      <c r="T796" s="336"/>
      <c r="U796" s="336"/>
      <c r="V796" s="336"/>
      <c r="W796" s="336"/>
      <c r="X796" s="336"/>
      <c r="Y796" s="336"/>
      <c r="Z796" s="336"/>
    </row>
    <row r="797">
      <c r="A797" s="336"/>
      <c r="B797" s="336"/>
      <c r="C797" s="336"/>
      <c r="D797" s="336"/>
      <c r="E797" s="336"/>
      <c r="F797" s="336"/>
      <c r="G797" s="336"/>
      <c r="H797" s="336"/>
      <c r="I797" s="336"/>
      <c r="J797" s="336"/>
      <c r="K797" s="336"/>
      <c r="L797" s="336"/>
      <c r="M797" s="336"/>
      <c r="N797" s="336"/>
      <c r="O797" s="336"/>
      <c r="P797" s="336"/>
      <c r="Q797" s="336"/>
      <c r="R797" s="336"/>
      <c r="S797" s="336"/>
      <c r="T797" s="336"/>
      <c r="U797" s="336"/>
      <c r="V797" s="336"/>
      <c r="W797" s="336"/>
      <c r="X797" s="336"/>
      <c r="Y797" s="336"/>
      <c r="Z797" s="336"/>
    </row>
    <row r="798">
      <c r="A798" s="336"/>
      <c r="B798" s="336"/>
      <c r="C798" s="336"/>
      <c r="D798" s="336"/>
      <c r="E798" s="336"/>
      <c r="F798" s="336"/>
      <c r="G798" s="336"/>
      <c r="H798" s="336"/>
      <c r="I798" s="336"/>
      <c r="J798" s="336"/>
      <c r="K798" s="336"/>
      <c r="L798" s="336"/>
      <c r="M798" s="336"/>
      <c r="N798" s="336"/>
      <c r="O798" s="336"/>
      <c r="P798" s="336"/>
      <c r="Q798" s="336"/>
      <c r="R798" s="336"/>
      <c r="S798" s="336"/>
      <c r="T798" s="336"/>
      <c r="U798" s="336"/>
      <c r="V798" s="336"/>
      <c r="W798" s="336"/>
      <c r="X798" s="336"/>
      <c r="Y798" s="336"/>
      <c r="Z798" s="336"/>
    </row>
    <row r="799">
      <c r="A799" s="336"/>
      <c r="B799" s="336"/>
      <c r="C799" s="336"/>
      <c r="D799" s="336"/>
      <c r="E799" s="336"/>
      <c r="F799" s="336"/>
      <c r="G799" s="336"/>
      <c r="H799" s="336"/>
      <c r="I799" s="336"/>
      <c r="J799" s="336"/>
      <c r="K799" s="336"/>
      <c r="L799" s="336"/>
      <c r="M799" s="336"/>
      <c r="N799" s="336"/>
      <c r="O799" s="336"/>
      <c r="P799" s="336"/>
      <c r="Q799" s="336"/>
      <c r="R799" s="336"/>
      <c r="S799" s="336"/>
      <c r="T799" s="336"/>
      <c r="U799" s="336"/>
      <c r="V799" s="336"/>
      <c r="W799" s="336"/>
      <c r="X799" s="336"/>
      <c r="Y799" s="336"/>
      <c r="Z799" s="336"/>
    </row>
    <row r="800">
      <c r="A800" s="336"/>
      <c r="B800" s="336"/>
      <c r="C800" s="336"/>
      <c r="D800" s="336"/>
      <c r="E800" s="336"/>
      <c r="F800" s="336"/>
      <c r="G800" s="336"/>
      <c r="H800" s="336"/>
      <c r="I800" s="336"/>
      <c r="J800" s="336"/>
      <c r="K800" s="336"/>
      <c r="L800" s="336"/>
      <c r="M800" s="336"/>
      <c r="N800" s="336"/>
      <c r="O800" s="336"/>
      <c r="P800" s="336"/>
      <c r="Q800" s="336"/>
      <c r="R800" s="336"/>
      <c r="S800" s="336"/>
      <c r="T800" s="336"/>
      <c r="U800" s="336"/>
      <c r="V800" s="336"/>
      <c r="W800" s="336"/>
      <c r="X800" s="336"/>
      <c r="Y800" s="336"/>
      <c r="Z800" s="336"/>
    </row>
    <row r="801">
      <c r="A801" s="336"/>
      <c r="B801" s="336"/>
      <c r="C801" s="336"/>
      <c r="D801" s="336"/>
      <c r="E801" s="336"/>
      <c r="F801" s="336"/>
      <c r="G801" s="336"/>
      <c r="H801" s="336"/>
      <c r="I801" s="336"/>
      <c r="J801" s="336"/>
      <c r="K801" s="336"/>
      <c r="L801" s="336"/>
      <c r="M801" s="336"/>
      <c r="N801" s="336"/>
      <c r="O801" s="336"/>
      <c r="P801" s="336"/>
      <c r="Q801" s="336"/>
      <c r="R801" s="336"/>
      <c r="S801" s="336"/>
      <c r="T801" s="336"/>
      <c r="U801" s="336"/>
      <c r="V801" s="336"/>
      <c r="W801" s="336"/>
      <c r="X801" s="336"/>
      <c r="Y801" s="336"/>
      <c r="Z801" s="336"/>
    </row>
    <row r="802">
      <c r="A802" s="336"/>
      <c r="B802" s="336"/>
      <c r="C802" s="336"/>
      <c r="D802" s="336"/>
      <c r="E802" s="336"/>
      <c r="F802" s="336"/>
      <c r="G802" s="336"/>
      <c r="H802" s="336"/>
      <c r="I802" s="336"/>
      <c r="J802" s="336"/>
      <c r="K802" s="336"/>
      <c r="L802" s="336"/>
      <c r="M802" s="336"/>
      <c r="N802" s="336"/>
      <c r="O802" s="336"/>
      <c r="P802" s="336"/>
      <c r="Q802" s="336"/>
      <c r="R802" s="336"/>
      <c r="S802" s="336"/>
      <c r="T802" s="336"/>
      <c r="U802" s="336"/>
      <c r="V802" s="336"/>
      <c r="W802" s="336"/>
      <c r="X802" s="336"/>
      <c r="Y802" s="336"/>
      <c r="Z802" s="336"/>
    </row>
    <row r="803">
      <c r="A803" s="336"/>
      <c r="B803" s="336"/>
      <c r="C803" s="336"/>
      <c r="D803" s="336"/>
      <c r="E803" s="336"/>
      <c r="F803" s="336"/>
      <c r="G803" s="336"/>
      <c r="H803" s="336"/>
      <c r="I803" s="336"/>
      <c r="J803" s="336"/>
      <c r="K803" s="336"/>
      <c r="L803" s="336"/>
      <c r="M803" s="336"/>
      <c r="N803" s="336"/>
      <c r="O803" s="336"/>
      <c r="P803" s="336"/>
      <c r="Q803" s="336"/>
      <c r="R803" s="336"/>
      <c r="S803" s="336"/>
      <c r="T803" s="336"/>
      <c r="U803" s="336"/>
      <c r="V803" s="336"/>
      <c r="W803" s="336"/>
      <c r="X803" s="336"/>
      <c r="Y803" s="336"/>
      <c r="Z803" s="336"/>
    </row>
    <row r="804">
      <c r="A804" s="336"/>
      <c r="B804" s="336"/>
      <c r="C804" s="336"/>
      <c r="D804" s="336"/>
      <c r="E804" s="336"/>
      <c r="F804" s="336"/>
      <c r="G804" s="336"/>
      <c r="H804" s="336"/>
      <c r="I804" s="336"/>
      <c r="J804" s="336"/>
      <c r="K804" s="336"/>
      <c r="L804" s="336"/>
      <c r="M804" s="336"/>
      <c r="N804" s="336"/>
      <c r="O804" s="336"/>
      <c r="P804" s="336"/>
      <c r="Q804" s="336"/>
      <c r="R804" s="336"/>
      <c r="S804" s="336"/>
      <c r="T804" s="336"/>
      <c r="U804" s="336"/>
      <c r="V804" s="336"/>
      <c r="W804" s="336"/>
      <c r="X804" s="336"/>
      <c r="Y804" s="336"/>
      <c r="Z804" s="336"/>
    </row>
    <row r="805">
      <c r="A805" s="336"/>
      <c r="B805" s="336"/>
      <c r="C805" s="336"/>
      <c r="D805" s="336"/>
      <c r="E805" s="336"/>
      <c r="F805" s="336"/>
      <c r="G805" s="336"/>
      <c r="H805" s="336"/>
      <c r="I805" s="336"/>
      <c r="J805" s="336"/>
      <c r="K805" s="336"/>
      <c r="L805" s="336"/>
      <c r="M805" s="336"/>
      <c r="N805" s="336"/>
      <c r="O805" s="336"/>
      <c r="P805" s="336"/>
      <c r="Q805" s="336"/>
      <c r="R805" s="336"/>
      <c r="S805" s="336"/>
      <c r="T805" s="336"/>
      <c r="U805" s="336"/>
      <c r="V805" s="336"/>
      <c r="W805" s="336"/>
      <c r="X805" s="336"/>
      <c r="Y805" s="336"/>
      <c r="Z805" s="336"/>
    </row>
    <row r="806">
      <c r="A806" s="336"/>
      <c r="B806" s="336"/>
      <c r="C806" s="336"/>
      <c r="D806" s="336"/>
      <c r="E806" s="336"/>
      <c r="F806" s="336"/>
      <c r="G806" s="336"/>
      <c r="H806" s="336"/>
      <c r="I806" s="336"/>
      <c r="J806" s="336"/>
      <c r="K806" s="336"/>
      <c r="L806" s="336"/>
      <c r="M806" s="336"/>
      <c r="N806" s="336"/>
      <c r="O806" s="336"/>
      <c r="P806" s="336"/>
      <c r="Q806" s="336"/>
      <c r="R806" s="336"/>
      <c r="S806" s="336"/>
      <c r="T806" s="336"/>
      <c r="U806" s="336"/>
      <c r="V806" s="336"/>
      <c r="W806" s="336"/>
      <c r="X806" s="336"/>
      <c r="Y806" s="336"/>
      <c r="Z806" s="336"/>
    </row>
    <row r="807">
      <c r="A807" s="336"/>
      <c r="B807" s="336"/>
      <c r="C807" s="336"/>
      <c r="D807" s="336"/>
      <c r="E807" s="336"/>
      <c r="F807" s="336"/>
      <c r="G807" s="336"/>
      <c r="H807" s="336"/>
      <c r="I807" s="336"/>
      <c r="J807" s="336"/>
      <c r="K807" s="336"/>
      <c r="L807" s="336"/>
      <c r="M807" s="336"/>
      <c r="N807" s="336"/>
      <c r="O807" s="336"/>
      <c r="P807" s="336"/>
      <c r="Q807" s="336"/>
      <c r="R807" s="336"/>
      <c r="S807" s="336"/>
      <c r="T807" s="336"/>
      <c r="U807" s="336"/>
      <c r="V807" s="336"/>
      <c r="W807" s="336"/>
      <c r="X807" s="336"/>
      <c r="Y807" s="336"/>
      <c r="Z807" s="336"/>
    </row>
    <row r="808">
      <c r="A808" s="336"/>
      <c r="B808" s="336"/>
      <c r="C808" s="336"/>
      <c r="D808" s="336"/>
      <c r="E808" s="336"/>
      <c r="F808" s="336"/>
      <c r="G808" s="336"/>
      <c r="H808" s="336"/>
      <c r="I808" s="336"/>
      <c r="J808" s="336"/>
      <c r="K808" s="336"/>
      <c r="L808" s="336"/>
      <c r="M808" s="336"/>
      <c r="N808" s="336"/>
      <c r="O808" s="336"/>
      <c r="P808" s="336"/>
      <c r="Q808" s="336"/>
      <c r="R808" s="336"/>
      <c r="S808" s="336"/>
      <c r="T808" s="336"/>
      <c r="U808" s="336"/>
      <c r="V808" s="336"/>
      <c r="W808" s="336"/>
      <c r="X808" s="336"/>
      <c r="Y808" s="336"/>
      <c r="Z808" s="336"/>
    </row>
    <row r="809">
      <c r="A809" s="336"/>
      <c r="B809" s="336"/>
      <c r="C809" s="336"/>
      <c r="D809" s="336"/>
      <c r="E809" s="336"/>
      <c r="F809" s="336"/>
      <c r="G809" s="336"/>
      <c r="H809" s="336"/>
      <c r="I809" s="336"/>
      <c r="J809" s="336"/>
      <c r="K809" s="336"/>
      <c r="L809" s="336"/>
      <c r="M809" s="336"/>
      <c r="N809" s="336"/>
      <c r="O809" s="336"/>
      <c r="P809" s="336"/>
      <c r="Q809" s="336"/>
      <c r="R809" s="336"/>
      <c r="S809" s="336"/>
      <c r="T809" s="336"/>
      <c r="U809" s="336"/>
      <c r="V809" s="336"/>
      <c r="W809" s="336"/>
      <c r="X809" s="336"/>
      <c r="Y809" s="336"/>
      <c r="Z809" s="336"/>
    </row>
    <row r="810">
      <c r="A810" s="336"/>
      <c r="B810" s="336"/>
      <c r="C810" s="336"/>
      <c r="D810" s="336"/>
      <c r="E810" s="336"/>
      <c r="F810" s="336"/>
      <c r="G810" s="336"/>
      <c r="H810" s="336"/>
      <c r="I810" s="336"/>
      <c r="J810" s="336"/>
      <c r="K810" s="336"/>
      <c r="L810" s="336"/>
      <c r="M810" s="336"/>
      <c r="N810" s="336"/>
      <c r="O810" s="336"/>
      <c r="P810" s="336"/>
      <c r="Q810" s="336"/>
      <c r="R810" s="336"/>
      <c r="S810" s="336"/>
      <c r="T810" s="336"/>
      <c r="U810" s="336"/>
      <c r="V810" s="336"/>
      <c r="W810" s="336"/>
      <c r="X810" s="336"/>
      <c r="Y810" s="336"/>
      <c r="Z810" s="336"/>
    </row>
    <row r="811">
      <c r="A811" s="336"/>
      <c r="B811" s="336"/>
      <c r="C811" s="336"/>
      <c r="D811" s="336"/>
      <c r="E811" s="336"/>
      <c r="F811" s="336"/>
      <c r="G811" s="336"/>
      <c r="H811" s="336"/>
      <c r="I811" s="336"/>
      <c r="J811" s="336"/>
      <c r="K811" s="336"/>
      <c r="L811" s="336"/>
      <c r="M811" s="336"/>
      <c r="N811" s="336"/>
      <c r="O811" s="336"/>
      <c r="P811" s="336"/>
      <c r="Q811" s="336"/>
      <c r="R811" s="336"/>
      <c r="S811" s="336"/>
      <c r="T811" s="336"/>
      <c r="U811" s="336"/>
      <c r="V811" s="336"/>
      <c r="W811" s="336"/>
      <c r="X811" s="336"/>
      <c r="Y811" s="336"/>
      <c r="Z811" s="336"/>
    </row>
    <row r="812">
      <c r="A812" s="336"/>
      <c r="B812" s="336"/>
      <c r="C812" s="336"/>
      <c r="D812" s="336"/>
      <c r="E812" s="336"/>
      <c r="F812" s="336"/>
      <c r="G812" s="336"/>
      <c r="H812" s="336"/>
      <c r="I812" s="336"/>
      <c r="J812" s="336"/>
      <c r="K812" s="336"/>
      <c r="L812" s="336"/>
      <c r="M812" s="336"/>
      <c r="N812" s="336"/>
      <c r="O812" s="336"/>
      <c r="P812" s="336"/>
      <c r="Q812" s="336"/>
      <c r="R812" s="336"/>
      <c r="S812" s="336"/>
      <c r="T812" s="336"/>
      <c r="U812" s="336"/>
      <c r="V812" s="336"/>
      <c r="W812" s="336"/>
      <c r="X812" s="336"/>
      <c r="Y812" s="336"/>
      <c r="Z812" s="336"/>
    </row>
    <row r="813">
      <c r="A813" s="336"/>
      <c r="B813" s="336"/>
      <c r="C813" s="336"/>
      <c r="D813" s="336"/>
      <c r="E813" s="336"/>
      <c r="F813" s="336"/>
      <c r="G813" s="336"/>
      <c r="H813" s="336"/>
      <c r="I813" s="336"/>
      <c r="J813" s="336"/>
      <c r="K813" s="336"/>
      <c r="L813" s="336"/>
      <c r="M813" s="336"/>
      <c r="N813" s="336"/>
      <c r="O813" s="336"/>
      <c r="P813" s="336"/>
      <c r="Q813" s="336"/>
      <c r="R813" s="336"/>
      <c r="S813" s="336"/>
      <c r="T813" s="336"/>
      <c r="U813" s="336"/>
      <c r="V813" s="336"/>
      <c r="W813" s="336"/>
      <c r="X813" s="336"/>
      <c r="Y813" s="336"/>
      <c r="Z813" s="336"/>
    </row>
    <row r="814">
      <c r="A814" s="336"/>
      <c r="B814" s="336"/>
      <c r="C814" s="336"/>
      <c r="D814" s="336"/>
      <c r="E814" s="336"/>
      <c r="F814" s="336"/>
      <c r="G814" s="336"/>
      <c r="H814" s="336"/>
      <c r="I814" s="336"/>
      <c r="J814" s="336"/>
      <c r="K814" s="336"/>
      <c r="L814" s="336"/>
      <c r="M814" s="336"/>
      <c r="N814" s="336"/>
      <c r="O814" s="336"/>
      <c r="P814" s="336"/>
      <c r="Q814" s="336"/>
      <c r="R814" s="336"/>
      <c r="S814" s="336"/>
      <c r="T814" s="336"/>
      <c r="U814" s="336"/>
      <c r="V814" s="336"/>
      <c r="W814" s="336"/>
      <c r="X814" s="336"/>
      <c r="Y814" s="336"/>
      <c r="Z814" s="336"/>
    </row>
    <row r="815">
      <c r="A815" s="336"/>
      <c r="B815" s="336"/>
      <c r="C815" s="336"/>
      <c r="D815" s="336"/>
      <c r="E815" s="336"/>
      <c r="F815" s="336"/>
      <c r="G815" s="336"/>
      <c r="H815" s="336"/>
      <c r="I815" s="336"/>
      <c r="J815" s="336"/>
      <c r="K815" s="336"/>
      <c r="L815" s="336"/>
      <c r="M815" s="336"/>
      <c r="N815" s="336"/>
      <c r="O815" s="336"/>
      <c r="P815" s="336"/>
      <c r="Q815" s="336"/>
      <c r="R815" s="336"/>
      <c r="S815" s="336"/>
      <c r="T815" s="336"/>
      <c r="U815" s="336"/>
      <c r="V815" s="336"/>
      <c r="W815" s="336"/>
      <c r="X815" s="336"/>
      <c r="Y815" s="336"/>
      <c r="Z815" s="336"/>
    </row>
    <row r="816">
      <c r="A816" s="336"/>
      <c r="B816" s="336"/>
      <c r="C816" s="336"/>
      <c r="D816" s="336"/>
      <c r="E816" s="336"/>
      <c r="F816" s="336"/>
      <c r="G816" s="336"/>
      <c r="H816" s="336"/>
      <c r="I816" s="336"/>
      <c r="J816" s="336"/>
      <c r="K816" s="336"/>
      <c r="L816" s="336"/>
      <c r="M816" s="336"/>
      <c r="N816" s="336"/>
      <c r="O816" s="336"/>
      <c r="P816" s="336"/>
      <c r="Q816" s="336"/>
      <c r="R816" s="336"/>
      <c r="S816" s="336"/>
      <c r="T816" s="336"/>
      <c r="U816" s="336"/>
      <c r="V816" s="336"/>
      <c r="W816" s="336"/>
      <c r="X816" s="336"/>
      <c r="Y816" s="336"/>
      <c r="Z816" s="336"/>
    </row>
    <row r="817">
      <c r="A817" s="336"/>
      <c r="B817" s="336"/>
      <c r="C817" s="336"/>
      <c r="D817" s="336"/>
      <c r="E817" s="336"/>
      <c r="F817" s="336"/>
      <c r="G817" s="336"/>
      <c r="H817" s="336"/>
      <c r="I817" s="336"/>
      <c r="J817" s="336"/>
      <c r="K817" s="336"/>
      <c r="L817" s="336"/>
      <c r="M817" s="336"/>
      <c r="N817" s="336"/>
      <c r="O817" s="336"/>
      <c r="P817" s="336"/>
      <c r="Q817" s="336"/>
      <c r="R817" s="336"/>
      <c r="S817" s="336"/>
      <c r="T817" s="336"/>
      <c r="U817" s="336"/>
      <c r="V817" s="336"/>
      <c r="W817" s="336"/>
      <c r="X817" s="336"/>
      <c r="Y817" s="336"/>
      <c r="Z817" s="336"/>
    </row>
    <row r="818">
      <c r="A818" s="336"/>
      <c r="B818" s="336"/>
      <c r="C818" s="336"/>
      <c r="D818" s="336"/>
      <c r="E818" s="336"/>
      <c r="F818" s="336"/>
      <c r="G818" s="336"/>
      <c r="H818" s="336"/>
      <c r="I818" s="336"/>
      <c r="J818" s="336"/>
      <c r="K818" s="336"/>
      <c r="L818" s="336"/>
      <c r="M818" s="336"/>
      <c r="N818" s="336"/>
      <c r="O818" s="336"/>
      <c r="P818" s="336"/>
      <c r="Q818" s="336"/>
      <c r="R818" s="336"/>
      <c r="S818" s="336"/>
      <c r="T818" s="336"/>
      <c r="U818" s="336"/>
      <c r="V818" s="336"/>
      <c r="W818" s="336"/>
      <c r="X818" s="336"/>
      <c r="Y818" s="336"/>
      <c r="Z818" s="336"/>
    </row>
    <row r="819">
      <c r="A819" s="336"/>
      <c r="B819" s="336"/>
      <c r="C819" s="336"/>
      <c r="D819" s="336"/>
      <c r="E819" s="336"/>
      <c r="F819" s="336"/>
      <c r="G819" s="336"/>
      <c r="H819" s="336"/>
      <c r="I819" s="336"/>
      <c r="J819" s="336"/>
      <c r="K819" s="336"/>
      <c r="L819" s="336"/>
      <c r="M819" s="336"/>
      <c r="N819" s="336"/>
      <c r="O819" s="336"/>
      <c r="P819" s="336"/>
      <c r="Q819" s="336"/>
      <c r="R819" s="336"/>
      <c r="S819" s="336"/>
      <c r="T819" s="336"/>
      <c r="U819" s="336"/>
      <c r="V819" s="336"/>
      <c r="W819" s="336"/>
      <c r="X819" s="336"/>
      <c r="Y819" s="336"/>
      <c r="Z819" s="336"/>
    </row>
    <row r="820">
      <c r="A820" s="336"/>
      <c r="B820" s="336"/>
      <c r="C820" s="336"/>
      <c r="D820" s="336"/>
      <c r="E820" s="336"/>
      <c r="F820" s="336"/>
      <c r="G820" s="336"/>
      <c r="H820" s="336"/>
      <c r="I820" s="336"/>
      <c r="J820" s="336"/>
      <c r="K820" s="336"/>
      <c r="L820" s="336"/>
      <c r="M820" s="336"/>
      <c r="N820" s="336"/>
      <c r="O820" s="336"/>
      <c r="P820" s="336"/>
      <c r="Q820" s="336"/>
      <c r="R820" s="336"/>
      <c r="S820" s="336"/>
      <c r="T820" s="336"/>
      <c r="U820" s="336"/>
      <c r="V820" s="336"/>
      <c r="W820" s="336"/>
      <c r="X820" s="336"/>
      <c r="Y820" s="336"/>
      <c r="Z820" s="336"/>
    </row>
    <row r="821">
      <c r="A821" s="336"/>
      <c r="B821" s="336"/>
      <c r="C821" s="336"/>
      <c r="D821" s="336"/>
      <c r="E821" s="336"/>
      <c r="F821" s="336"/>
      <c r="G821" s="336"/>
      <c r="H821" s="336"/>
      <c r="I821" s="336"/>
      <c r="J821" s="336"/>
      <c r="K821" s="336"/>
      <c r="L821" s="336"/>
      <c r="M821" s="336"/>
      <c r="N821" s="336"/>
      <c r="O821" s="336"/>
      <c r="P821" s="336"/>
      <c r="Q821" s="336"/>
      <c r="R821" s="336"/>
      <c r="S821" s="336"/>
      <c r="T821" s="336"/>
      <c r="U821" s="336"/>
      <c r="V821" s="336"/>
      <c r="W821" s="336"/>
      <c r="X821" s="336"/>
      <c r="Y821" s="336"/>
      <c r="Z821" s="336"/>
    </row>
    <row r="822">
      <c r="A822" s="336"/>
      <c r="B822" s="336"/>
      <c r="C822" s="336"/>
      <c r="D822" s="336"/>
      <c r="E822" s="336"/>
      <c r="F822" s="336"/>
      <c r="G822" s="336"/>
      <c r="H822" s="336"/>
      <c r="I822" s="336"/>
      <c r="J822" s="336"/>
      <c r="K822" s="336"/>
      <c r="L822" s="336"/>
      <c r="M822" s="336"/>
      <c r="N822" s="336"/>
      <c r="O822" s="336"/>
      <c r="P822" s="336"/>
      <c r="Q822" s="336"/>
      <c r="R822" s="336"/>
      <c r="S822" s="336"/>
      <c r="T822" s="336"/>
      <c r="U822" s="336"/>
      <c r="V822" s="336"/>
      <c r="W822" s="336"/>
      <c r="X822" s="336"/>
      <c r="Y822" s="336"/>
      <c r="Z822" s="336"/>
    </row>
    <row r="823">
      <c r="A823" s="336"/>
      <c r="B823" s="336"/>
      <c r="C823" s="336"/>
      <c r="D823" s="336"/>
      <c r="E823" s="336"/>
      <c r="F823" s="336"/>
      <c r="G823" s="336"/>
      <c r="H823" s="336"/>
      <c r="I823" s="336"/>
      <c r="J823" s="336"/>
      <c r="K823" s="336"/>
      <c r="L823" s="336"/>
      <c r="M823" s="336"/>
      <c r="N823" s="336"/>
      <c r="O823" s="336"/>
      <c r="P823" s="336"/>
      <c r="Q823" s="336"/>
      <c r="R823" s="336"/>
      <c r="S823" s="336"/>
      <c r="T823" s="336"/>
      <c r="U823" s="336"/>
      <c r="V823" s="336"/>
      <c r="W823" s="336"/>
      <c r="X823" s="336"/>
      <c r="Y823" s="336"/>
      <c r="Z823" s="336"/>
    </row>
    <row r="824">
      <c r="A824" s="336"/>
      <c r="B824" s="336"/>
      <c r="C824" s="336"/>
      <c r="D824" s="336"/>
      <c r="E824" s="336"/>
      <c r="F824" s="336"/>
      <c r="G824" s="336"/>
      <c r="H824" s="336"/>
      <c r="I824" s="336"/>
      <c r="J824" s="336"/>
      <c r="K824" s="336"/>
      <c r="L824" s="336"/>
      <c r="M824" s="336"/>
      <c r="N824" s="336"/>
      <c r="O824" s="336"/>
      <c r="P824" s="336"/>
      <c r="Q824" s="336"/>
      <c r="R824" s="336"/>
      <c r="S824" s="336"/>
      <c r="T824" s="336"/>
      <c r="U824" s="336"/>
      <c r="V824" s="336"/>
      <c r="W824" s="336"/>
      <c r="X824" s="336"/>
      <c r="Y824" s="336"/>
      <c r="Z824" s="336"/>
    </row>
    <row r="825">
      <c r="A825" s="336"/>
      <c r="B825" s="336"/>
      <c r="C825" s="336"/>
      <c r="D825" s="336"/>
      <c r="E825" s="336"/>
      <c r="F825" s="336"/>
      <c r="G825" s="336"/>
      <c r="H825" s="336"/>
      <c r="I825" s="336"/>
      <c r="J825" s="336"/>
      <c r="K825" s="336"/>
      <c r="L825" s="336"/>
      <c r="M825" s="336"/>
      <c r="N825" s="336"/>
      <c r="O825" s="336"/>
      <c r="P825" s="336"/>
      <c r="Q825" s="336"/>
      <c r="R825" s="336"/>
      <c r="S825" s="336"/>
      <c r="T825" s="336"/>
      <c r="U825" s="336"/>
      <c r="V825" s="336"/>
      <c r="W825" s="336"/>
      <c r="X825" s="336"/>
      <c r="Y825" s="336"/>
      <c r="Z825" s="336"/>
    </row>
    <row r="826">
      <c r="A826" s="336"/>
      <c r="B826" s="336"/>
      <c r="C826" s="336"/>
      <c r="D826" s="336"/>
      <c r="E826" s="336"/>
      <c r="F826" s="336"/>
      <c r="G826" s="336"/>
      <c r="H826" s="336"/>
      <c r="I826" s="336"/>
      <c r="J826" s="336"/>
      <c r="K826" s="336"/>
      <c r="L826" s="336"/>
      <c r="M826" s="336"/>
      <c r="N826" s="336"/>
      <c r="O826" s="336"/>
      <c r="P826" s="336"/>
      <c r="Q826" s="336"/>
      <c r="R826" s="336"/>
      <c r="S826" s="336"/>
      <c r="T826" s="336"/>
      <c r="U826" s="336"/>
      <c r="V826" s="336"/>
      <c r="W826" s="336"/>
      <c r="X826" s="336"/>
      <c r="Y826" s="336"/>
      <c r="Z826" s="336"/>
    </row>
    <row r="827">
      <c r="A827" s="336"/>
      <c r="B827" s="336"/>
      <c r="C827" s="336"/>
      <c r="D827" s="336"/>
      <c r="E827" s="336"/>
      <c r="F827" s="336"/>
      <c r="G827" s="336"/>
      <c r="H827" s="336"/>
      <c r="I827" s="336"/>
      <c r="J827" s="336"/>
      <c r="K827" s="336"/>
      <c r="L827" s="336"/>
      <c r="M827" s="336"/>
      <c r="N827" s="336"/>
      <c r="O827" s="336"/>
      <c r="P827" s="336"/>
      <c r="Q827" s="336"/>
      <c r="R827" s="336"/>
      <c r="S827" s="336"/>
      <c r="T827" s="336"/>
      <c r="U827" s="336"/>
      <c r="V827" s="336"/>
      <c r="W827" s="336"/>
      <c r="X827" s="336"/>
      <c r="Y827" s="336"/>
      <c r="Z827" s="336"/>
    </row>
    <row r="828">
      <c r="A828" s="336"/>
      <c r="B828" s="336"/>
      <c r="C828" s="336"/>
      <c r="D828" s="336"/>
      <c r="E828" s="336"/>
      <c r="F828" s="336"/>
      <c r="G828" s="336"/>
      <c r="H828" s="336"/>
      <c r="I828" s="336"/>
      <c r="J828" s="336"/>
      <c r="K828" s="336"/>
      <c r="L828" s="336"/>
      <c r="M828" s="336"/>
      <c r="N828" s="336"/>
      <c r="O828" s="336"/>
      <c r="P828" s="336"/>
      <c r="Q828" s="336"/>
      <c r="R828" s="336"/>
      <c r="S828" s="336"/>
      <c r="T828" s="336"/>
      <c r="U828" s="336"/>
      <c r="V828" s="336"/>
      <c r="W828" s="336"/>
      <c r="X828" s="336"/>
      <c r="Y828" s="336"/>
      <c r="Z828" s="336"/>
    </row>
    <row r="829">
      <c r="A829" s="336"/>
      <c r="B829" s="336"/>
      <c r="C829" s="336"/>
      <c r="D829" s="336"/>
      <c r="E829" s="336"/>
      <c r="F829" s="336"/>
      <c r="G829" s="336"/>
      <c r="H829" s="336"/>
      <c r="I829" s="336"/>
      <c r="J829" s="336"/>
      <c r="K829" s="336"/>
      <c r="L829" s="336"/>
      <c r="M829" s="336"/>
      <c r="N829" s="336"/>
      <c r="O829" s="336"/>
      <c r="P829" s="336"/>
      <c r="Q829" s="336"/>
      <c r="R829" s="336"/>
      <c r="S829" s="336"/>
      <c r="T829" s="336"/>
      <c r="U829" s="336"/>
      <c r="V829" s="336"/>
      <c r="W829" s="336"/>
      <c r="X829" s="336"/>
      <c r="Y829" s="336"/>
      <c r="Z829" s="336"/>
    </row>
    <row r="830">
      <c r="A830" s="336"/>
      <c r="B830" s="336"/>
      <c r="C830" s="336"/>
      <c r="D830" s="336"/>
      <c r="E830" s="336"/>
      <c r="F830" s="336"/>
      <c r="G830" s="336"/>
      <c r="H830" s="336"/>
      <c r="I830" s="336"/>
      <c r="J830" s="336"/>
      <c r="K830" s="336"/>
      <c r="L830" s="336"/>
      <c r="M830" s="336"/>
      <c r="N830" s="336"/>
      <c r="O830" s="336"/>
      <c r="P830" s="336"/>
      <c r="Q830" s="336"/>
      <c r="R830" s="336"/>
      <c r="S830" s="336"/>
      <c r="T830" s="336"/>
      <c r="U830" s="336"/>
      <c r="V830" s="336"/>
      <c r="W830" s="336"/>
      <c r="X830" s="336"/>
      <c r="Y830" s="336"/>
      <c r="Z830" s="336"/>
    </row>
    <row r="831">
      <c r="A831" s="336"/>
      <c r="B831" s="336"/>
      <c r="C831" s="336"/>
      <c r="D831" s="336"/>
      <c r="E831" s="336"/>
      <c r="F831" s="336"/>
      <c r="G831" s="336"/>
      <c r="H831" s="336"/>
      <c r="I831" s="336"/>
      <c r="J831" s="336"/>
      <c r="K831" s="336"/>
      <c r="L831" s="336"/>
      <c r="M831" s="336"/>
      <c r="N831" s="336"/>
      <c r="O831" s="336"/>
      <c r="P831" s="336"/>
      <c r="Q831" s="336"/>
      <c r="R831" s="336"/>
      <c r="S831" s="336"/>
      <c r="T831" s="336"/>
      <c r="U831" s="336"/>
      <c r="V831" s="336"/>
      <c r="W831" s="336"/>
      <c r="X831" s="336"/>
      <c r="Y831" s="336"/>
      <c r="Z831" s="336"/>
    </row>
    <row r="832">
      <c r="A832" s="336"/>
      <c r="B832" s="336"/>
      <c r="C832" s="336"/>
      <c r="D832" s="336"/>
      <c r="E832" s="336"/>
      <c r="F832" s="336"/>
      <c r="G832" s="336"/>
      <c r="H832" s="336"/>
      <c r="I832" s="336"/>
      <c r="J832" s="336"/>
      <c r="K832" s="336"/>
      <c r="L832" s="336"/>
      <c r="M832" s="336"/>
      <c r="N832" s="336"/>
      <c r="O832" s="336"/>
      <c r="P832" s="336"/>
      <c r="Q832" s="336"/>
      <c r="R832" s="336"/>
      <c r="S832" s="336"/>
      <c r="T832" s="336"/>
      <c r="U832" s="336"/>
      <c r="V832" s="336"/>
      <c r="W832" s="336"/>
      <c r="X832" s="336"/>
      <c r="Y832" s="336"/>
      <c r="Z832" s="336"/>
    </row>
    <row r="833">
      <c r="A833" s="336"/>
      <c r="B833" s="336"/>
      <c r="C833" s="336"/>
      <c r="D833" s="336"/>
      <c r="E833" s="336"/>
      <c r="F833" s="336"/>
      <c r="G833" s="336"/>
      <c r="H833" s="336"/>
      <c r="I833" s="336"/>
      <c r="J833" s="336"/>
      <c r="K833" s="336"/>
      <c r="L833" s="336"/>
      <c r="M833" s="336"/>
      <c r="N833" s="336"/>
      <c r="O833" s="336"/>
      <c r="P833" s="336"/>
      <c r="Q833" s="336"/>
      <c r="R833" s="336"/>
      <c r="S833" s="336"/>
      <c r="T833" s="336"/>
      <c r="U833" s="336"/>
      <c r="V833" s="336"/>
      <c r="W833" s="336"/>
      <c r="X833" s="336"/>
      <c r="Y833" s="336"/>
      <c r="Z833" s="336"/>
    </row>
    <row r="834">
      <c r="A834" s="336"/>
      <c r="B834" s="336"/>
      <c r="C834" s="336"/>
      <c r="D834" s="336"/>
      <c r="E834" s="336"/>
      <c r="F834" s="336"/>
      <c r="G834" s="336"/>
      <c r="H834" s="336"/>
      <c r="I834" s="336"/>
      <c r="J834" s="336"/>
      <c r="K834" s="336"/>
      <c r="L834" s="336"/>
      <c r="M834" s="336"/>
      <c r="N834" s="336"/>
      <c r="O834" s="336"/>
      <c r="P834" s="336"/>
      <c r="Q834" s="336"/>
      <c r="R834" s="336"/>
      <c r="S834" s="336"/>
      <c r="T834" s="336"/>
      <c r="U834" s="336"/>
      <c r="V834" s="336"/>
      <c r="W834" s="336"/>
      <c r="X834" s="336"/>
      <c r="Y834" s="336"/>
      <c r="Z834" s="336"/>
    </row>
    <row r="835">
      <c r="A835" s="336"/>
      <c r="B835" s="336"/>
      <c r="C835" s="336"/>
      <c r="D835" s="336"/>
      <c r="E835" s="336"/>
      <c r="F835" s="336"/>
      <c r="G835" s="336"/>
      <c r="H835" s="336"/>
      <c r="I835" s="336"/>
      <c r="J835" s="336"/>
      <c r="K835" s="336"/>
      <c r="L835" s="336"/>
      <c r="M835" s="336"/>
      <c r="N835" s="336"/>
      <c r="O835" s="336"/>
      <c r="P835" s="336"/>
      <c r="Q835" s="336"/>
      <c r="R835" s="336"/>
      <c r="S835" s="336"/>
      <c r="T835" s="336"/>
      <c r="U835" s="336"/>
      <c r="V835" s="336"/>
      <c r="W835" s="336"/>
      <c r="X835" s="336"/>
      <c r="Y835" s="336"/>
      <c r="Z835" s="336"/>
    </row>
    <row r="836">
      <c r="A836" s="336"/>
      <c r="B836" s="336"/>
      <c r="C836" s="336"/>
      <c r="D836" s="336"/>
      <c r="E836" s="336"/>
      <c r="F836" s="336"/>
      <c r="G836" s="336"/>
      <c r="H836" s="336"/>
      <c r="I836" s="336"/>
      <c r="J836" s="336"/>
      <c r="K836" s="336"/>
      <c r="L836" s="336"/>
      <c r="M836" s="336"/>
      <c r="N836" s="336"/>
      <c r="O836" s="336"/>
      <c r="P836" s="336"/>
      <c r="Q836" s="336"/>
      <c r="R836" s="336"/>
      <c r="S836" s="336"/>
      <c r="T836" s="336"/>
      <c r="U836" s="336"/>
      <c r="V836" s="336"/>
      <c r="W836" s="336"/>
      <c r="X836" s="336"/>
      <c r="Y836" s="336"/>
      <c r="Z836" s="336"/>
    </row>
    <row r="837">
      <c r="A837" s="336"/>
      <c r="B837" s="336"/>
      <c r="C837" s="336"/>
      <c r="D837" s="336"/>
      <c r="E837" s="336"/>
      <c r="F837" s="336"/>
      <c r="G837" s="336"/>
      <c r="H837" s="336"/>
      <c r="I837" s="336"/>
      <c r="J837" s="336"/>
      <c r="K837" s="336"/>
      <c r="L837" s="336"/>
      <c r="M837" s="336"/>
      <c r="N837" s="336"/>
      <c r="O837" s="336"/>
      <c r="P837" s="336"/>
      <c r="Q837" s="336"/>
      <c r="R837" s="336"/>
      <c r="S837" s="336"/>
      <c r="T837" s="336"/>
      <c r="U837" s="336"/>
      <c r="V837" s="336"/>
      <c r="W837" s="336"/>
      <c r="X837" s="336"/>
      <c r="Y837" s="336"/>
      <c r="Z837" s="336"/>
    </row>
    <row r="838">
      <c r="A838" s="336"/>
      <c r="B838" s="336"/>
      <c r="C838" s="336"/>
      <c r="D838" s="336"/>
      <c r="E838" s="336"/>
      <c r="F838" s="336"/>
      <c r="G838" s="336"/>
      <c r="H838" s="336"/>
      <c r="I838" s="336"/>
      <c r="J838" s="336"/>
      <c r="K838" s="336"/>
      <c r="L838" s="336"/>
      <c r="M838" s="336"/>
      <c r="N838" s="336"/>
      <c r="O838" s="336"/>
      <c r="P838" s="336"/>
      <c r="Q838" s="336"/>
      <c r="R838" s="336"/>
      <c r="S838" s="336"/>
      <c r="T838" s="336"/>
      <c r="U838" s="336"/>
      <c r="V838" s="336"/>
      <c r="W838" s="336"/>
      <c r="X838" s="336"/>
      <c r="Y838" s="336"/>
      <c r="Z838" s="336"/>
    </row>
    <row r="839">
      <c r="A839" s="336"/>
      <c r="B839" s="336"/>
      <c r="C839" s="336"/>
      <c r="D839" s="336"/>
      <c r="E839" s="336"/>
      <c r="F839" s="336"/>
      <c r="G839" s="336"/>
      <c r="H839" s="336"/>
      <c r="I839" s="336"/>
      <c r="J839" s="336"/>
      <c r="K839" s="336"/>
      <c r="L839" s="336"/>
      <c r="M839" s="336"/>
      <c r="N839" s="336"/>
      <c r="O839" s="336"/>
      <c r="P839" s="336"/>
      <c r="Q839" s="336"/>
      <c r="R839" s="336"/>
      <c r="S839" s="336"/>
      <c r="T839" s="336"/>
      <c r="U839" s="336"/>
      <c r="V839" s="336"/>
      <c r="W839" s="336"/>
      <c r="X839" s="336"/>
      <c r="Y839" s="336"/>
      <c r="Z839" s="336"/>
    </row>
    <row r="840">
      <c r="A840" s="336"/>
      <c r="B840" s="336"/>
      <c r="C840" s="336"/>
      <c r="D840" s="336"/>
      <c r="E840" s="336"/>
      <c r="F840" s="336"/>
      <c r="G840" s="336"/>
      <c r="H840" s="336"/>
      <c r="I840" s="336"/>
      <c r="J840" s="336"/>
      <c r="K840" s="336"/>
      <c r="L840" s="336"/>
      <c r="M840" s="336"/>
      <c r="N840" s="336"/>
      <c r="O840" s="336"/>
      <c r="P840" s="336"/>
      <c r="Q840" s="336"/>
      <c r="R840" s="336"/>
      <c r="S840" s="336"/>
      <c r="T840" s="336"/>
      <c r="U840" s="336"/>
      <c r="V840" s="336"/>
      <c r="W840" s="336"/>
      <c r="X840" s="336"/>
      <c r="Y840" s="336"/>
      <c r="Z840" s="336"/>
    </row>
    <row r="841">
      <c r="A841" s="336"/>
      <c r="B841" s="336"/>
      <c r="C841" s="336"/>
      <c r="D841" s="336"/>
      <c r="E841" s="336"/>
      <c r="F841" s="336"/>
      <c r="G841" s="336"/>
      <c r="H841" s="336"/>
      <c r="I841" s="336"/>
      <c r="J841" s="336"/>
      <c r="K841" s="336"/>
      <c r="L841" s="336"/>
      <c r="M841" s="336"/>
      <c r="N841" s="336"/>
      <c r="O841" s="336"/>
      <c r="P841" s="336"/>
      <c r="Q841" s="336"/>
      <c r="R841" s="336"/>
      <c r="S841" s="336"/>
      <c r="T841" s="336"/>
      <c r="U841" s="336"/>
      <c r="V841" s="336"/>
      <c r="W841" s="336"/>
      <c r="X841" s="336"/>
      <c r="Y841" s="336"/>
      <c r="Z841" s="336"/>
    </row>
    <row r="842">
      <c r="A842" s="336"/>
      <c r="B842" s="336"/>
      <c r="C842" s="336"/>
      <c r="D842" s="336"/>
      <c r="E842" s="336"/>
      <c r="F842" s="336"/>
      <c r="G842" s="336"/>
      <c r="H842" s="336"/>
      <c r="I842" s="336"/>
      <c r="J842" s="336"/>
      <c r="K842" s="336"/>
      <c r="L842" s="336"/>
      <c r="M842" s="336"/>
      <c r="N842" s="336"/>
      <c r="O842" s="336"/>
      <c r="P842" s="336"/>
      <c r="Q842" s="336"/>
      <c r="R842" s="336"/>
      <c r="S842" s="336"/>
      <c r="T842" s="336"/>
      <c r="U842" s="336"/>
      <c r="V842" s="336"/>
      <c r="W842" s="336"/>
      <c r="X842" s="336"/>
      <c r="Y842" s="336"/>
      <c r="Z842" s="336"/>
    </row>
    <row r="843">
      <c r="A843" s="336"/>
      <c r="B843" s="336"/>
      <c r="C843" s="336"/>
      <c r="D843" s="336"/>
      <c r="E843" s="336"/>
      <c r="F843" s="336"/>
      <c r="G843" s="336"/>
      <c r="H843" s="336"/>
      <c r="I843" s="336"/>
      <c r="J843" s="336"/>
      <c r="K843" s="336"/>
      <c r="L843" s="336"/>
      <c r="M843" s="336"/>
      <c r="N843" s="336"/>
      <c r="O843" s="336"/>
      <c r="P843" s="336"/>
      <c r="Q843" s="336"/>
      <c r="R843" s="336"/>
      <c r="S843" s="336"/>
      <c r="T843" s="336"/>
      <c r="U843" s="336"/>
      <c r="V843" s="336"/>
      <c r="W843" s="336"/>
      <c r="X843" s="336"/>
      <c r="Y843" s="336"/>
      <c r="Z843" s="336"/>
    </row>
    <row r="844">
      <c r="A844" s="336"/>
      <c r="B844" s="336"/>
      <c r="C844" s="336"/>
      <c r="D844" s="336"/>
      <c r="E844" s="336"/>
      <c r="F844" s="336"/>
      <c r="G844" s="336"/>
      <c r="H844" s="336"/>
      <c r="I844" s="336"/>
      <c r="J844" s="336"/>
      <c r="K844" s="336"/>
      <c r="L844" s="336"/>
      <c r="M844" s="336"/>
      <c r="N844" s="336"/>
      <c r="O844" s="336"/>
      <c r="P844" s="336"/>
      <c r="Q844" s="336"/>
      <c r="R844" s="336"/>
      <c r="S844" s="336"/>
      <c r="T844" s="336"/>
      <c r="U844" s="336"/>
      <c r="V844" s="336"/>
      <c r="W844" s="336"/>
      <c r="X844" s="336"/>
      <c r="Y844" s="336"/>
      <c r="Z844" s="336"/>
    </row>
    <row r="845">
      <c r="A845" s="336"/>
      <c r="B845" s="336"/>
      <c r="C845" s="336"/>
      <c r="D845" s="336"/>
      <c r="E845" s="336"/>
      <c r="F845" s="336"/>
      <c r="G845" s="336"/>
      <c r="H845" s="336"/>
      <c r="I845" s="336"/>
      <c r="J845" s="336"/>
      <c r="K845" s="336"/>
      <c r="L845" s="336"/>
      <c r="M845" s="336"/>
      <c r="N845" s="336"/>
      <c r="O845" s="336"/>
      <c r="P845" s="336"/>
      <c r="Q845" s="336"/>
      <c r="R845" s="336"/>
      <c r="S845" s="336"/>
      <c r="T845" s="336"/>
      <c r="U845" s="336"/>
      <c r="V845" s="336"/>
      <c r="W845" s="336"/>
      <c r="X845" s="336"/>
      <c r="Y845" s="336"/>
      <c r="Z845" s="336"/>
    </row>
    <row r="846">
      <c r="A846" s="336"/>
      <c r="B846" s="336"/>
      <c r="C846" s="336"/>
      <c r="D846" s="336"/>
      <c r="E846" s="336"/>
      <c r="F846" s="336"/>
      <c r="G846" s="336"/>
      <c r="H846" s="336"/>
      <c r="I846" s="336"/>
      <c r="J846" s="336"/>
      <c r="K846" s="336"/>
      <c r="L846" s="336"/>
      <c r="M846" s="336"/>
      <c r="N846" s="336"/>
      <c r="O846" s="336"/>
      <c r="P846" s="336"/>
      <c r="Q846" s="336"/>
      <c r="R846" s="336"/>
      <c r="S846" s="336"/>
      <c r="T846" s="336"/>
      <c r="U846" s="336"/>
      <c r="V846" s="336"/>
      <c r="W846" s="336"/>
      <c r="X846" s="336"/>
      <c r="Y846" s="336"/>
      <c r="Z846" s="336"/>
    </row>
    <row r="847">
      <c r="A847" s="336"/>
      <c r="B847" s="336"/>
      <c r="C847" s="336"/>
      <c r="D847" s="336"/>
      <c r="E847" s="336"/>
      <c r="F847" s="336"/>
      <c r="G847" s="336"/>
      <c r="H847" s="336"/>
      <c r="I847" s="336"/>
      <c r="J847" s="336"/>
      <c r="K847" s="336"/>
      <c r="L847" s="336"/>
      <c r="M847" s="336"/>
      <c r="N847" s="336"/>
      <c r="O847" s="336"/>
      <c r="P847" s="336"/>
      <c r="Q847" s="336"/>
      <c r="R847" s="336"/>
      <c r="S847" s="336"/>
      <c r="T847" s="336"/>
      <c r="U847" s="336"/>
      <c r="V847" s="336"/>
      <c r="W847" s="336"/>
      <c r="X847" s="336"/>
      <c r="Y847" s="336"/>
      <c r="Z847" s="336"/>
    </row>
    <row r="848">
      <c r="A848" s="336"/>
      <c r="B848" s="336"/>
      <c r="C848" s="336"/>
      <c r="D848" s="336"/>
      <c r="E848" s="336"/>
      <c r="F848" s="336"/>
      <c r="G848" s="336"/>
      <c r="H848" s="336"/>
      <c r="I848" s="336"/>
      <c r="J848" s="336"/>
      <c r="K848" s="336"/>
      <c r="L848" s="336"/>
      <c r="M848" s="336"/>
      <c r="N848" s="336"/>
      <c r="O848" s="336"/>
      <c r="P848" s="336"/>
      <c r="Q848" s="336"/>
      <c r="R848" s="336"/>
      <c r="S848" s="336"/>
      <c r="T848" s="336"/>
      <c r="U848" s="336"/>
      <c r="V848" s="336"/>
      <c r="W848" s="336"/>
      <c r="X848" s="336"/>
      <c r="Y848" s="336"/>
      <c r="Z848" s="336"/>
    </row>
    <row r="849">
      <c r="A849" s="336"/>
      <c r="B849" s="336"/>
      <c r="C849" s="336"/>
      <c r="D849" s="336"/>
      <c r="E849" s="336"/>
      <c r="F849" s="336"/>
      <c r="G849" s="336"/>
      <c r="H849" s="336"/>
      <c r="I849" s="336"/>
      <c r="J849" s="336"/>
      <c r="K849" s="336"/>
      <c r="L849" s="336"/>
      <c r="M849" s="336"/>
      <c r="N849" s="336"/>
      <c r="O849" s="336"/>
      <c r="P849" s="336"/>
      <c r="Q849" s="336"/>
      <c r="R849" s="336"/>
      <c r="S849" s="336"/>
      <c r="T849" s="336"/>
      <c r="U849" s="336"/>
      <c r="V849" s="336"/>
      <c r="W849" s="336"/>
      <c r="X849" s="336"/>
      <c r="Y849" s="336"/>
      <c r="Z849" s="336"/>
    </row>
    <row r="850">
      <c r="A850" s="336"/>
      <c r="B850" s="336"/>
      <c r="C850" s="336"/>
      <c r="D850" s="336"/>
      <c r="E850" s="336"/>
      <c r="F850" s="336"/>
      <c r="G850" s="336"/>
      <c r="H850" s="336"/>
      <c r="I850" s="336"/>
      <c r="J850" s="336"/>
      <c r="K850" s="336"/>
      <c r="L850" s="336"/>
      <c r="M850" s="336"/>
      <c r="N850" s="336"/>
      <c r="O850" s="336"/>
      <c r="P850" s="336"/>
      <c r="Q850" s="336"/>
      <c r="R850" s="336"/>
      <c r="S850" s="336"/>
      <c r="T850" s="336"/>
      <c r="U850" s="336"/>
      <c r="V850" s="336"/>
      <c r="W850" s="336"/>
      <c r="X850" s="336"/>
      <c r="Y850" s="336"/>
      <c r="Z850" s="336"/>
    </row>
    <row r="851">
      <c r="A851" s="336"/>
      <c r="B851" s="336"/>
      <c r="C851" s="336"/>
      <c r="D851" s="336"/>
      <c r="E851" s="336"/>
      <c r="F851" s="336"/>
      <c r="G851" s="336"/>
      <c r="H851" s="336"/>
      <c r="I851" s="336"/>
      <c r="J851" s="336"/>
      <c r="K851" s="336"/>
      <c r="L851" s="336"/>
      <c r="M851" s="336"/>
      <c r="N851" s="336"/>
      <c r="O851" s="336"/>
      <c r="P851" s="336"/>
      <c r="Q851" s="336"/>
      <c r="R851" s="336"/>
      <c r="S851" s="336"/>
      <c r="T851" s="336"/>
      <c r="U851" s="336"/>
      <c r="V851" s="336"/>
      <c r="W851" s="336"/>
      <c r="X851" s="336"/>
      <c r="Y851" s="336"/>
      <c r="Z851" s="336"/>
    </row>
    <row r="852">
      <c r="A852" s="336"/>
      <c r="B852" s="336"/>
      <c r="C852" s="336"/>
      <c r="D852" s="336"/>
      <c r="E852" s="336"/>
      <c r="F852" s="336"/>
      <c r="G852" s="336"/>
      <c r="H852" s="336"/>
      <c r="I852" s="336"/>
      <c r="J852" s="336"/>
      <c r="K852" s="336"/>
      <c r="L852" s="336"/>
      <c r="M852" s="336"/>
      <c r="N852" s="336"/>
      <c r="O852" s="336"/>
      <c r="P852" s="336"/>
      <c r="Q852" s="336"/>
      <c r="R852" s="336"/>
      <c r="S852" s="336"/>
      <c r="T852" s="336"/>
      <c r="U852" s="336"/>
      <c r="V852" s="336"/>
      <c r="W852" s="336"/>
      <c r="X852" s="336"/>
      <c r="Y852" s="336"/>
      <c r="Z852" s="336"/>
    </row>
    <row r="853">
      <c r="A853" s="336"/>
      <c r="B853" s="336"/>
      <c r="C853" s="336"/>
      <c r="D853" s="336"/>
      <c r="E853" s="336"/>
      <c r="F853" s="336"/>
      <c r="G853" s="336"/>
      <c r="H853" s="336"/>
      <c r="I853" s="336"/>
      <c r="J853" s="336"/>
      <c r="K853" s="336"/>
      <c r="L853" s="336"/>
      <c r="M853" s="336"/>
      <c r="N853" s="336"/>
      <c r="O853" s="336"/>
      <c r="P853" s="336"/>
      <c r="Q853" s="336"/>
      <c r="R853" s="336"/>
      <c r="S853" s="336"/>
      <c r="T853" s="336"/>
      <c r="U853" s="336"/>
      <c r="V853" s="336"/>
      <c r="W853" s="336"/>
      <c r="X853" s="336"/>
      <c r="Y853" s="336"/>
      <c r="Z853" s="336"/>
    </row>
    <row r="854">
      <c r="A854" s="336"/>
      <c r="B854" s="336"/>
      <c r="C854" s="336"/>
      <c r="D854" s="336"/>
      <c r="E854" s="336"/>
      <c r="F854" s="336"/>
      <c r="G854" s="336"/>
      <c r="H854" s="336"/>
      <c r="I854" s="336"/>
      <c r="J854" s="336"/>
      <c r="K854" s="336"/>
      <c r="L854" s="336"/>
      <c r="M854" s="336"/>
      <c r="N854" s="336"/>
      <c r="O854" s="336"/>
      <c r="P854" s="336"/>
      <c r="Q854" s="336"/>
      <c r="R854" s="336"/>
      <c r="S854" s="336"/>
      <c r="T854" s="336"/>
      <c r="U854" s="336"/>
      <c r="V854" s="336"/>
      <c r="W854" s="336"/>
      <c r="X854" s="336"/>
      <c r="Y854" s="336"/>
      <c r="Z854" s="336"/>
    </row>
    <row r="855">
      <c r="A855" s="336"/>
      <c r="B855" s="336"/>
      <c r="C855" s="336"/>
      <c r="D855" s="336"/>
      <c r="E855" s="336"/>
      <c r="F855" s="336"/>
      <c r="G855" s="336"/>
      <c r="H855" s="336"/>
      <c r="I855" s="336"/>
      <c r="J855" s="336"/>
      <c r="K855" s="336"/>
      <c r="L855" s="336"/>
      <c r="M855" s="336"/>
      <c r="N855" s="336"/>
      <c r="O855" s="336"/>
      <c r="P855" s="336"/>
      <c r="Q855" s="336"/>
      <c r="R855" s="336"/>
      <c r="S855" s="336"/>
      <c r="T855" s="336"/>
      <c r="U855" s="336"/>
      <c r="V855" s="336"/>
      <c r="W855" s="336"/>
      <c r="X855" s="336"/>
      <c r="Y855" s="336"/>
      <c r="Z855" s="336"/>
    </row>
    <row r="856">
      <c r="A856" s="336"/>
      <c r="B856" s="336"/>
      <c r="C856" s="336"/>
      <c r="D856" s="336"/>
      <c r="E856" s="336"/>
      <c r="F856" s="336"/>
      <c r="G856" s="336"/>
      <c r="H856" s="336"/>
      <c r="I856" s="336"/>
      <c r="J856" s="336"/>
      <c r="K856" s="336"/>
      <c r="L856" s="336"/>
      <c r="M856" s="336"/>
      <c r="N856" s="336"/>
      <c r="O856" s="336"/>
      <c r="P856" s="336"/>
      <c r="Q856" s="336"/>
      <c r="R856" s="336"/>
      <c r="S856" s="336"/>
      <c r="T856" s="336"/>
      <c r="U856" s="336"/>
      <c r="V856" s="336"/>
      <c r="W856" s="336"/>
      <c r="X856" s="336"/>
      <c r="Y856" s="336"/>
      <c r="Z856" s="336"/>
    </row>
    <row r="857">
      <c r="A857" s="336"/>
      <c r="B857" s="336"/>
      <c r="C857" s="336"/>
      <c r="D857" s="336"/>
      <c r="E857" s="336"/>
      <c r="F857" s="336"/>
      <c r="G857" s="336"/>
      <c r="H857" s="336"/>
      <c r="I857" s="336"/>
      <c r="J857" s="336"/>
      <c r="K857" s="336"/>
      <c r="L857" s="336"/>
      <c r="M857" s="336"/>
      <c r="N857" s="336"/>
      <c r="O857" s="336"/>
      <c r="P857" s="336"/>
      <c r="Q857" s="336"/>
      <c r="R857" s="336"/>
      <c r="S857" s="336"/>
      <c r="T857" s="336"/>
      <c r="U857" s="336"/>
      <c r="V857" s="336"/>
      <c r="W857" s="336"/>
      <c r="X857" s="336"/>
      <c r="Y857" s="336"/>
      <c r="Z857" s="336"/>
    </row>
    <row r="858">
      <c r="A858" s="336"/>
      <c r="B858" s="336"/>
      <c r="C858" s="336"/>
      <c r="D858" s="336"/>
      <c r="E858" s="336"/>
      <c r="F858" s="336"/>
      <c r="G858" s="336"/>
      <c r="H858" s="336"/>
      <c r="I858" s="336"/>
      <c r="J858" s="336"/>
      <c r="K858" s="336"/>
      <c r="L858" s="336"/>
      <c r="M858" s="336"/>
      <c r="N858" s="336"/>
      <c r="O858" s="336"/>
      <c r="P858" s="336"/>
      <c r="Q858" s="336"/>
      <c r="R858" s="336"/>
      <c r="S858" s="336"/>
      <c r="T858" s="336"/>
      <c r="U858" s="336"/>
      <c r="V858" s="336"/>
      <c r="W858" s="336"/>
      <c r="X858" s="336"/>
      <c r="Y858" s="336"/>
      <c r="Z858" s="336"/>
    </row>
    <row r="859">
      <c r="A859" s="336"/>
      <c r="B859" s="336"/>
      <c r="C859" s="336"/>
      <c r="D859" s="336"/>
      <c r="E859" s="336"/>
      <c r="F859" s="336"/>
      <c r="G859" s="336"/>
      <c r="H859" s="336"/>
      <c r="I859" s="336"/>
      <c r="J859" s="336"/>
      <c r="K859" s="336"/>
      <c r="L859" s="336"/>
      <c r="M859" s="336"/>
      <c r="N859" s="336"/>
      <c r="O859" s="336"/>
      <c r="P859" s="336"/>
      <c r="Q859" s="336"/>
      <c r="R859" s="336"/>
      <c r="S859" s="336"/>
      <c r="T859" s="336"/>
      <c r="U859" s="336"/>
      <c r="V859" s="336"/>
      <c r="W859" s="336"/>
      <c r="X859" s="336"/>
      <c r="Y859" s="336"/>
      <c r="Z859" s="336"/>
    </row>
    <row r="860">
      <c r="A860" s="336"/>
      <c r="B860" s="336"/>
      <c r="C860" s="336"/>
      <c r="D860" s="336"/>
      <c r="E860" s="336"/>
      <c r="F860" s="336"/>
      <c r="G860" s="336"/>
      <c r="H860" s="336"/>
      <c r="I860" s="336"/>
      <c r="J860" s="336"/>
      <c r="K860" s="336"/>
      <c r="L860" s="336"/>
      <c r="M860" s="336"/>
      <c r="N860" s="336"/>
      <c r="O860" s="336"/>
      <c r="P860" s="336"/>
      <c r="Q860" s="336"/>
      <c r="R860" s="336"/>
      <c r="S860" s="336"/>
      <c r="T860" s="336"/>
      <c r="U860" s="336"/>
      <c r="V860" s="336"/>
      <c r="W860" s="336"/>
      <c r="X860" s="336"/>
      <c r="Y860" s="336"/>
      <c r="Z860" s="336"/>
    </row>
    <row r="861">
      <c r="A861" s="336"/>
      <c r="B861" s="336"/>
      <c r="C861" s="336"/>
      <c r="D861" s="336"/>
      <c r="E861" s="336"/>
      <c r="F861" s="336"/>
      <c r="G861" s="336"/>
      <c r="H861" s="336"/>
      <c r="I861" s="336"/>
      <c r="J861" s="336"/>
      <c r="K861" s="336"/>
      <c r="L861" s="336"/>
      <c r="M861" s="336"/>
      <c r="N861" s="336"/>
      <c r="O861" s="336"/>
      <c r="P861" s="336"/>
      <c r="Q861" s="336"/>
      <c r="R861" s="336"/>
      <c r="S861" s="336"/>
      <c r="T861" s="336"/>
      <c r="U861" s="336"/>
      <c r="V861" s="336"/>
      <c r="W861" s="336"/>
      <c r="X861" s="336"/>
      <c r="Y861" s="336"/>
      <c r="Z861" s="336"/>
    </row>
    <row r="862">
      <c r="A862" s="336"/>
      <c r="B862" s="336"/>
      <c r="C862" s="336"/>
      <c r="D862" s="336"/>
      <c r="E862" s="336"/>
      <c r="F862" s="336"/>
      <c r="G862" s="336"/>
      <c r="H862" s="336"/>
      <c r="I862" s="336"/>
      <c r="J862" s="336"/>
      <c r="K862" s="336"/>
      <c r="L862" s="336"/>
      <c r="M862" s="336"/>
      <c r="N862" s="336"/>
      <c r="O862" s="336"/>
      <c r="P862" s="336"/>
      <c r="Q862" s="336"/>
      <c r="R862" s="336"/>
      <c r="S862" s="336"/>
      <c r="T862" s="336"/>
      <c r="U862" s="336"/>
      <c r="V862" s="336"/>
      <c r="W862" s="336"/>
      <c r="X862" s="336"/>
      <c r="Y862" s="336"/>
      <c r="Z862" s="336"/>
    </row>
    <row r="863">
      <c r="A863" s="336"/>
      <c r="B863" s="336"/>
      <c r="C863" s="336"/>
      <c r="D863" s="336"/>
      <c r="E863" s="336"/>
      <c r="F863" s="336"/>
      <c r="G863" s="336"/>
      <c r="H863" s="336"/>
      <c r="I863" s="336"/>
      <c r="J863" s="336"/>
      <c r="K863" s="336"/>
      <c r="L863" s="336"/>
      <c r="M863" s="336"/>
      <c r="N863" s="336"/>
      <c r="O863" s="336"/>
      <c r="P863" s="336"/>
      <c r="Q863" s="336"/>
      <c r="R863" s="336"/>
      <c r="S863" s="336"/>
      <c r="T863" s="336"/>
      <c r="U863" s="336"/>
      <c r="V863" s="336"/>
      <c r="W863" s="336"/>
      <c r="X863" s="336"/>
      <c r="Y863" s="336"/>
      <c r="Z863" s="336"/>
    </row>
    <row r="864">
      <c r="A864" s="336"/>
      <c r="B864" s="336"/>
      <c r="C864" s="336"/>
      <c r="D864" s="336"/>
      <c r="E864" s="336"/>
      <c r="F864" s="336"/>
      <c r="G864" s="336"/>
      <c r="H864" s="336"/>
      <c r="I864" s="336"/>
      <c r="J864" s="336"/>
      <c r="K864" s="336"/>
      <c r="L864" s="336"/>
      <c r="M864" s="336"/>
      <c r="N864" s="336"/>
      <c r="O864" s="336"/>
      <c r="P864" s="336"/>
      <c r="Q864" s="336"/>
      <c r="R864" s="336"/>
      <c r="S864" s="336"/>
      <c r="T864" s="336"/>
      <c r="U864" s="336"/>
      <c r="V864" s="336"/>
      <c r="W864" s="336"/>
      <c r="X864" s="336"/>
      <c r="Y864" s="336"/>
      <c r="Z864" s="336"/>
    </row>
    <row r="865">
      <c r="A865" s="336"/>
      <c r="B865" s="336"/>
      <c r="C865" s="336"/>
      <c r="D865" s="336"/>
      <c r="E865" s="336"/>
      <c r="F865" s="336"/>
      <c r="G865" s="336"/>
      <c r="H865" s="336"/>
      <c r="I865" s="336"/>
      <c r="J865" s="336"/>
      <c r="K865" s="336"/>
      <c r="L865" s="336"/>
      <c r="M865" s="336"/>
      <c r="N865" s="336"/>
      <c r="O865" s="336"/>
      <c r="P865" s="336"/>
      <c r="Q865" s="336"/>
      <c r="R865" s="336"/>
      <c r="S865" s="336"/>
      <c r="T865" s="336"/>
      <c r="U865" s="336"/>
      <c r="V865" s="336"/>
      <c r="W865" s="336"/>
      <c r="X865" s="336"/>
      <c r="Y865" s="336"/>
      <c r="Z865" s="336"/>
    </row>
    <row r="866">
      <c r="A866" s="336"/>
      <c r="B866" s="336"/>
      <c r="C866" s="336"/>
      <c r="D866" s="336"/>
      <c r="E866" s="336"/>
      <c r="F866" s="336"/>
      <c r="G866" s="336"/>
      <c r="H866" s="336"/>
      <c r="I866" s="336"/>
      <c r="J866" s="336"/>
      <c r="K866" s="336"/>
      <c r="L866" s="336"/>
      <c r="M866" s="336"/>
      <c r="N866" s="336"/>
      <c r="O866" s="336"/>
      <c r="P866" s="336"/>
      <c r="Q866" s="336"/>
      <c r="R866" s="336"/>
      <c r="S866" s="336"/>
      <c r="T866" s="336"/>
      <c r="U866" s="336"/>
      <c r="V866" s="336"/>
      <c r="W866" s="336"/>
      <c r="X866" s="336"/>
      <c r="Y866" s="336"/>
      <c r="Z866" s="336"/>
    </row>
    <row r="867">
      <c r="A867" s="336"/>
      <c r="B867" s="336"/>
      <c r="C867" s="336"/>
      <c r="D867" s="336"/>
      <c r="E867" s="336"/>
      <c r="F867" s="336"/>
      <c r="G867" s="336"/>
      <c r="H867" s="336"/>
      <c r="I867" s="336"/>
      <c r="J867" s="336"/>
      <c r="K867" s="336"/>
      <c r="L867" s="336"/>
      <c r="M867" s="336"/>
      <c r="N867" s="336"/>
      <c r="O867" s="336"/>
      <c r="P867" s="336"/>
      <c r="Q867" s="336"/>
      <c r="R867" s="336"/>
      <c r="S867" s="336"/>
      <c r="T867" s="336"/>
      <c r="U867" s="336"/>
      <c r="V867" s="336"/>
      <c r="W867" s="336"/>
      <c r="X867" s="336"/>
      <c r="Y867" s="336"/>
      <c r="Z867" s="336"/>
    </row>
    <row r="868">
      <c r="A868" s="336"/>
      <c r="B868" s="336"/>
      <c r="C868" s="336"/>
      <c r="D868" s="336"/>
      <c r="E868" s="336"/>
      <c r="F868" s="336"/>
      <c r="G868" s="336"/>
      <c r="H868" s="336"/>
      <c r="I868" s="336"/>
      <c r="J868" s="336"/>
      <c r="K868" s="336"/>
      <c r="L868" s="336"/>
      <c r="M868" s="336"/>
      <c r="N868" s="336"/>
      <c r="O868" s="336"/>
      <c r="P868" s="336"/>
      <c r="Q868" s="336"/>
      <c r="R868" s="336"/>
      <c r="S868" s="336"/>
      <c r="T868" s="336"/>
      <c r="U868" s="336"/>
      <c r="V868" s="336"/>
      <c r="W868" s="336"/>
      <c r="X868" s="336"/>
      <c r="Y868" s="336"/>
      <c r="Z868" s="336"/>
    </row>
    <row r="869">
      <c r="A869" s="336"/>
      <c r="B869" s="336"/>
      <c r="C869" s="336"/>
      <c r="D869" s="336"/>
      <c r="E869" s="336"/>
      <c r="F869" s="336"/>
      <c r="G869" s="336"/>
      <c r="H869" s="336"/>
      <c r="I869" s="336"/>
      <c r="J869" s="336"/>
      <c r="K869" s="336"/>
      <c r="L869" s="336"/>
      <c r="M869" s="336"/>
      <c r="N869" s="336"/>
      <c r="O869" s="336"/>
      <c r="P869" s="336"/>
      <c r="Q869" s="336"/>
      <c r="R869" s="336"/>
      <c r="S869" s="336"/>
      <c r="T869" s="336"/>
      <c r="U869" s="336"/>
      <c r="V869" s="336"/>
      <c r="W869" s="336"/>
      <c r="X869" s="336"/>
      <c r="Y869" s="336"/>
      <c r="Z869" s="336"/>
    </row>
    <row r="870">
      <c r="A870" s="336"/>
      <c r="B870" s="336"/>
      <c r="C870" s="336"/>
      <c r="D870" s="336"/>
      <c r="E870" s="336"/>
      <c r="F870" s="336"/>
      <c r="G870" s="336"/>
      <c r="H870" s="336"/>
      <c r="I870" s="336"/>
      <c r="J870" s="336"/>
      <c r="K870" s="336"/>
      <c r="L870" s="336"/>
      <c r="M870" s="336"/>
      <c r="N870" s="336"/>
      <c r="O870" s="336"/>
      <c r="P870" s="336"/>
      <c r="Q870" s="336"/>
      <c r="R870" s="336"/>
      <c r="S870" s="336"/>
      <c r="T870" s="336"/>
      <c r="U870" s="336"/>
      <c r="V870" s="336"/>
      <c r="W870" s="336"/>
      <c r="X870" s="336"/>
      <c r="Y870" s="336"/>
      <c r="Z870" s="336"/>
    </row>
    <row r="871">
      <c r="A871" s="336"/>
      <c r="B871" s="336"/>
      <c r="C871" s="336"/>
      <c r="D871" s="336"/>
      <c r="E871" s="336"/>
      <c r="F871" s="336"/>
      <c r="G871" s="336"/>
      <c r="H871" s="336"/>
      <c r="I871" s="336"/>
      <c r="J871" s="336"/>
      <c r="K871" s="336"/>
      <c r="L871" s="336"/>
      <c r="M871" s="336"/>
      <c r="N871" s="336"/>
      <c r="O871" s="336"/>
      <c r="P871" s="336"/>
      <c r="Q871" s="336"/>
      <c r="R871" s="336"/>
      <c r="S871" s="336"/>
      <c r="T871" s="336"/>
      <c r="U871" s="336"/>
      <c r="V871" s="336"/>
      <c r="W871" s="336"/>
      <c r="X871" s="336"/>
      <c r="Y871" s="336"/>
      <c r="Z871" s="336"/>
    </row>
    <row r="872">
      <c r="A872" s="336"/>
      <c r="B872" s="336"/>
      <c r="C872" s="336"/>
      <c r="D872" s="336"/>
      <c r="E872" s="336"/>
      <c r="F872" s="336"/>
      <c r="G872" s="336"/>
      <c r="H872" s="336"/>
      <c r="I872" s="336"/>
      <c r="J872" s="336"/>
      <c r="K872" s="336"/>
      <c r="L872" s="336"/>
      <c r="M872" s="336"/>
      <c r="N872" s="336"/>
      <c r="O872" s="336"/>
      <c r="P872" s="336"/>
      <c r="Q872" s="336"/>
      <c r="R872" s="336"/>
      <c r="S872" s="336"/>
      <c r="T872" s="336"/>
      <c r="U872" s="336"/>
      <c r="V872" s="336"/>
      <c r="W872" s="336"/>
      <c r="X872" s="336"/>
      <c r="Y872" s="336"/>
      <c r="Z872" s="336"/>
    </row>
    <row r="873">
      <c r="A873" s="336"/>
      <c r="B873" s="336"/>
      <c r="C873" s="336"/>
      <c r="D873" s="336"/>
      <c r="E873" s="336"/>
      <c r="F873" s="336"/>
      <c r="G873" s="336"/>
      <c r="H873" s="336"/>
      <c r="I873" s="336"/>
      <c r="J873" s="336"/>
      <c r="K873" s="336"/>
      <c r="L873" s="336"/>
      <c r="M873" s="336"/>
      <c r="N873" s="336"/>
      <c r="O873" s="336"/>
      <c r="P873" s="336"/>
      <c r="Q873" s="336"/>
      <c r="R873" s="336"/>
      <c r="S873" s="336"/>
      <c r="T873" s="336"/>
      <c r="U873" s="336"/>
      <c r="V873" s="336"/>
      <c r="W873" s="336"/>
      <c r="X873" s="336"/>
      <c r="Y873" s="336"/>
      <c r="Z873" s="336"/>
    </row>
    <row r="874">
      <c r="A874" s="336"/>
      <c r="B874" s="336"/>
      <c r="C874" s="336"/>
      <c r="D874" s="336"/>
      <c r="E874" s="336"/>
      <c r="F874" s="336"/>
      <c r="G874" s="336"/>
      <c r="H874" s="336"/>
      <c r="I874" s="336"/>
      <c r="J874" s="336"/>
      <c r="K874" s="336"/>
      <c r="L874" s="336"/>
      <c r="M874" s="336"/>
      <c r="N874" s="336"/>
      <c r="O874" s="336"/>
      <c r="P874" s="336"/>
      <c r="Q874" s="336"/>
      <c r="R874" s="336"/>
      <c r="S874" s="336"/>
      <c r="T874" s="336"/>
      <c r="U874" s="336"/>
      <c r="V874" s="336"/>
      <c r="W874" s="336"/>
      <c r="X874" s="336"/>
      <c r="Y874" s="336"/>
      <c r="Z874" s="336"/>
    </row>
    <row r="875">
      <c r="A875" s="336"/>
      <c r="B875" s="336"/>
      <c r="C875" s="336"/>
      <c r="D875" s="336"/>
      <c r="E875" s="336"/>
      <c r="F875" s="336"/>
      <c r="G875" s="336"/>
      <c r="H875" s="336"/>
      <c r="I875" s="336"/>
      <c r="J875" s="336"/>
      <c r="K875" s="336"/>
      <c r="L875" s="336"/>
      <c r="M875" s="336"/>
      <c r="N875" s="336"/>
      <c r="O875" s="336"/>
      <c r="P875" s="336"/>
      <c r="Q875" s="336"/>
      <c r="R875" s="336"/>
      <c r="S875" s="336"/>
      <c r="T875" s="336"/>
      <c r="U875" s="336"/>
      <c r="V875" s="336"/>
      <c r="W875" s="336"/>
      <c r="X875" s="336"/>
      <c r="Y875" s="336"/>
      <c r="Z875" s="336"/>
    </row>
    <row r="876">
      <c r="A876" s="336"/>
      <c r="B876" s="336"/>
      <c r="C876" s="336"/>
      <c r="D876" s="336"/>
      <c r="E876" s="336"/>
      <c r="F876" s="336"/>
      <c r="G876" s="336"/>
      <c r="H876" s="336"/>
      <c r="I876" s="336"/>
      <c r="J876" s="336"/>
      <c r="K876" s="336"/>
      <c r="L876" s="336"/>
      <c r="M876" s="336"/>
      <c r="N876" s="336"/>
      <c r="O876" s="336"/>
      <c r="P876" s="336"/>
      <c r="Q876" s="336"/>
      <c r="R876" s="336"/>
      <c r="S876" s="336"/>
      <c r="T876" s="336"/>
      <c r="U876" s="336"/>
      <c r="V876" s="336"/>
      <c r="W876" s="336"/>
      <c r="X876" s="336"/>
      <c r="Y876" s="336"/>
      <c r="Z876" s="336"/>
    </row>
    <row r="877">
      <c r="A877" s="336"/>
      <c r="B877" s="336"/>
      <c r="C877" s="336"/>
      <c r="D877" s="336"/>
      <c r="E877" s="336"/>
      <c r="F877" s="336"/>
      <c r="G877" s="336"/>
      <c r="H877" s="336"/>
      <c r="I877" s="336"/>
      <c r="J877" s="336"/>
      <c r="K877" s="336"/>
      <c r="L877" s="336"/>
      <c r="M877" s="336"/>
      <c r="N877" s="336"/>
      <c r="O877" s="336"/>
      <c r="P877" s="336"/>
      <c r="Q877" s="336"/>
      <c r="R877" s="336"/>
      <c r="S877" s="336"/>
      <c r="T877" s="336"/>
      <c r="U877" s="336"/>
      <c r="V877" s="336"/>
      <c r="W877" s="336"/>
      <c r="X877" s="336"/>
      <c r="Y877" s="336"/>
      <c r="Z877" s="336"/>
    </row>
    <row r="878">
      <c r="A878" s="336"/>
      <c r="B878" s="336"/>
      <c r="C878" s="336"/>
      <c r="D878" s="336"/>
      <c r="E878" s="336"/>
      <c r="F878" s="336"/>
      <c r="G878" s="336"/>
      <c r="H878" s="336"/>
      <c r="I878" s="336"/>
      <c r="J878" s="336"/>
      <c r="K878" s="336"/>
      <c r="L878" s="336"/>
      <c r="M878" s="336"/>
      <c r="N878" s="336"/>
      <c r="O878" s="336"/>
      <c r="P878" s="336"/>
      <c r="Q878" s="336"/>
      <c r="R878" s="336"/>
      <c r="S878" s="336"/>
      <c r="T878" s="336"/>
      <c r="U878" s="336"/>
      <c r="V878" s="336"/>
      <c r="W878" s="336"/>
      <c r="X878" s="336"/>
      <c r="Y878" s="336"/>
      <c r="Z878" s="336"/>
    </row>
    <row r="879">
      <c r="A879" s="336"/>
      <c r="B879" s="336"/>
      <c r="C879" s="336"/>
      <c r="D879" s="336"/>
      <c r="E879" s="336"/>
      <c r="F879" s="336"/>
      <c r="G879" s="336"/>
      <c r="H879" s="336"/>
      <c r="I879" s="336"/>
      <c r="J879" s="336"/>
      <c r="K879" s="336"/>
      <c r="L879" s="336"/>
      <c r="M879" s="336"/>
      <c r="N879" s="336"/>
      <c r="O879" s="336"/>
      <c r="P879" s="336"/>
      <c r="Q879" s="336"/>
      <c r="R879" s="336"/>
      <c r="S879" s="336"/>
      <c r="T879" s="336"/>
      <c r="U879" s="336"/>
      <c r="V879" s="336"/>
      <c r="W879" s="336"/>
      <c r="X879" s="336"/>
      <c r="Y879" s="336"/>
      <c r="Z879" s="336"/>
    </row>
    <row r="880">
      <c r="A880" s="336"/>
      <c r="B880" s="336"/>
      <c r="C880" s="336"/>
      <c r="D880" s="336"/>
      <c r="E880" s="336"/>
      <c r="F880" s="336"/>
      <c r="G880" s="336"/>
      <c r="H880" s="336"/>
      <c r="I880" s="336"/>
      <c r="J880" s="336"/>
      <c r="K880" s="336"/>
      <c r="L880" s="336"/>
      <c r="M880" s="336"/>
      <c r="N880" s="336"/>
      <c r="O880" s="336"/>
      <c r="P880" s="336"/>
      <c r="Q880" s="336"/>
      <c r="R880" s="336"/>
      <c r="S880" s="336"/>
      <c r="T880" s="336"/>
      <c r="U880" s="336"/>
      <c r="V880" s="336"/>
      <c r="W880" s="336"/>
      <c r="X880" s="336"/>
      <c r="Y880" s="336"/>
      <c r="Z880" s="336"/>
    </row>
    <row r="881">
      <c r="A881" s="336"/>
      <c r="B881" s="336"/>
      <c r="C881" s="336"/>
      <c r="D881" s="336"/>
      <c r="E881" s="336"/>
      <c r="F881" s="336"/>
      <c r="G881" s="336"/>
      <c r="H881" s="336"/>
      <c r="I881" s="336"/>
      <c r="J881" s="336"/>
      <c r="K881" s="336"/>
      <c r="L881" s="336"/>
      <c r="M881" s="336"/>
      <c r="N881" s="336"/>
      <c r="O881" s="336"/>
      <c r="P881" s="336"/>
      <c r="Q881" s="336"/>
      <c r="R881" s="336"/>
      <c r="S881" s="336"/>
      <c r="T881" s="336"/>
      <c r="U881" s="336"/>
      <c r="V881" s="336"/>
      <c r="W881" s="336"/>
      <c r="X881" s="336"/>
      <c r="Y881" s="336"/>
      <c r="Z881" s="336"/>
    </row>
    <row r="882">
      <c r="A882" s="336"/>
      <c r="B882" s="336"/>
      <c r="C882" s="336"/>
      <c r="D882" s="336"/>
      <c r="E882" s="336"/>
      <c r="F882" s="336"/>
      <c r="G882" s="336"/>
      <c r="H882" s="336"/>
      <c r="I882" s="336"/>
      <c r="J882" s="336"/>
      <c r="K882" s="336"/>
      <c r="L882" s="336"/>
      <c r="M882" s="336"/>
      <c r="N882" s="336"/>
      <c r="O882" s="336"/>
      <c r="P882" s="336"/>
      <c r="Q882" s="336"/>
      <c r="R882" s="336"/>
      <c r="S882" s="336"/>
      <c r="T882" s="336"/>
      <c r="U882" s="336"/>
      <c r="V882" s="336"/>
      <c r="W882" s="336"/>
      <c r="X882" s="336"/>
      <c r="Y882" s="336"/>
      <c r="Z882" s="336"/>
    </row>
    <row r="883">
      <c r="A883" s="336"/>
      <c r="B883" s="336"/>
      <c r="C883" s="336"/>
      <c r="D883" s="336"/>
      <c r="E883" s="336"/>
      <c r="F883" s="336"/>
      <c r="G883" s="336"/>
      <c r="H883" s="336"/>
      <c r="I883" s="336"/>
      <c r="J883" s="336"/>
      <c r="K883" s="336"/>
      <c r="L883" s="336"/>
      <c r="M883" s="336"/>
      <c r="N883" s="336"/>
      <c r="O883" s="336"/>
      <c r="P883" s="336"/>
      <c r="Q883" s="336"/>
      <c r="R883" s="336"/>
      <c r="S883" s="336"/>
      <c r="T883" s="336"/>
      <c r="U883" s="336"/>
      <c r="V883" s="336"/>
      <c r="W883" s="336"/>
      <c r="X883" s="336"/>
      <c r="Y883" s="336"/>
      <c r="Z883" s="336"/>
    </row>
    <row r="884">
      <c r="A884" s="336"/>
      <c r="B884" s="336"/>
      <c r="C884" s="336"/>
      <c r="D884" s="336"/>
      <c r="E884" s="336"/>
      <c r="F884" s="336"/>
      <c r="G884" s="336"/>
      <c r="H884" s="336"/>
      <c r="I884" s="336"/>
      <c r="J884" s="336"/>
      <c r="K884" s="336"/>
      <c r="L884" s="336"/>
      <c r="M884" s="336"/>
      <c r="N884" s="336"/>
      <c r="O884" s="336"/>
      <c r="P884" s="336"/>
      <c r="Q884" s="336"/>
      <c r="R884" s="336"/>
      <c r="S884" s="336"/>
      <c r="T884" s="336"/>
      <c r="U884" s="336"/>
      <c r="V884" s="336"/>
      <c r="W884" s="336"/>
      <c r="X884" s="336"/>
      <c r="Y884" s="336"/>
      <c r="Z884" s="336"/>
    </row>
    <row r="885">
      <c r="A885" s="336"/>
      <c r="B885" s="336"/>
      <c r="C885" s="336"/>
      <c r="D885" s="336"/>
      <c r="E885" s="336"/>
      <c r="F885" s="336"/>
      <c r="G885" s="336"/>
      <c r="H885" s="336"/>
      <c r="I885" s="336"/>
      <c r="J885" s="336"/>
      <c r="K885" s="336"/>
      <c r="L885" s="336"/>
      <c r="M885" s="336"/>
      <c r="N885" s="336"/>
      <c r="O885" s="336"/>
      <c r="P885" s="336"/>
      <c r="Q885" s="336"/>
      <c r="R885" s="336"/>
      <c r="S885" s="336"/>
      <c r="T885" s="336"/>
      <c r="U885" s="336"/>
      <c r="V885" s="336"/>
      <c r="W885" s="336"/>
      <c r="X885" s="336"/>
      <c r="Y885" s="336"/>
      <c r="Z885" s="336"/>
    </row>
    <row r="886">
      <c r="A886" s="336"/>
      <c r="B886" s="336"/>
      <c r="C886" s="336"/>
      <c r="D886" s="336"/>
      <c r="E886" s="336"/>
      <c r="F886" s="336"/>
      <c r="G886" s="336"/>
      <c r="H886" s="336"/>
      <c r="I886" s="336"/>
      <c r="J886" s="336"/>
      <c r="K886" s="336"/>
      <c r="L886" s="336"/>
      <c r="M886" s="336"/>
      <c r="N886" s="336"/>
      <c r="O886" s="336"/>
      <c r="P886" s="336"/>
      <c r="Q886" s="336"/>
      <c r="R886" s="336"/>
      <c r="S886" s="336"/>
      <c r="T886" s="336"/>
      <c r="U886" s="336"/>
      <c r="V886" s="336"/>
      <c r="W886" s="336"/>
      <c r="X886" s="336"/>
      <c r="Y886" s="336"/>
      <c r="Z886" s="336"/>
    </row>
    <row r="887">
      <c r="A887" s="336"/>
      <c r="B887" s="336"/>
      <c r="C887" s="336"/>
      <c r="D887" s="336"/>
      <c r="E887" s="336"/>
      <c r="F887" s="336"/>
      <c r="G887" s="336"/>
      <c r="H887" s="336"/>
      <c r="I887" s="336"/>
      <c r="J887" s="336"/>
      <c r="K887" s="336"/>
      <c r="L887" s="336"/>
      <c r="M887" s="336"/>
      <c r="N887" s="336"/>
      <c r="O887" s="336"/>
      <c r="P887" s="336"/>
      <c r="Q887" s="336"/>
      <c r="R887" s="336"/>
      <c r="S887" s="336"/>
      <c r="T887" s="336"/>
      <c r="U887" s="336"/>
      <c r="V887" s="336"/>
      <c r="W887" s="336"/>
      <c r="X887" s="336"/>
      <c r="Y887" s="336"/>
      <c r="Z887" s="336"/>
    </row>
    <row r="888">
      <c r="A888" s="336"/>
      <c r="B888" s="336"/>
      <c r="C888" s="336"/>
      <c r="D888" s="336"/>
      <c r="E888" s="336"/>
      <c r="F888" s="336"/>
      <c r="G888" s="336"/>
      <c r="H888" s="336"/>
      <c r="I888" s="336"/>
      <c r="J888" s="336"/>
      <c r="K888" s="336"/>
      <c r="L888" s="336"/>
      <c r="M888" s="336"/>
      <c r="N888" s="336"/>
      <c r="O888" s="336"/>
      <c r="P888" s="336"/>
      <c r="Q888" s="336"/>
      <c r="R888" s="336"/>
      <c r="S888" s="336"/>
      <c r="T888" s="336"/>
      <c r="U888" s="336"/>
      <c r="V888" s="336"/>
      <c r="W888" s="336"/>
      <c r="X888" s="336"/>
      <c r="Y888" s="336"/>
      <c r="Z888" s="336"/>
    </row>
    <row r="889">
      <c r="A889" s="336"/>
      <c r="B889" s="336"/>
      <c r="C889" s="336"/>
      <c r="D889" s="336"/>
      <c r="E889" s="336"/>
      <c r="F889" s="336"/>
      <c r="G889" s="336"/>
      <c r="H889" s="336"/>
      <c r="I889" s="336"/>
      <c r="J889" s="336"/>
      <c r="K889" s="336"/>
      <c r="L889" s="336"/>
      <c r="M889" s="336"/>
      <c r="N889" s="336"/>
      <c r="O889" s="336"/>
      <c r="P889" s="336"/>
      <c r="Q889" s="336"/>
      <c r="R889" s="336"/>
      <c r="S889" s="336"/>
      <c r="T889" s="336"/>
      <c r="U889" s="336"/>
      <c r="V889" s="336"/>
      <c r="W889" s="336"/>
      <c r="X889" s="336"/>
      <c r="Y889" s="336"/>
      <c r="Z889" s="336"/>
    </row>
    <row r="890">
      <c r="A890" s="336"/>
      <c r="B890" s="336"/>
      <c r="C890" s="336"/>
      <c r="D890" s="336"/>
      <c r="E890" s="336"/>
      <c r="F890" s="336"/>
      <c r="G890" s="336"/>
      <c r="H890" s="336"/>
      <c r="I890" s="336"/>
      <c r="J890" s="336"/>
      <c r="K890" s="336"/>
      <c r="L890" s="336"/>
      <c r="M890" s="336"/>
      <c r="N890" s="336"/>
      <c r="O890" s="336"/>
      <c r="P890" s="336"/>
      <c r="Q890" s="336"/>
      <c r="R890" s="336"/>
      <c r="S890" s="336"/>
      <c r="T890" s="336"/>
      <c r="U890" s="336"/>
      <c r="V890" s="336"/>
      <c r="W890" s="336"/>
      <c r="X890" s="336"/>
      <c r="Y890" s="336"/>
      <c r="Z890" s="336"/>
    </row>
    <row r="891">
      <c r="A891" s="336"/>
      <c r="B891" s="336"/>
      <c r="C891" s="336"/>
      <c r="D891" s="336"/>
      <c r="E891" s="336"/>
      <c r="F891" s="336"/>
      <c r="G891" s="336"/>
      <c r="H891" s="336"/>
      <c r="I891" s="336"/>
      <c r="J891" s="336"/>
      <c r="K891" s="336"/>
      <c r="L891" s="336"/>
      <c r="M891" s="336"/>
      <c r="N891" s="336"/>
      <c r="O891" s="336"/>
      <c r="P891" s="336"/>
      <c r="Q891" s="336"/>
      <c r="R891" s="336"/>
      <c r="S891" s="336"/>
      <c r="T891" s="336"/>
      <c r="U891" s="336"/>
      <c r="V891" s="336"/>
      <c r="W891" s="336"/>
      <c r="X891" s="336"/>
      <c r="Y891" s="336"/>
      <c r="Z891" s="336"/>
    </row>
    <row r="892">
      <c r="A892" s="336"/>
      <c r="B892" s="336"/>
      <c r="C892" s="336"/>
      <c r="D892" s="336"/>
      <c r="E892" s="336"/>
      <c r="F892" s="336"/>
      <c r="G892" s="336"/>
      <c r="H892" s="336"/>
      <c r="I892" s="336"/>
      <c r="J892" s="336"/>
      <c r="K892" s="336"/>
      <c r="L892" s="336"/>
      <c r="M892" s="336"/>
      <c r="N892" s="336"/>
      <c r="O892" s="336"/>
      <c r="P892" s="336"/>
      <c r="Q892" s="336"/>
      <c r="R892" s="336"/>
      <c r="S892" s="336"/>
      <c r="T892" s="336"/>
      <c r="U892" s="336"/>
      <c r="V892" s="336"/>
      <c r="W892" s="336"/>
      <c r="X892" s="336"/>
      <c r="Y892" s="336"/>
      <c r="Z892" s="336"/>
    </row>
    <row r="893">
      <c r="A893" s="336"/>
      <c r="B893" s="336"/>
      <c r="C893" s="336"/>
      <c r="D893" s="336"/>
      <c r="E893" s="336"/>
      <c r="F893" s="336"/>
      <c r="G893" s="336"/>
      <c r="H893" s="336"/>
      <c r="I893" s="336"/>
      <c r="J893" s="336"/>
      <c r="K893" s="336"/>
      <c r="L893" s="336"/>
      <c r="M893" s="336"/>
      <c r="N893" s="336"/>
      <c r="O893" s="336"/>
      <c r="P893" s="336"/>
      <c r="Q893" s="336"/>
      <c r="R893" s="336"/>
      <c r="S893" s="336"/>
      <c r="T893" s="336"/>
      <c r="U893" s="336"/>
      <c r="V893" s="336"/>
      <c r="W893" s="336"/>
      <c r="X893" s="336"/>
      <c r="Y893" s="336"/>
      <c r="Z893" s="336"/>
    </row>
    <row r="894">
      <c r="A894" s="336"/>
      <c r="B894" s="336"/>
      <c r="C894" s="336"/>
      <c r="D894" s="336"/>
      <c r="E894" s="336"/>
      <c r="F894" s="336"/>
      <c r="G894" s="336"/>
      <c r="H894" s="336"/>
      <c r="I894" s="336"/>
      <c r="J894" s="336"/>
      <c r="K894" s="336"/>
      <c r="L894" s="336"/>
      <c r="M894" s="336"/>
      <c r="N894" s="336"/>
      <c r="O894" s="336"/>
      <c r="P894" s="336"/>
      <c r="Q894" s="336"/>
      <c r="R894" s="336"/>
      <c r="S894" s="336"/>
      <c r="T894" s="336"/>
      <c r="U894" s="336"/>
      <c r="V894" s="336"/>
      <c r="W894" s="336"/>
      <c r="X894" s="336"/>
      <c r="Y894" s="336"/>
      <c r="Z894" s="336"/>
    </row>
    <row r="895">
      <c r="A895" s="336"/>
      <c r="B895" s="336"/>
      <c r="C895" s="336"/>
      <c r="D895" s="336"/>
      <c r="E895" s="336"/>
      <c r="F895" s="336"/>
      <c r="G895" s="336"/>
      <c r="H895" s="336"/>
      <c r="I895" s="336"/>
      <c r="J895" s="336"/>
      <c r="K895" s="336"/>
      <c r="L895" s="336"/>
      <c r="M895" s="336"/>
      <c r="N895" s="336"/>
      <c r="O895" s="336"/>
      <c r="P895" s="336"/>
      <c r="Q895" s="336"/>
      <c r="R895" s="336"/>
      <c r="S895" s="336"/>
      <c r="T895" s="336"/>
      <c r="U895" s="336"/>
      <c r="V895" s="336"/>
      <c r="W895" s="336"/>
      <c r="X895" s="336"/>
      <c r="Y895" s="336"/>
      <c r="Z895" s="336"/>
    </row>
    <row r="896">
      <c r="A896" s="336"/>
      <c r="B896" s="336"/>
      <c r="C896" s="336"/>
      <c r="D896" s="336"/>
      <c r="E896" s="336"/>
      <c r="F896" s="336"/>
      <c r="G896" s="336"/>
      <c r="H896" s="336"/>
      <c r="I896" s="336"/>
      <c r="J896" s="336"/>
      <c r="K896" s="336"/>
      <c r="L896" s="336"/>
      <c r="M896" s="336"/>
      <c r="N896" s="336"/>
      <c r="O896" s="336"/>
      <c r="P896" s="336"/>
      <c r="Q896" s="336"/>
      <c r="R896" s="336"/>
      <c r="S896" s="336"/>
      <c r="T896" s="336"/>
      <c r="U896" s="336"/>
      <c r="V896" s="336"/>
      <c r="W896" s="336"/>
      <c r="X896" s="336"/>
      <c r="Y896" s="336"/>
      <c r="Z896" s="336"/>
    </row>
    <row r="897">
      <c r="A897" s="336"/>
      <c r="B897" s="336"/>
      <c r="C897" s="336"/>
      <c r="D897" s="336"/>
      <c r="E897" s="336"/>
      <c r="F897" s="336"/>
      <c r="G897" s="336"/>
      <c r="H897" s="336"/>
      <c r="I897" s="336"/>
      <c r="J897" s="336"/>
      <c r="K897" s="336"/>
      <c r="L897" s="336"/>
      <c r="M897" s="336"/>
      <c r="N897" s="336"/>
      <c r="O897" s="336"/>
      <c r="P897" s="336"/>
      <c r="Q897" s="336"/>
      <c r="R897" s="336"/>
      <c r="S897" s="336"/>
      <c r="T897" s="336"/>
      <c r="U897" s="336"/>
      <c r="V897" s="336"/>
      <c r="W897" s="336"/>
      <c r="X897" s="336"/>
      <c r="Y897" s="336"/>
      <c r="Z897" s="336"/>
    </row>
    <row r="898">
      <c r="A898" s="336"/>
      <c r="B898" s="336"/>
      <c r="C898" s="336"/>
      <c r="D898" s="336"/>
      <c r="E898" s="336"/>
      <c r="F898" s="336"/>
      <c r="G898" s="336"/>
      <c r="H898" s="336"/>
      <c r="I898" s="336"/>
      <c r="J898" s="336"/>
      <c r="K898" s="336"/>
      <c r="L898" s="336"/>
      <c r="M898" s="336"/>
      <c r="N898" s="336"/>
      <c r="O898" s="336"/>
      <c r="P898" s="336"/>
      <c r="Q898" s="336"/>
      <c r="R898" s="336"/>
      <c r="S898" s="336"/>
      <c r="T898" s="336"/>
      <c r="U898" s="336"/>
      <c r="V898" s="336"/>
      <c r="W898" s="336"/>
      <c r="X898" s="336"/>
      <c r="Y898" s="336"/>
      <c r="Z898" s="336"/>
    </row>
    <row r="899">
      <c r="A899" s="336"/>
      <c r="B899" s="336"/>
      <c r="C899" s="336"/>
      <c r="D899" s="336"/>
      <c r="E899" s="336"/>
      <c r="F899" s="336"/>
      <c r="G899" s="336"/>
      <c r="H899" s="336"/>
      <c r="I899" s="336"/>
      <c r="J899" s="336"/>
      <c r="K899" s="336"/>
      <c r="L899" s="336"/>
      <c r="M899" s="336"/>
      <c r="N899" s="336"/>
      <c r="O899" s="336"/>
      <c r="P899" s="336"/>
      <c r="Q899" s="336"/>
      <c r="R899" s="336"/>
      <c r="S899" s="336"/>
      <c r="T899" s="336"/>
      <c r="U899" s="336"/>
      <c r="V899" s="336"/>
      <c r="W899" s="336"/>
      <c r="X899" s="336"/>
      <c r="Y899" s="336"/>
      <c r="Z899" s="336"/>
    </row>
    <row r="900">
      <c r="A900" s="336"/>
      <c r="B900" s="336"/>
      <c r="C900" s="336"/>
      <c r="D900" s="336"/>
      <c r="E900" s="336"/>
      <c r="F900" s="336"/>
      <c r="G900" s="336"/>
      <c r="H900" s="336"/>
      <c r="I900" s="336"/>
      <c r="J900" s="336"/>
      <c r="K900" s="336"/>
      <c r="L900" s="336"/>
      <c r="M900" s="336"/>
      <c r="N900" s="336"/>
      <c r="O900" s="336"/>
      <c r="P900" s="336"/>
      <c r="Q900" s="336"/>
      <c r="R900" s="336"/>
      <c r="S900" s="336"/>
      <c r="T900" s="336"/>
      <c r="U900" s="336"/>
      <c r="V900" s="336"/>
      <c r="W900" s="336"/>
      <c r="X900" s="336"/>
      <c r="Y900" s="336"/>
      <c r="Z900" s="336"/>
    </row>
    <row r="901">
      <c r="A901" s="336"/>
      <c r="B901" s="336"/>
      <c r="C901" s="336"/>
      <c r="D901" s="336"/>
      <c r="E901" s="336"/>
      <c r="F901" s="336"/>
      <c r="G901" s="336"/>
      <c r="H901" s="336"/>
      <c r="I901" s="336"/>
      <c r="J901" s="336"/>
      <c r="K901" s="336"/>
      <c r="L901" s="336"/>
      <c r="M901" s="336"/>
      <c r="N901" s="336"/>
      <c r="O901" s="336"/>
      <c r="P901" s="336"/>
      <c r="Q901" s="336"/>
      <c r="R901" s="336"/>
      <c r="S901" s="336"/>
      <c r="T901" s="336"/>
      <c r="U901" s="336"/>
      <c r="V901" s="336"/>
      <c r="W901" s="336"/>
      <c r="X901" s="336"/>
      <c r="Y901" s="336"/>
      <c r="Z901" s="336"/>
    </row>
    <row r="902">
      <c r="A902" s="336"/>
      <c r="B902" s="336"/>
      <c r="C902" s="336"/>
      <c r="D902" s="336"/>
      <c r="E902" s="336"/>
      <c r="F902" s="336"/>
      <c r="G902" s="336"/>
      <c r="H902" s="336"/>
      <c r="I902" s="336"/>
      <c r="J902" s="336"/>
      <c r="K902" s="336"/>
      <c r="L902" s="336"/>
      <c r="M902" s="336"/>
      <c r="N902" s="336"/>
      <c r="O902" s="336"/>
      <c r="P902" s="336"/>
      <c r="Q902" s="336"/>
      <c r="R902" s="336"/>
      <c r="S902" s="336"/>
      <c r="T902" s="336"/>
      <c r="U902" s="336"/>
      <c r="V902" s="336"/>
      <c r="W902" s="336"/>
      <c r="X902" s="336"/>
      <c r="Y902" s="336"/>
      <c r="Z902" s="336"/>
    </row>
    <row r="903">
      <c r="A903" s="336"/>
      <c r="B903" s="336"/>
      <c r="C903" s="336"/>
      <c r="D903" s="336"/>
      <c r="E903" s="336"/>
      <c r="F903" s="336"/>
      <c r="G903" s="336"/>
      <c r="H903" s="336"/>
      <c r="I903" s="336"/>
      <c r="J903" s="336"/>
      <c r="K903" s="336"/>
      <c r="L903" s="336"/>
      <c r="M903" s="336"/>
      <c r="N903" s="336"/>
      <c r="O903" s="336"/>
      <c r="P903" s="336"/>
      <c r="Q903" s="336"/>
      <c r="R903" s="336"/>
      <c r="S903" s="336"/>
      <c r="T903" s="336"/>
      <c r="U903" s="336"/>
      <c r="V903" s="336"/>
      <c r="W903" s="336"/>
      <c r="X903" s="336"/>
      <c r="Y903" s="336"/>
      <c r="Z903" s="336"/>
    </row>
    <row r="904">
      <c r="A904" s="336"/>
      <c r="B904" s="336"/>
      <c r="C904" s="336"/>
      <c r="D904" s="336"/>
      <c r="E904" s="336"/>
      <c r="F904" s="336"/>
      <c r="G904" s="336"/>
      <c r="H904" s="336"/>
      <c r="I904" s="336"/>
      <c r="J904" s="336"/>
      <c r="K904" s="336"/>
      <c r="L904" s="336"/>
      <c r="M904" s="336"/>
      <c r="N904" s="336"/>
      <c r="O904" s="336"/>
      <c r="P904" s="336"/>
      <c r="Q904" s="336"/>
      <c r="R904" s="336"/>
      <c r="S904" s="336"/>
      <c r="T904" s="336"/>
      <c r="U904" s="336"/>
      <c r="V904" s="336"/>
      <c r="W904" s="336"/>
      <c r="X904" s="336"/>
      <c r="Y904" s="336"/>
      <c r="Z904" s="336"/>
    </row>
    <row r="905">
      <c r="A905" s="336"/>
      <c r="B905" s="336"/>
      <c r="C905" s="336"/>
      <c r="D905" s="336"/>
      <c r="E905" s="336"/>
      <c r="F905" s="336"/>
      <c r="G905" s="336"/>
      <c r="H905" s="336"/>
      <c r="I905" s="336"/>
      <c r="J905" s="336"/>
      <c r="K905" s="336"/>
      <c r="L905" s="336"/>
      <c r="M905" s="336"/>
      <c r="N905" s="336"/>
      <c r="O905" s="336"/>
      <c r="P905" s="336"/>
      <c r="Q905" s="336"/>
      <c r="R905" s="336"/>
      <c r="S905" s="336"/>
      <c r="T905" s="336"/>
      <c r="U905" s="336"/>
      <c r="V905" s="336"/>
      <c r="W905" s="336"/>
      <c r="X905" s="336"/>
      <c r="Y905" s="336"/>
      <c r="Z905" s="336"/>
    </row>
    <row r="906">
      <c r="A906" s="336"/>
      <c r="B906" s="336"/>
      <c r="C906" s="336"/>
      <c r="D906" s="336"/>
      <c r="E906" s="336"/>
      <c r="F906" s="336"/>
      <c r="G906" s="336"/>
      <c r="H906" s="336"/>
      <c r="I906" s="336"/>
      <c r="J906" s="336"/>
      <c r="K906" s="336"/>
      <c r="L906" s="336"/>
      <c r="M906" s="336"/>
      <c r="N906" s="336"/>
      <c r="O906" s="336"/>
      <c r="P906" s="336"/>
      <c r="Q906" s="336"/>
      <c r="R906" s="336"/>
      <c r="S906" s="336"/>
      <c r="T906" s="336"/>
      <c r="U906" s="336"/>
      <c r="V906" s="336"/>
      <c r="W906" s="336"/>
      <c r="X906" s="336"/>
      <c r="Y906" s="336"/>
      <c r="Z906" s="336"/>
    </row>
    <row r="907">
      <c r="A907" s="336"/>
      <c r="B907" s="336"/>
      <c r="C907" s="336"/>
      <c r="D907" s="336"/>
      <c r="E907" s="336"/>
      <c r="F907" s="336"/>
      <c r="G907" s="336"/>
      <c r="H907" s="336"/>
      <c r="I907" s="336"/>
      <c r="J907" s="336"/>
      <c r="K907" s="336"/>
      <c r="L907" s="336"/>
      <c r="M907" s="336"/>
      <c r="N907" s="336"/>
      <c r="O907" s="336"/>
      <c r="P907" s="336"/>
      <c r="Q907" s="336"/>
      <c r="R907" s="336"/>
      <c r="S907" s="336"/>
      <c r="T907" s="336"/>
      <c r="U907" s="336"/>
      <c r="V907" s="336"/>
      <c r="W907" s="336"/>
      <c r="X907" s="336"/>
      <c r="Y907" s="336"/>
      <c r="Z907" s="336"/>
    </row>
    <row r="908">
      <c r="A908" s="336"/>
      <c r="B908" s="336"/>
      <c r="C908" s="336"/>
      <c r="D908" s="336"/>
      <c r="E908" s="336"/>
      <c r="F908" s="336"/>
      <c r="G908" s="336"/>
      <c r="H908" s="336"/>
      <c r="I908" s="336"/>
      <c r="J908" s="336"/>
      <c r="K908" s="336"/>
      <c r="L908" s="336"/>
      <c r="M908" s="336"/>
      <c r="N908" s="336"/>
      <c r="O908" s="336"/>
      <c r="P908" s="336"/>
      <c r="Q908" s="336"/>
      <c r="R908" s="336"/>
      <c r="S908" s="336"/>
      <c r="T908" s="336"/>
      <c r="U908" s="336"/>
      <c r="V908" s="336"/>
      <c r="W908" s="336"/>
      <c r="X908" s="336"/>
      <c r="Y908" s="336"/>
      <c r="Z908" s="336"/>
    </row>
    <row r="909">
      <c r="A909" s="336"/>
      <c r="B909" s="336"/>
      <c r="C909" s="336"/>
      <c r="D909" s="336"/>
      <c r="E909" s="336"/>
      <c r="F909" s="336"/>
      <c r="G909" s="336"/>
      <c r="H909" s="336"/>
      <c r="I909" s="336"/>
      <c r="J909" s="336"/>
      <c r="K909" s="336"/>
      <c r="L909" s="336"/>
      <c r="M909" s="336"/>
      <c r="N909" s="336"/>
      <c r="O909" s="336"/>
      <c r="P909" s="336"/>
      <c r="Q909" s="336"/>
      <c r="R909" s="336"/>
      <c r="S909" s="336"/>
      <c r="T909" s="336"/>
      <c r="U909" s="336"/>
      <c r="V909" s="336"/>
      <c r="W909" s="336"/>
      <c r="X909" s="336"/>
      <c r="Y909" s="336"/>
      <c r="Z909" s="336"/>
    </row>
    <row r="910">
      <c r="A910" s="336"/>
      <c r="B910" s="336"/>
      <c r="C910" s="336"/>
      <c r="D910" s="336"/>
      <c r="E910" s="336"/>
      <c r="F910" s="336"/>
      <c r="G910" s="336"/>
      <c r="H910" s="336"/>
      <c r="I910" s="336"/>
      <c r="J910" s="336"/>
      <c r="K910" s="336"/>
      <c r="L910" s="336"/>
      <c r="M910" s="336"/>
      <c r="N910" s="336"/>
      <c r="O910" s="336"/>
      <c r="P910" s="336"/>
      <c r="Q910" s="336"/>
      <c r="R910" s="336"/>
      <c r="S910" s="336"/>
      <c r="T910" s="336"/>
      <c r="U910" s="336"/>
      <c r="V910" s="336"/>
      <c r="W910" s="336"/>
      <c r="X910" s="336"/>
      <c r="Y910" s="336"/>
      <c r="Z910" s="336"/>
    </row>
    <row r="911">
      <c r="A911" s="336"/>
      <c r="B911" s="336"/>
      <c r="C911" s="336"/>
      <c r="D911" s="336"/>
      <c r="E911" s="336"/>
      <c r="F911" s="336"/>
      <c r="G911" s="336"/>
      <c r="H911" s="336"/>
      <c r="I911" s="336"/>
      <c r="J911" s="336"/>
      <c r="K911" s="336"/>
      <c r="L911" s="336"/>
      <c r="M911" s="336"/>
      <c r="N911" s="336"/>
      <c r="O911" s="336"/>
      <c r="P911" s="336"/>
      <c r="Q911" s="336"/>
      <c r="R911" s="336"/>
      <c r="S911" s="336"/>
      <c r="T911" s="336"/>
      <c r="U911" s="336"/>
      <c r="V911" s="336"/>
      <c r="W911" s="336"/>
      <c r="X911" s="336"/>
      <c r="Y911" s="336"/>
      <c r="Z911" s="336"/>
    </row>
    <row r="912">
      <c r="A912" s="336"/>
      <c r="B912" s="336"/>
      <c r="C912" s="336"/>
      <c r="D912" s="336"/>
      <c r="E912" s="336"/>
      <c r="F912" s="336"/>
      <c r="G912" s="336"/>
      <c r="H912" s="336"/>
      <c r="I912" s="336"/>
      <c r="J912" s="336"/>
      <c r="K912" s="336"/>
      <c r="L912" s="336"/>
      <c r="M912" s="336"/>
      <c r="N912" s="336"/>
      <c r="O912" s="336"/>
      <c r="P912" s="336"/>
      <c r="Q912" s="336"/>
      <c r="R912" s="336"/>
      <c r="S912" s="336"/>
      <c r="T912" s="336"/>
      <c r="U912" s="336"/>
      <c r="V912" s="336"/>
      <c r="W912" s="336"/>
      <c r="X912" s="336"/>
      <c r="Y912" s="336"/>
      <c r="Z912" s="336"/>
    </row>
    <row r="913">
      <c r="A913" s="336"/>
      <c r="B913" s="336"/>
      <c r="C913" s="336"/>
      <c r="D913" s="336"/>
      <c r="E913" s="336"/>
      <c r="F913" s="336"/>
      <c r="G913" s="336"/>
      <c r="H913" s="336"/>
      <c r="I913" s="336"/>
      <c r="J913" s="336"/>
      <c r="K913" s="336"/>
      <c r="L913" s="336"/>
      <c r="M913" s="336"/>
      <c r="N913" s="336"/>
      <c r="O913" s="336"/>
      <c r="P913" s="336"/>
      <c r="Q913" s="336"/>
      <c r="R913" s="336"/>
      <c r="S913" s="336"/>
      <c r="T913" s="336"/>
      <c r="U913" s="336"/>
      <c r="V913" s="336"/>
      <c r="W913" s="336"/>
      <c r="X913" s="336"/>
      <c r="Y913" s="336"/>
      <c r="Z913" s="336"/>
    </row>
    <row r="914">
      <c r="A914" s="336"/>
      <c r="B914" s="336"/>
      <c r="C914" s="336"/>
      <c r="D914" s="336"/>
      <c r="E914" s="336"/>
      <c r="F914" s="336"/>
      <c r="G914" s="336"/>
      <c r="H914" s="336"/>
      <c r="I914" s="336"/>
      <c r="J914" s="336"/>
      <c r="K914" s="336"/>
      <c r="L914" s="336"/>
      <c r="M914" s="336"/>
      <c r="N914" s="336"/>
      <c r="O914" s="336"/>
      <c r="P914" s="336"/>
      <c r="Q914" s="336"/>
      <c r="R914" s="336"/>
      <c r="S914" s="336"/>
      <c r="T914" s="336"/>
      <c r="U914" s="336"/>
      <c r="V914" s="336"/>
      <c r="W914" s="336"/>
      <c r="X914" s="336"/>
      <c r="Y914" s="336"/>
      <c r="Z914" s="336"/>
    </row>
    <row r="915">
      <c r="A915" s="336"/>
      <c r="B915" s="336"/>
      <c r="C915" s="336"/>
      <c r="D915" s="336"/>
      <c r="E915" s="336"/>
      <c r="F915" s="336"/>
      <c r="G915" s="336"/>
      <c r="H915" s="336"/>
      <c r="I915" s="336"/>
      <c r="J915" s="336"/>
      <c r="K915" s="336"/>
      <c r="L915" s="336"/>
      <c r="M915" s="336"/>
      <c r="N915" s="336"/>
      <c r="O915" s="336"/>
      <c r="P915" s="336"/>
      <c r="Q915" s="336"/>
      <c r="R915" s="336"/>
      <c r="S915" s="336"/>
      <c r="T915" s="336"/>
      <c r="U915" s="336"/>
      <c r="V915" s="336"/>
      <c r="W915" s="336"/>
      <c r="X915" s="336"/>
      <c r="Y915" s="336"/>
      <c r="Z915" s="336"/>
    </row>
    <row r="916">
      <c r="A916" s="336"/>
      <c r="B916" s="336"/>
      <c r="C916" s="336"/>
      <c r="D916" s="336"/>
      <c r="E916" s="336"/>
      <c r="F916" s="336"/>
      <c r="G916" s="336"/>
      <c r="H916" s="336"/>
      <c r="I916" s="336"/>
      <c r="J916" s="336"/>
      <c r="K916" s="336"/>
      <c r="L916" s="336"/>
      <c r="M916" s="336"/>
      <c r="N916" s="336"/>
      <c r="O916" s="336"/>
      <c r="P916" s="336"/>
      <c r="Q916" s="336"/>
      <c r="R916" s="336"/>
      <c r="S916" s="336"/>
      <c r="T916" s="336"/>
      <c r="U916" s="336"/>
      <c r="V916" s="336"/>
      <c r="W916" s="336"/>
      <c r="X916" s="336"/>
      <c r="Y916" s="336"/>
      <c r="Z916" s="336"/>
    </row>
    <row r="917">
      <c r="A917" s="336"/>
      <c r="B917" s="336"/>
      <c r="C917" s="336"/>
      <c r="D917" s="336"/>
      <c r="E917" s="336"/>
      <c r="F917" s="336"/>
      <c r="G917" s="336"/>
      <c r="H917" s="336"/>
      <c r="I917" s="336"/>
      <c r="J917" s="336"/>
      <c r="K917" s="336"/>
      <c r="L917" s="336"/>
      <c r="M917" s="336"/>
      <c r="N917" s="336"/>
      <c r="O917" s="336"/>
      <c r="P917" s="336"/>
      <c r="Q917" s="336"/>
      <c r="R917" s="336"/>
      <c r="S917" s="336"/>
      <c r="T917" s="336"/>
      <c r="U917" s="336"/>
      <c r="V917" s="336"/>
      <c r="W917" s="336"/>
      <c r="X917" s="336"/>
      <c r="Y917" s="336"/>
      <c r="Z917" s="336"/>
    </row>
    <row r="918">
      <c r="A918" s="336"/>
      <c r="B918" s="336"/>
      <c r="C918" s="336"/>
      <c r="D918" s="336"/>
      <c r="E918" s="336"/>
      <c r="F918" s="336"/>
      <c r="G918" s="336"/>
      <c r="H918" s="336"/>
      <c r="I918" s="336"/>
      <c r="J918" s="336"/>
      <c r="K918" s="336"/>
      <c r="L918" s="336"/>
      <c r="M918" s="336"/>
      <c r="N918" s="336"/>
      <c r="O918" s="336"/>
      <c r="P918" s="336"/>
      <c r="Q918" s="336"/>
      <c r="R918" s="336"/>
      <c r="S918" s="336"/>
      <c r="T918" s="336"/>
      <c r="U918" s="336"/>
      <c r="V918" s="336"/>
      <c r="W918" s="336"/>
      <c r="X918" s="336"/>
      <c r="Y918" s="336"/>
      <c r="Z918" s="336"/>
    </row>
    <row r="919">
      <c r="A919" s="336"/>
      <c r="B919" s="336"/>
      <c r="C919" s="336"/>
      <c r="D919" s="336"/>
      <c r="E919" s="336"/>
      <c r="F919" s="336"/>
      <c r="G919" s="336"/>
      <c r="H919" s="336"/>
      <c r="I919" s="336"/>
      <c r="J919" s="336"/>
      <c r="K919" s="336"/>
      <c r="L919" s="336"/>
      <c r="M919" s="336"/>
      <c r="N919" s="336"/>
      <c r="O919" s="336"/>
      <c r="P919" s="336"/>
      <c r="Q919" s="336"/>
      <c r="R919" s="336"/>
      <c r="S919" s="336"/>
      <c r="T919" s="336"/>
      <c r="U919" s="336"/>
      <c r="V919" s="336"/>
      <c r="W919" s="336"/>
      <c r="X919" s="336"/>
      <c r="Y919" s="336"/>
      <c r="Z919" s="336"/>
    </row>
    <row r="920">
      <c r="A920" s="336"/>
      <c r="B920" s="336"/>
      <c r="C920" s="336"/>
      <c r="D920" s="336"/>
      <c r="E920" s="336"/>
      <c r="F920" s="336"/>
      <c r="G920" s="336"/>
      <c r="H920" s="336"/>
      <c r="I920" s="336"/>
      <c r="J920" s="336"/>
      <c r="K920" s="336"/>
      <c r="L920" s="336"/>
      <c r="M920" s="336"/>
      <c r="N920" s="336"/>
      <c r="O920" s="336"/>
      <c r="P920" s="336"/>
      <c r="Q920" s="336"/>
      <c r="R920" s="336"/>
      <c r="S920" s="336"/>
      <c r="T920" s="336"/>
      <c r="U920" s="336"/>
      <c r="V920" s="336"/>
      <c r="W920" s="336"/>
      <c r="X920" s="336"/>
      <c r="Y920" s="336"/>
      <c r="Z920" s="336"/>
    </row>
    <row r="921">
      <c r="A921" s="336"/>
      <c r="B921" s="336"/>
      <c r="C921" s="336"/>
      <c r="D921" s="336"/>
      <c r="E921" s="336"/>
      <c r="F921" s="336"/>
      <c r="G921" s="336"/>
      <c r="H921" s="336"/>
      <c r="I921" s="336"/>
      <c r="J921" s="336"/>
      <c r="K921" s="336"/>
      <c r="L921" s="336"/>
      <c r="M921" s="336"/>
      <c r="N921" s="336"/>
      <c r="O921" s="336"/>
      <c r="P921" s="336"/>
      <c r="Q921" s="336"/>
      <c r="R921" s="336"/>
      <c r="S921" s="336"/>
      <c r="T921" s="336"/>
      <c r="U921" s="336"/>
      <c r="V921" s="336"/>
      <c r="W921" s="336"/>
      <c r="X921" s="336"/>
      <c r="Y921" s="336"/>
      <c r="Z921" s="336"/>
    </row>
    <row r="922">
      <c r="A922" s="336"/>
      <c r="B922" s="336"/>
      <c r="C922" s="336"/>
      <c r="D922" s="336"/>
      <c r="E922" s="336"/>
      <c r="F922" s="336"/>
      <c r="G922" s="336"/>
      <c r="H922" s="336"/>
      <c r="I922" s="336"/>
      <c r="J922" s="336"/>
      <c r="K922" s="336"/>
      <c r="L922" s="336"/>
      <c r="M922" s="336"/>
      <c r="N922" s="336"/>
      <c r="O922" s="336"/>
      <c r="P922" s="336"/>
      <c r="Q922" s="336"/>
      <c r="R922" s="336"/>
      <c r="S922" s="336"/>
      <c r="T922" s="336"/>
      <c r="U922" s="336"/>
      <c r="V922" s="336"/>
      <c r="W922" s="336"/>
      <c r="X922" s="336"/>
      <c r="Y922" s="336"/>
      <c r="Z922" s="336"/>
    </row>
    <row r="923">
      <c r="A923" s="336"/>
      <c r="B923" s="336"/>
      <c r="C923" s="336"/>
      <c r="D923" s="336"/>
      <c r="E923" s="336"/>
      <c r="F923" s="336"/>
      <c r="G923" s="336"/>
      <c r="H923" s="336"/>
      <c r="I923" s="336"/>
      <c r="J923" s="336"/>
      <c r="K923" s="336"/>
      <c r="L923" s="336"/>
      <c r="M923" s="336"/>
      <c r="N923" s="336"/>
      <c r="O923" s="336"/>
      <c r="P923" s="336"/>
      <c r="Q923" s="336"/>
      <c r="R923" s="336"/>
      <c r="S923" s="336"/>
      <c r="T923" s="336"/>
      <c r="U923" s="336"/>
      <c r="V923" s="336"/>
      <c r="W923" s="336"/>
      <c r="X923" s="336"/>
      <c r="Y923" s="336"/>
      <c r="Z923" s="336"/>
    </row>
    <row r="924">
      <c r="A924" s="336"/>
      <c r="B924" s="336"/>
      <c r="C924" s="336"/>
      <c r="D924" s="336"/>
      <c r="E924" s="336"/>
      <c r="F924" s="336"/>
      <c r="G924" s="336"/>
      <c r="H924" s="336"/>
      <c r="I924" s="336"/>
      <c r="J924" s="336"/>
      <c r="K924" s="336"/>
      <c r="L924" s="336"/>
      <c r="M924" s="336"/>
      <c r="N924" s="336"/>
      <c r="O924" s="336"/>
      <c r="P924" s="336"/>
      <c r="Q924" s="336"/>
      <c r="R924" s="336"/>
      <c r="S924" s="336"/>
      <c r="T924" s="336"/>
      <c r="U924" s="336"/>
      <c r="V924" s="336"/>
      <c r="W924" s="336"/>
      <c r="X924" s="336"/>
      <c r="Y924" s="336"/>
      <c r="Z924" s="336"/>
    </row>
    <row r="925">
      <c r="A925" s="336"/>
      <c r="B925" s="336"/>
      <c r="C925" s="336"/>
      <c r="D925" s="336"/>
      <c r="E925" s="336"/>
      <c r="F925" s="336"/>
      <c r="G925" s="336"/>
      <c r="H925" s="336"/>
      <c r="I925" s="336"/>
      <c r="J925" s="336"/>
      <c r="K925" s="336"/>
      <c r="L925" s="336"/>
      <c r="M925" s="336"/>
      <c r="N925" s="336"/>
      <c r="O925" s="336"/>
      <c r="P925" s="336"/>
      <c r="Q925" s="336"/>
      <c r="R925" s="336"/>
      <c r="S925" s="336"/>
      <c r="T925" s="336"/>
      <c r="U925" s="336"/>
      <c r="V925" s="336"/>
      <c r="W925" s="336"/>
      <c r="X925" s="336"/>
      <c r="Y925" s="336"/>
      <c r="Z925" s="336"/>
    </row>
    <row r="926">
      <c r="A926" s="336"/>
      <c r="B926" s="336"/>
      <c r="C926" s="336"/>
      <c r="D926" s="336"/>
      <c r="E926" s="336"/>
      <c r="F926" s="336"/>
      <c r="G926" s="336"/>
      <c r="H926" s="336"/>
      <c r="I926" s="336"/>
      <c r="J926" s="336"/>
      <c r="K926" s="336"/>
      <c r="L926" s="336"/>
      <c r="M926" s="336"/>
      <c r="N926" s="336"/>
      <c r="O926" s="336"/>
      <c r="P926" s="336"/>
      <c r="Q926" s="336"/>
      <c r="R926" s="336"/>
      <c r="S926" s="336"/>
      <c r="T926" s="336"/>
      <c r="U926" s="336"/>
      <c r="V926" s="336"/>
      <c r="W926" s="336"/>
      <c r="X926" s="336"/>
      <c r="Y926" s="336"/>
      <c r="Z926" s="336"/>
    </row>
    <row r="927">
      <c r="A927" s="336"/>
      <c r="B927" s="336"/>
      <c r="C927" s="336"/>
      <c r="D927" s="336"/>
      <c r="E927" s="336"/>
      <c r="F927" s="336"/>
      <c r="G927" s="336"/>
      <c r="H927" s="336"/>
      <c r="I927" s="336"/>
      <c r="J927" s="336"/>
      <c r="K927" s="336"/>
      <c r="L927" s="336"/>
      <c r="M927" s="336"/>
      <c r="N927" s="336"/>
      <c r="O927" s="336"/>
      <c r="P927" s="336"/>
      <c r="Q927" s="336"/>
      <c r="R927" s="336"/>
      <c r="S927" s="336"/>
      <c r="T927" s="336"/>
      <c r="U927" s="336"/>
      <c r="V927" s="336"/>
      <c r="W927" s="336"/>
      <c r="X927" s="336"/>
      <c r="Y927" s="336"/>
      <c r="Z927" s="336"/>
    </row>
    <row r="928">
      <c r="A928" s="336"/>
      <c r="B928" s="336"/>
      <c r="C928" s="336"/>
      <c r="D928" s="336"/>
      <c r="E928" s="336"/>
      <c r="F928" s="336"/>
      <c r="G928" s="336"/>
      <c r="H928" s="336"/>
      <c r="I928" s="336"/>
      <c r="J928" s="336"/>
      <c r="K928" s="336"/>
      <c r="L928" s="336"/>
      <c r="M928" s="336"/>
      <c r="N928" s="336"/>
      <c r="O928" s="336"/>
      <c r="P928" s="336"/>
      <c r="Q928" s="336"/>
      <c r="R928" s="336"/>
      <c r="S928" s="336"/>
      <c r="T928" s="336"/>
      <c r="U928" s="336"/>
      <c r="V928" s="336"/>
      <c r="W928" s="336"/>
      <c r="X928" s="336"/>
      <c r="Y928" s="336"/>
      <c r="Z928" s="336"/>
    </row>
    <row r="929">
      <c r="A929" s="336"/>
      <c r="B929" s="336"/>
      <c r="C929" s="336"/>
      <c r="D929" s="336"/>
      <c r="E929" s="336"/>
      <c r="F929" s="336"/>
      <c r="G929" s="336"/>
      <c r="H929" s="336"/>
      <c r="I929" s="336"/>
      <c r="J929" s="336"/>
      <c r="K929" s="336"/>
      <c r="L929" s="336"/>
      <c r="M929" s="336"/>
      <c r="N929" s="336"/>
      <c r="O929" s="336"/>
      <c r="P929" s="336"/>
      <c r="Q929" s="336"/>
      <c r="R929" s="336"/>
      <c r="S929" s="336"/>
      <c r="T929" s="336"/>
      <c r="U929" s="336"/>
      <c r="V929" s="336"/>
      <c r="W929" s="336"/>
      <c r="X929" s="336"/>
      <c r="Y929" s="336"/>
      <c r="Z929" s="336"/>
    </row>
    <row r="930">
      <c r="A930" s="336"/>
      <c r="B930" s="336"/>
      <c r="C930" s="336"/>
      <c r="D930" s="336"/>
      <c r="E930" s="336"/>
      <c r="F930" s="336"/>
      <c r="G930" s="336"/>
      <c r="H930" s="336"/>
      <c r="I930" s="336"/>
      <c r="J930" s="336"/>
      <c r="K930" s="336"/>
      <c r="L930" s="336"/>
      <c r="M930" s="336"/>
      <c r="N930" s="336"/>
      <c r="O930" s="336"/>
      <c r="P930" s="336"/>
      <c r="Q930" s="336"/>
      <c r="R930" s="336"/>
      <c r="S930" s="336"/>
      <c r="T930" s="336"/>
      <c r="U930" s="336"/>
      <c r="V930" s="336"/>
      <c r="W930" s="336"/>
      <c r="X930" s="336"/>
      <c r="Y930" s="336"/>
      <c r="Z930" s="336"/>
    </row>
    <row r="931">
      <c r="A931" s="336"/>
      <c r="B931" s="336"/>
      <c r="C931" s="336"/>
      <c r="D931" s="336"/>
      <c r="E931" s="336"/>
      <c r="F931" s="336"/>
      <c r="G931" s="336"/>
      <c r="H931" s="336"/>
      <c r="I931" s="336"/>
      <c r="J931" s="336"/>
      <c r="K931" s="336"/>
      <c r="L931" s="336"/>
      <c r="M931" s="336"/>
      <c r="N931" s="336"/>
      <c r="O931" s="336"/>
      <c r="P931" s="336"/>
      <c r="Q931" s="336"/>
      <c r="R931" s="336"/>
      <c r="S931" s="336"/>
      <c r="T931" s="336"/>
      <c r="U931" s="336"/>
      <c r="V931" s="336"/>
      <c r="W931" s="336"/>
      <c r="X931" s="336"/>
      <c r="Y931" s="336"/>
      <c r="Z931" s="336"/>
    </row>
    <row r="932">
      <c r="A932" s="336"/>
      <c r="B932" s="336"/>
      <c r="C932" s="336"/>
      <c r="D932" s="336"/>
      <c r="E932" s="336"/>
      <c r="F932" s="336"/>
      <c r="G932" s="336"/>
      <c r="H932" s="336"/>
      <c r="I932" s="336"/>
      <c r="J932" s="336"/>
      <c r="K932" s="336"/>
      <c r="L932" s="336"/>
      <c r="M932" s="336"/>
      <c r="N932" s="336"/>
      <c r="O932" s="336"/>
      <c r="P932" s="336"/>
      <c r="Q932" s="336"/>
      <c r="R932" s="336"/>
      <c r="S932" s="336"/>
      <c r="T932" s="336"/>
      <c r="U932" s="336"/>
      <c r="V932" s="336"/>
      <c r="W932" s="336"/>
      <c r="X932" s="336"/>
      <c r="Y932" s="336"/>
      <c r="Z932" s="336"/>
    </row>
    <row r="933">
      <c r="A933" s="336"/>
      <c r="B933" s="336"/>
      <c r="C933" s="336"/>
      <c r="D933" s="336"/>
      <c r="E933" s="336"/>
      <c r="F933" s="336"/>
      <c r="G933" s="336"/>
      <c r="H933" s="336"/>
      <c r="I933" s="336"/>
      <c r="J933" s="336"/>
      <c r="K933" s="336"/>
      <c r="L933" s="336"/>
      <c r="M933" s="336"/>
      <c r="N933" s="336"/>
      <c r="O933" s="336"/>
      <c r="P933" s="336"/>
      <c r="Q933" s="336"/>
      <c r="R933" s="336"/>
      <c r="S933" s="336"/>
      <c r="T933" s="336"/>
      <c r="U933" s="336"/>
      <c r="V933" s="336"/>
      <c r="W933" s="336"/>
      <c r="X933" s="336"/>
      <c r="Y933" s="336"/>
      <c r="Z933" s="336"/>
    </row>
    <row r="934">
      <c r="A934" s="336"/>
      <c r="B934" s="336"/>
      <c r="C934" s="336"/>
      <c r="D934" s="336"/>
      <c r="E934" s="336"/>
      <c r="F934" s="336"/>
      <c r="G934" s="336"/>
      <c r="H934" s="336"/>
      <c r="I934" s="336"/>
      <c r="J934" s="336"/>
      <c r="K934" s="336"/>
      <c r="L934" s="336"/>
      <c r="M934" s="336"/>
      <c r="N934" s="336"/>
      <c r="O934" s="336"/>
      <c r="P934" s="336"/>
      <c r="Q934" s="336"/>
      <c r="R934" s="336"/>
      <c r="S934" s="336"/>
      <c r="T934" s="336"/>
      <c r="U934" s="336"/>
      <c r="V934" s="336"/>
      <c r="W934" s="336"/>
      <c r="X934" s="336"/>
      <c r="Y934" s="336"/>
      <c r="Z934" s="336"/>
    </row>
    <row r="935">
      <c r="A935" s="336"/>
      <c r="B935" s="336"/>
      <c r="C935" s="336"/>
      <c r="D935" s="336"/>
      <c r="E935" s="336"/>
      <c r="F935" s="336"/>
      <c r="G935" s="336"/>
      <c r="H935" s="336"/>
      <c r="I935" s="336"/>
      <c r="J935" s="336"/>
      <c r="K935" s="336"/>
      <c r="L935" s="336"/>
      <c r="M935" s="336"/>
      <c r="N935" s="336"/>
      <c r="O935" s="336"/>
      <c r="P935" s="336"/>
      <c r="Q935" s="336"/>
      <c r="R935" s="336"/>
      <c r="S935" s="336"/>
      <c r="T935" s="336"/>
      <c r="U935" s="336"/>
      <c r="V935" s="336"/>
      <c r="W935" s="336"/>
      <c r="X935" s="336"/>
      <c r="Y935" s="336"/>
      <c r="Z935" s="336"/>
    </row>
    <row r="936">
      <c r="A936" s="336"/>
      <c r="B936" s="336"/>
      <c r="C936" s="336"/>
      <c r="D936" s="336"/>
      <c r="E936" s="336"/>
      <c r="F936" s="336"/>
      <c r="G936" s="336"/>
      <c r="H936" s="336"/>
      <c r="I936" s="336"/>
      <c r="J936" s="336"/>
      <c r="K936" s="336"/>
      <c r="L936" s="336"/>
      <c r="M936" s="336"/>
      <c r="N936" s="336"/>
      <c r="O936" s="336"/>
      <c r="P936" s="336"/>
      <c r="Q936" s="336"/>
      <c r="R936" s="336"/>
      <c r="S936" s="336"/>
      <c r="T936" s="336"/>
      <c r="U936" s="336"/>
      <c r="V936" s="336"/>
      <c r="W936" s="336"/>
      <c r="X936" s="336"/>
      <c r="Y936" s="336"/>
      <c r="Z936" s="336"/>
    </row>
    <row r="937">
      <c r="A937" s="336"/>
      <c r="B937" s="336"/>
      <c r="C937" s="336"/>
      <c r="D937" s="336"/>
      <c r="E937" s="336"/>
      <c r="F937" s="336"/>
      <c r="G937" s="336"/>
      <c r="H937" s="336"/>
      <c r="I937" s="336"/>
      <c r="J937" s="336"/>
      <c r="K937" s="336"/>
      <c r="L937" s="336"/>
      <c r="M937" s="336"/>
      <c r="N937" s="336"/>
      <c r="O937" s="336"/>
      <c r="P937" s="336"/>
      <c r="Q937" s="336"/>
      <c r="R937" s="336"/>
      <c r="S937" s="336"/>
      <c r="T937" s="336"/>
      <c r="U937" s="336"/>
      <c r="V937" s="336"/>
      <c r="W937" s="336"/>
      <c r="X937" s="336"/>
      <c r="Y937" s="336"/>
      <c r="Z937" s="336"/>
    </row>
    <row r="938">
      <c r="A938" s="336"/>
      <c r="B938" s="336"/>
      <c r="C938" s="336"/>
      <c r="D938" s="336"/>
      <c r="E938" s="336"/>
      <c r="F938" s="336"/>
      <c r="G938" s="336"/>
      <c r="H938" s="336"/>
      <c r="I938" s="336"/>
      <c r="J938" s="336"/>
      <c r="K938" s="336"/>
      <c r="L938" s="336"/>
      <c r="M938" s="336"/>
      <c r="N938" s="336"/>
      <c r="O938" s="336"/>
      <c r="P938" s="336"/>
      <c r="Q938" s="336"/>
      <c r="R938" s="336"/>
      <c r="S938" s="336"/>
      <c r="T938" s="336"/>
      <c r="U938" s="336"/>
      <c r="V938" s="336"/>
      <c r="W938" s="336"/>
      <c r="X938" s="336"/>
      <c r="Y938" s="336"/>
      <c r="Z938" s="336"/>
    </row>
    <row r="939">
      <c r="A939" s="336"/>
      <c r="B939" s="336"/>
      <c r="C939" s="336"/>
      <c r="D939" s="336"/>
      <c r="E939" s="336"/>
      <c r="F939" s="336"/>
      <c r="G939" s="336"/>
      <c r="H939" s="336"/>
      <c r="I939" s="336"/>
      <c r="J939" s="336"/>
      <c r="K939" s="336"/>
      <c r="L939" s="336"/>
      <c r="M939" s="336"/>
      <c r="N939" s="336"/>
      <c r="O939" s="336"/>
      <c r="P939" s="336"/>
      <c r="Q939" s="336"/>
      <c r="R939" s="336"/>
      <c r="S939" s="336"/>
      <c r="T939" s="336"/>
      <c r="U939" s="336"/>
      <c r="V939" s="336"/>
      <c r="W939" s="336"/>
      <c r="X939" s="336"/>
      <c r="Y939" s="336"/>
      <c r="Z939" s="336"/>
    </row>
    <row r="940">
      <c r="A940" s="336"/>
      <c r="B940" s="336"/>
      <c r="C940" s="336"/>
      <c r="D940" s="336"/>
      <c r="E940" s="336"/>
      <c r="F940" s="336"/>
      <c r="G940" s="336"/>
      <c r="H940" s="336"/>
      <c r="I940" s="336"/>
      <c r="J940" s="336"/>
      <c r="K940" s="336"/>
      <c r="L940" s="336"/>
      <c r="M940" s="336"/>
      <c r="N940" s="336"/>
      <c r="O940" s="336"/>
      <c r="P940" s="336"/>
      <c r="Q940" s="336"/>
      <c r="R940" s="336"/>
      <c r="S940" s="336"/>
      <c r="T940" s="336"/>
      <c r="U940" s="336"/>
      <c r="V940" s="336"/>
      <c r="W940" s="336"/>
      <c r="X940" s="336"/>
      <c r="Y940" s="336"/>
      <c r="Z940" s="336"/>
    </row>
    <row r="941">
      <c r="A941" s="336"/>
      <c r="B941" s="336"/>
      <c r="C941" s="336"/>
      <c r="D941" s="336"/>
      <c r="E941" s="336"/>
      <c r="F941" s="336"/>
      <c r="G941" s="336"/>
      <c r="H941" s="336"/>
      <c r="I941" s="336"/>
      <c r="J941" s="336"/>
      <c r="K941" s="336"/>
      <c r="L941" s="336"/>
      <c r="M941" s="336"/>
      <c r="N941" s="336"/>
      <c r="O941" s="336"/>
      <c r="P941" s="336"/>
      <c r="Q941" s="336"/>
      <c r="R941" s="336"/>
      <c r="S941" s="336"/>
      <c r="T941" s="336"/>
      <c r="U941" s="336"/>
      <c r="V941" s="336"/>
      <c r="W941" s="336"/>
      <c r="X941" s="336"/>
      <c r="Y941" s="336"/>
      <c r="Z941" s="336"/>
    </row>
    <row r="942">
      <c r="A942" s="336"/>
      <c r="B942" s="336"/>
      <c r="C942" s="336"/>
      <c r="D942" s="336"/>
      <c r="E942" s="336"/>
      <c r="F942" s="336"/>
      <c r="G942" s="336"/>
      <c r="H942" s="336"/>
      <c r="I942" s="336"/>
      <c r="J942" s="336"/>
      <c r="K942" s="336"/>
      <c r="L942" s="336"/>
      <c r="M942" s="336"/>
      <c r="N942" s="336"/>
      <c r="O942" s="336"/>
      <c r="P942" s="336"/>
      <c r="Q942" s="336"/>
      <c r="R942" s="336"/>
      <c r="S942" s="336"/>
      <c r="T942" s="336"/>
      <c r="U942" s="336"/>
      <c r="V942" s="336"/>
      <c r="W942" s="336"/>
      <c r="X942" s="336"/>
      <c r="Y942" s="336"/>
      <c r="Z942" s="336"/>
    </row>
    <row r="943">
      <c r="A943" s="336"/>
      <c r="B943" s="336"/>
      <c r="C943" s="336"/>
      <c r="D943" s="336"/>
      <c r="E943" s="336"/>
      <c r="F943" s="336"/>
      <c r="G943" s="336"/>
      <c r="H943" s="336"/>
      <c r="I943" s="336"/>
      <c r="J943" s="336"/>
      <c r="K943" s="336"/>
      <c r="L943" s="336"/>
      <c r="M943" s="336"/>
      <c r="N943" s="336"/>
      <c r="O943" s="336"/>
      <c r="P943" s="336"/>
      <c r="Q943" s="336"/>
      <c r="R943" s="336"/>
      <c r="S943" s="336"/>
      <c r="T943" s="336"/>
      <c r="U943" s="336"/>
      <c r="V943" s="336"/>
      <c r="W943" s="336"/>
      <c r="X943" s="336"/>
      <c r="Y943" s="336"/>
      <c r="Z943" s="336"/>
    </row>
    <row r="944">
      <c r="A944" s="336"/>
      <c r="B944" s="336"/>
      <c r="C944" s="336"/>
      <c r="D944" s="336"/>
      <c r="E944" s="336"/>
      <c r="F944" s="336"/>
      <c r="G944" s="336"/>
      <c r="H944" s="336"/>
      <c r="I944" s="336"/>
      <c r="J944" s="336"/>
      <c r="K944" s="336"/>
      <c r="L944" s="336"/>
      <c r="M944" s="336"/>
      <c r="N944" s="336"/>
      <c r="O944" s="336"/>
      <c r="P944" s="336"/>
      <c r="Q944" s="336"/>
      <c r="R944" s="336"/>
      <c r="S944" s="336"/>
      <c r="T944" s="336"/>
      <c r="U944" s="336"/>
      <c r="V944" s="336"/>
      <c r="W944" s="336"/>
      <c r="X944" s="336"/>
      <c r="Y944" s="336"/>
      <c r="Z944" s="336"/>
    </row>
    <row r="945">
      <c r="A945" s="336"/>
      <c r="B945" s="336"/>
      <c r="C945" s="336"/>
      <c r="D945" s="336"/>
      <c r="E945" s="336"/>
      <c r="F945" s="336"/>
      <c r="G945" s="336"/>
      <c r="H945" s="336"/>
      <c r="I945" s="336"/>
      <c r="J945" s="336"/>
      <c r="K945" s="336"/>
      <c r="L945" s="336"/>
      <c r="M945" s="336"/>
      <c r="N945" s="336"/>
      <c r="O945" s="336"/>
      <c r="P945" s="336"/>
      <c r="Q945" s="336"/>
      <c r="R945" s="336"/>
      <c r="S945" s="336"/>
      <c r="T945" s="336"/>
      <c r="U945" s="336"/>
      <c r="V945" s="336"/>
      <c r="W945" s="336"/>
      <c r="X945" s="336"/>
      <c r="Y945" s="336"/>
      <c r="Z945" s="336"/>
    </row>
    <row r="946">
      <c r="A946" s="336"/>
      <c r="B946" s="336"/>
      <c r="C946" s="336"/>
      <c r="D946" s="336"/>
      <c r="E946" s="336"/>
      <c r="F946" s="336"/>
      <c r="G946" s="336"/>
      <c r="H946" s="336"/>
      <c r="I946" s="336"/>
      <c r="J946" s="336"/>
      <c r="K946" s="336"/>
      <c r="L946" s="336"/>
      <c r="M946" s="336"/>
      <c r="N946" s="336"/>
      <c r="O946" s="336"/>
      <c r="P946" s="336"/>
      <c r="Q946" s="336"/>
      <c r="R946" s="336"/>
      <c r="S946" s="336"/>
      <c r="T946" s="336"/>
      <c r="U946" s="336"/>
      <c r="V946" s="336"/>
      <c r="W946" s="336"/>
      <c r="X946" s="336"/>
      <c r="Y946" s="336"/>
      <c r="Z946" s="336"/>
    </row>
    <row r="947">
      <c r="A947" s="336"/>
      <c r="B947" s="336"/>
      <c r="C947" s="336"/>
      <c r="D947" s="336"/>
      <c r="E947" s="336"/>
      <c r="F947" s="336"/>
      <c r="G947" s="336"/>
      <c r="H947" s="336"/>
      <c r="I947" s="336"/>
      <c r="J947" s="336"/>
      <c r="K947" s="336"/>
      <c r="L947" s="336"/>
      <c r="M947" s="336"/>
      <c r="N947" s="336"/>
      <c r="O947" s="336"/>
      <c r="P947" s="336"/>
      <c r="Q947" s="336"/>
      <c r="R947" s="336"/>
      <c r="S947" s="336"/>
      <c r="T947" s="336"/>
      <c r="U947" s="336"/>
      <c r="V947" s="336"/>
      <c r="W947" s="336"/>
      <c r="X947" s="336"/>
      <c r="Y947" s="336"/>
      <c r="Z947" s="336"/>
    </row>
    <row r="948">
      <c r="A948" s="336"/>
      <c r="B948" s="336"/>
      <c r="C948" s="336"/>
      <c r="D948" s="336"/>
      <c r="E948" s="336"/>
      <c r="F948" s="336"/>
      <c r="G948" s="336"/>
      <c r="H948" s="336"/>
      <c r="I948" s="336"/>
      <c r="J948" s="336"/>
      <c r="K948" s="336"/>
      <c r="L948" s="336"/>
      <c r="M948" s="336"/>
      <c r="N948" s="336"/>
      <c r="O948" s="336"/>
      <c r="P948" s="336"/>
      <c r="Q948" s="336"/>
      <c r="R948" s="336"/>
      <c r="S948" s="336"/>
      <c r="T948" s="336"/>
      <c r="U948" s="336"/>
      <c r="V948" s="336"/>
      <c r="W948" s="336"/>
      <c r="X948" s="336"/>
      <c r="Y948" s="336"/>
      <c r="Z948" s="336"/>
    </row>
    <row r="949">
      <c r="A949" s="336"/>
      <c r="B949" s="336"/>
      <c r="C949" s="336"/>
      <c r="D949" s="336"/>
      <c r="E949" s="336"/>
      <c r="F949" s="336"/>
      <c r="G949" s="336"/>
      <c r="H949" s="336"/>
      <c r="I949" s="336"/>
      <c r="J949" s="336"/>
      <c r="K949" s="336"/>
      <c r="L949" s="336"/>
      <c r="M949" s="336"/>
      <c r="N949" s="336"/>
      <c r="O949" s="336"/>
      <c r="P949" s="336"/>
      <c r="Q949" s="336"/>
      <c r="R949" s="336"/>
      <c r="S949" s="336"/>
      <c r="T949" s="336"/>
      <c r="U949" s="336"/>
      <c r="V949" s="336"/>
      <c r="W949" s="336"/>
      <c r="X949" s="336"/>
      <c r="Y949" s="336"/>
      <c r="Z949" s="336"/>
    </row>
    <row r="950">
      <c r="A950" s="336"/>
      <c r="B950" s="336"/>
      <c r="C950" s="336"/>
      <c r="D950" s="336"/>
      <c r="E950" s="336"/>
      <c r="F950" s="336"/>
      <c r="G950" s="336"/>
      <c r="H950" s="336"/>
      <c r="I950" s="336"/>
      <c r="J950" s="336"/>
      <c r="K950" s="336"/>
      <c r="L950" s="336"/>
      <c r="M950" s="336"/>
      <c r="N950" s="336"/>
      <c r="O950" s="336"/>
      <c r="P950" s="336"/>
      <c r="Q950" s="336"/>
      <c r="R950" s="336"/>
      <c r="S950" s="336"/>
      <c r="T950" s="336"/>
      <c r="U950" s="336"/>
      <c r="V950" s="336"/>
      <c r="W950" s="336"/>
      <c r="X950" s="336"/>
      <c r="Y950" s="336"/>
      <c r="Z950" s="336"/>
    </row>
    <row r="951">
      <c r="A951" s="336"/>
      <c r="B951" s="336"/>
      <c r="C951" s="336"/>
      <c r="D951" s="336"/>
      <c r="E951" s="336"/>
      <c r="F951" s="336"/>
      <c r="G951" s="336"/>
      <c r="H951" s="336"/>
      <c r="I951" s="336"/>
      <c r="J951" s="336"/>
      <c r="K951" s="336"/>
      <c r="L951" s="336"/>
      <c r="M951" s="336"/>
      <c r="N951" s="336"/>
      <c r="O951" s="336"/>
      <c r="P951" s="336"/>
      <c r="Q951" s="336"/>
      <c r="R951" s="336"/>
      <c r="S951" s="336"/>
      <c r="T951" s="336"/>
      <c r="U951" s="336"/>
      <c r="V951" s="336"/>
      <c r="W951" s="336"/>
      <c r="X951" s="336"/>
      <c r="Y951" s="336"/>
      <c r="Z951" s="336"/>
    </row>
    <row r="952">
      <c r="A952" s="336"/>
      <c r="B952" s="336"/>
      <c r="C952" s="336"/>
      <c r="D952" s="336"/>
      <c r="E952" s="336"/>
      <c r="F952" s="336"/>
      <c r="G952" s="336"/>
      <c r="H952" s="336"/>
      <c r="I952" s="336"/>
      <c r="J952" s="336"/>
      <c r="K952" s="336"/>
      <c r="L952" s="336"/>
      <c r="M952" s="336"/>
      <c r="N952" s="336"/>
      <c r="O952" s="336"/>
      <c r="P952" s="336"/>
      <c r="Q952" s="336"/>
      <c r="R952" s="336"/>
      <c r="S952" s="336"/>
      <c r="T952" s="336"/>
      <c r="U952" s="336"/>
      <c r="V952" s="336"/>
      <c r="W952" s="336"/>
      <c r="X952" s="336"/>
      <c r="Y952" s="336"/>
      <c r="Z952" s="336"/>
    </row>
    <row r="953">
      <c r="A953" s="336"/>
      <c r="B953" s="336"/>
      <c r="C953" s="336"/>
      <c r="D953" s="336"/>
      <c r="E953" s="336"/>
      <c r="F953" s="336"/>
      <c r="G953" s="336"/>
      <c r="H953" s="336"/>
      <c r="I953" s="336"/>
      <c r="J953" s="336"/>
      <c r="K953" s="336"/>
      <c r="L953" s="336"/>
      <c r="M953" s="336"/>
      <c r="N953" s="336"/>
      <c r="O953" s="336"/>
      <c r="P953" s="336"/>
      <c r="Q953" s="336"/>
      <c r="R953" s="336"/>
      <c r="S953" s="336"/>
      <c r="T953" s="336"/>
      <c r="U953" s="336"/>
      <c r="V953" s="336"/>
      <c r="W953" s="336"/>
      <c r="X953" s="336"/>
      <c r="Y953" s="336"/>
      <c r="Z953" s="336"/>
    </row>
    <row r="954">
      <c r="A954" s="336"/>
      <c r="B954" s="336"/>
      <c r="C954" s="336"/>
      <c r="D954" s="336"/>
      <c r="E954" s="336"/>
      <c r="F954" s="336"/>
      <c r="G954" s="336"/>
      <c r="H954" s="336"/>
      <c r="I954" s="336"/>
      <c r="J954" s="336"/>
      <c r="K954" s="336"/>
      <c r="L954" s="336"/>
      <c r="M954" s="336"/>
      <c r="N954" s="336"/>
      <c r="O954" s="336"/>
      <c r="P954" s="336"/>
      <c r="Q954" s="336"/>
      <c r="R954" s="336"/>
      <c r="S954" s="336"/>
      <c r="T954" s="336"/>
      <c r="U954" s="336"/>
      <c r="V954" s="336"/>
      <c r="W954" s="336"/>
      <c r="X954" s="336"/>
      <c r="Y954" s="336"/>
      <c r="Z954" s="336"/>
    </row>
    <row r="955">
      <c r="A955" s="336"/>
      <c r="B955" s="336"/>
      <c r="C955" s="336"/>
      <c r="D955" s="336"/>
      <c r="E955" s="336"/>
      <c r="F955" s="336"/>
      <c r="G955" s="336"/>
      <c r="H955" s="336"/>
      <c r="I955" s="336"/>
      <c r="J955" s="336"/>
      <c r="K955" s="336"/>
      <c r="L955" s="336"/>
      <c r="M955" s="336"/>
      <c r="N955" s="336"/>
      <c r="O955" s="336"/>
      <c r="P955" s="336"/>
      <c r="Q955" s="336"/>
      <c r="R955" s="336"/>
      <c r="S955" s="336"/>
      <c r="T955" s="336"/>
      <c r="U955" s="336"/>
      <c r="V955" s="336"/>
      <c r="W955" s="336"/>
      <c r="X955" s="336"/>
      <c r="Y955" s="336"/>
      <c r="Z955" s="336"/>
    </row>
    <row r="956">
      <c r="A956" s="336"/>
      <c r="B956" s="336"/>
      <c r="C956" s="336"/>
      <c r="D956" s="336"/>
      <c r="E956" s="336"/>
      <c r="F956" s="336"/>
      <c r="G956" s="336"/>
      <c r="H956" s="336"/>
      <c r="I956" s="336"/>
      <c r="J956" s="336"/>
      <c r="K956" s="336"/>
      <c r="L956" s="336"/>
      <c r="M956" s="336"/>
      <c r="N956" s="336"/>
      <c r="O956" s="336"/>
      <c r="P956" s="336"/>
      <c r="Q956" s="336"/>
      <c r="R956" s="336"/>
      <c r="S956" s="336"/>
      <c r="T956" s="336"/>
      <c r="U956" s="336"/>
      <c r="V956" s="336"/>
      <c r="W956" s="336"/>
      <c r="X956" s="336"/>
      <c r="Y956" s="336"/>
      <c r="Z956" s="336"/>
    </row>
    <row r="957">
      <c r="A957" s="336"/>
      <c r="B957" s="336"/>
      <c r="C957" s="336"/>
      <c r="D957" s="336"/>
      <c r="E957" s="336"/>
      <c r="F957" s="336"/>
      <c r="G957" s="336"/>
      <c r="H957" s="336"/>
      <c r="I957" s="336"/>
      <c r="J957" s="336"/>
      <c r="K957" s="336"/>
      <c r="L957" s="336"/>
      <c r="M957" s="336"/>
      <c r="N957" s="336"/>
      <c r="O957" s="336"/>
      <c r="P957" s="336"/>
      <c r="Q957" s="336"/>
      <c r="R957" s="336"/>
      <c r="S957" s="336"/>
      <c r="T957" s="336"/>
      <c r="U957" s="336"/>
      <c r="V957" s="336"/>
      <c r="W957" s="336"/>
      <c r="X957" s="336"/>
      <c r="Y957" s="336"/>
      <c r="Z957" s="336"/>
    </row>
    <row r="958">
      <c r="A958" s="336"/>
      <c r="B958" s="336"/>
      <c r="C958" s="336"/>
      <c r="D958" s="336"/>
      <c r="E958" s="336"/>
      <c r="F958" s="336"/>
      <c r="G958" s="336"/>
      <c r="H958" s="336"/>
      <c r="I958" s="336"/>
      <c r="J958" s="336"/>
      <c r="K958" s="336"/>
      <c r="L958" s="336"/>
      <c r="M958" s="336"/>
      <c r="N958" s="336"/>
      <c r="O958" s="336"/>
      <c r="P958" s="336"/>
      <c r="Q958" s="336"/>
      <c r="R958" s="336"/>
      <c r="S958" s="336"/>
      <c r="T958" s="336"/>
      <c r="U958" s="336"/>
      <c r="V958" s="336"/>
      <c r="W958" s="336"/>
      <c r="X958" s="336"/>
      <c r="Y958" s="336"/>
      <c r="Z958" s="336"/>
    </row>
    <row r="959">
      <c r="A959" s="336"/>
      <c r="B959" s="336"/>
      <c r="C959" s="336"/>
      <c r="D959" s="336"/>
      <c r="E959" s="336"/>
      <c r="F959" s="336"/>
      <c r="G959" s="336"/>
      <c r="H959" s="336"/>
      <c r="I959" s="336"/>
      <c r="J959" s="336"/>
      <c r="K959" s="336"/>
      <c r="L959" s="336"/>
      <c r="M959" s="336"/>
      <c r="N959" s="336"/>
      <c r="O959" s="336"/>
      <c r="P959" s="336"/>
      <c r="Q959" s="336"/>
      <c r="R959" s="336"/>
      <c r="S959" s="336"/>
      <c r="T959" s="336"/>
      <c r="U959" s="336"/>
      <c r="V959" s="336"/>
      <c r="W959" s="336"/>
      <c r="X959" s="336"/>
      <c r="Y959" s="336"/>
      <c r="Z959" s="336"/>
    </row>
    <row r="960">
      <c r="A960" s="336"/>
      <c r="B960" s="336"/>
      <c r="C960" s="336"/>
      <c r="D960" s="336"/>
      <c r="E960" s="336"/>
      <c r="F960" s="336"/>
      <c r="G960" s="336"/>
      <c r="H960" s="336"/>
      <c r="I960" s="336"/>
      <c r="J960" s="336"/>
      <c r="K960" s="336"/>
      <c r="L960" s="336"/>
      <c r="M960" s="336"/>
      <c r="N960" s="336"/>
      <c r="O960" s="336"/>
      <c r="P960" s="336"/>
      <c r="Q960" s="336"/>
      <c r="R960" s="336"/>
      <c r="S960" s="336"/>
      <c r="T960" s="336"/>
      <c r="U960" s="336"/>
      <c r="V960" s="336"/>
      <c r="W960" s="336"/>
      <c r="X960" s="336"/>
      <c r="Y960" s="336"/>
      <c r="Z960" s="336"/>
    </row>
    <row r="961">
      <c r="A961" s="336"/>
      <c r="B961" s="336"/>
      <c r="C961" s="336"/>
      <c r="D961" s="336"/>
      <c r="E961" s="336"/>
      <c r="F961" s="336"/>
      <c r="G961" s="336"/>
      <c r="H961" s="336"/>
      <c r="I961" s="336"/>
      <c r="J961" s="336"/>
      <c r="K961" s="336"/>
      <c r="L961" s="336"/>
      <c r="M961" s="336"/>
      <c r="N961" s="336"/>
      <c r="O961" s="336"/>
      <c r="P961" s="336"/>
      <c r="Q961" s="336"/>
      <c r="R961" s="336"/>
      <c r="S961" s="336"/>
      <c r="T961" s="336"/>
      <c r="U961" s="336"/>
      <c r="V961" s="336"/>
      <c r="W961" s="336"/>
      <c r="X961" s="336"/>
      <c r="Y961" s="336"/>
      <c r="Z961" s="336"/>
    </row>
    <row r="962">
      <c r="A962" s="336"/>
      <c r="B962" s="336"/>
      <c r="C962" s="336"/>
      <c r="D962" s="336"/>
      <c r="E962" s="336"/>
      <c r="F962" s="336"/>
      <c r="G962" s="336"/>
      <c r="H962" s="336"/>
      <c r="I962" s="336"/>
      <c r="J962" s="336"/>
      <c r="K962" s="336"/>
      <c r="L962" s="336"/>
      <c r="M962" s="336"/>
      <c r="N962" s="336"/>
      <c r="O962" s="336"/>
      <c r="P962" s="336"/>
      <c r="Q962" s="336"/>
      <c r="R962" s="336"/>
      <c r="S962" s="336"/>
      <c r="T962" s="336"/>
      <c r="U962" s="336"/>
      <c r="V962" s="336"/>
      <c r="W962" s="336"/>
      <c r="X962" s="336"/>
      <c r="Y962" s="336"/>
      <c r="Z962" s="336"/>
    </row>
    <row r="963">
      <c r="A963" s="336"/>
      <c r="B963" s="336"/>
      <c r="C963" s="336"/>
      <c r="D963" s="336"/>
      <c r="E963" s="336"/>
      <c r="F963" s="336"/>
      <c r="G963" s="336"/>
      <c r="H963" s="336"/>
      <c r="I963" s="336"/>
      <c r="J963" s="336"/>
      <c r="K963" s="336"/>
      <c r="L963" s="336"/>
      <c r="M963" s="336"/>
      <c r="N963" s="336"/>
      <c r="O963" s="336"/>
      <c r="P963" s="336"/>
      <c r="Q963" s="336"/>
      <c r="R963" s="336"/>
      <c r="S963" s="336"/>
      <c r="T963" s="336"/>
      <c r="U963" s="336"/>
      <c r="V963" s="336"/>
      <c r="W963" s="336"/>
      <c r="X963" s="336"/>
      <c r="Y963" s="336"/>
      <c r="Z963" s="336"/>
    </row>
    <row r="964">
      <c r="A964" s="336"/>
      <c r="B964" s="336"/>
      <c r="C964" s="336"/>
      <c r="D964" s="336"/>
      <c r="E964" s="336"/>
      <c r="F964" s="336"/>
      <c r="G964" s="336"/>
      <c r="H964" s="336"/>
      <c r="I964" s="336"/>
      <c r="J964" s="336"/>
      <c r="K964" s="336"/>
      <c r="L964" s="336"/>
      <c r="M964" s="336"/>
      <c r="N964" s="336"/>
      <c r="O964" s="336"/>
      <c r="P964" s="336"/>
      <c r="Q964" s="336"/>
      <c r="R964" s="336"/>
      <c r="S964" s="336"/>
      <c r="T964" s="336"/>
      <c r="U964" s="336"/>
      <c r="V964" s="336"/>
      <c r="W964" s="336"/>
      <c r="X964" s="336"/>
      <c r="Y964" s="336"/>
      <c r="Z964" s="336"/>
    </row>
    <row r="965">
      <c r="A965" s="336"/>
      <c r="B965" s="336"/>
      <c r="C965" s="336"/>
      <c r="D965" s="336"/>
      <c r="E965" s="336"/>
      <c r="F965" s="336"/>
      <c r="G965" s="336"/>
      <c r="H965" s="336"/>
      <c r="I965" s="336"/>
      <c r="J965" s="336"/>
      <c r="K965" s="336"/>
      <c r="L965" s="336"/>
      <c r="M965" s="336"/>
      <c r="N965" s="336"/>
      <c r="O965" s="336"/>
      <c r="P965" s="336"/>
      <c r="Q965" s="336"/>
      <c r="R965" s="336"/>
      <c r="S965" s="336"/>
      <c r="T965" s="336"/>
      <c r="U965" s="336"/>
      <c r="V965" s="336"/>
      <c r="W965" s="336"/>
      <c r="X965" s="336"/>
      <c r="Y965" s="336"/>
      <c r="Z965" s="336"/>
    </row>
    <row r="966">
      <c r="A966" s="336"/>
      <c r="B966" s="336"/>
      <c r="C966" s="336"/>
      <c r="D966" s="336"/>
      <c r="E966" s="336"/>
      <c r="F966" s="336"/>
      <c r="G966" s="336"/>
      <c r="H966" s="336"/>
      <c r="I966" s="336"/>
      <c r="J966" s="336"/>
      <c r="K966" s="336"/>
      <c r="L966" s="336"/>
      <c r="M966" s="336"/>
      <c r="N966" s="336"/>
      <c r="O966" s="336"/>
      <c r="P966" s="336"/>
      <c r="Q966" s="336"/>
      <c r="R966" s="336"/>
      <c r="S966" s="336"/>
      <c r="T966" s="336"/>
      <c r="U966" s="336"/>
      <c r="V966" s="336"/>
      <c r="W966" s="336"/>
      <c r="X966" s="336"/>
      <c r="Y966" s="336"/>
      <c r="Z966" s="336"/>
    </row>
    <row r="967">
      <c r="A967" s="336"/>
      <c r="B967" s="336"/>
      <c r="C967" s="336"/>
      <c r="D967" s="336"/>
      <c r="E967" s="336"/>
      <c r="F967" s="336"/>
      <c r="G967" s="336"/>
      <c r="H967" s="336"/>
      <c r="I967" s="336"/>
      <c r="J967" s="336"/>
      <c r="K967" s="336"/>
      <c r="L967" s="336"/>
      <c r="M967" s="336"/>
      <c r="N967" s="336"/>
      <c r="O967" s="336"/>
      <c r="P967" s="336"/>
      <c r="Q967" s="336"/>
      <c r="R967" s="336"/>
      <c r="S967" s="336"/>
      <c r="T967" s="336"/>
      <c r="U967" s="336"/>
      <c r="V967" s="336"/>
      <c r="W967" s="336"/>
      <c r="X967" s="336"/>
      <c r="Y967" s="336"/>
      <c r="Z967" s="336"/>
    </row>
    <row r="968">
      <c r="A968" s="336"/>
      <c r="B968" s="336"/>
      <c r="C968" s="336"/>
      <c r="D968" s="336"/>
      <c r="E968" s="336"/>
      <c r="F968" s="336"/>
      <c r="G968" s="336"/>
      <c r="H968" s="336"/>
      <c r="I968" s="336"/>
      <c r="J968" s="336"/>
      <c r="K968" s="336"/>
      <c r="L968" s="336"/>
      <c r="M968" s="336"/>
      <c r="N968" s="336"/>
      <c r="O968" s="336"/>
      <c r="P968" s="336"/>
      <c r="Q968" s="336"/>
      <c r="R968" s="336"/>
      <c r="S968" s="336"/>
      <c r="T968" s="336"/>
      <c r="U968" s="336"/>
      <c r="V968" s="336"/>
      <c r="W968" s="336"/>
      <c r="X968" s="336"/>
      <c r="Y968" s="336"/>
      <c r="Z968" s="336"/>
    </row>
    <row r="969">
      <c r="A969" s="336"/>
      <c r="B969" s="336"/>
      <c r="C969" s="336"/>
      <c r="D969" s="336"/>
      <c r="E969" s="336"/>
      <c r="F969" s="336"/>
      <c r="G969" s="336"/>
      <c r="H969" s="336"/>
      <c r="I969" s="336"/>
      <c r="J969" s="336"/>
      <c r="K969" s="336"/>
      <c r="L969" s="336"/>
      <c r="M969" s="336"/>
      <c r="N969" s="336"/>
      <c r="O969" s="336"/>
      <c r="P969" s="336"/>
      <c r="Q969" s="336"/>
      <c r="R969" s="336"/>
      <c r="S969" s="336"/>
      <c r="T969" s="336"/>
      <c r="U969" s="336"/>
      <c r="V969" s="336"/>
      <c r="W969" s="336"/>
      <c r="X969" s="336"/>
      <c r="Y969" s="336"/>
      <c r="Z969" s="336"/>
    </row>
    <row r="970">
      <c r="A970" s="336"/>
      <c r="B970" s="336"/>
      <c r="C970" s="336"/>
      <c r="D970" s="336"/>
      <c r="E970" s="336"/>
      <c r="F970" s="336"/>
      <c r="G970" s="336"/>
      <c r="H970" s="336"/>
      <c r="I970" s="336"/>
      <c r="J970" s="336"/>
      <c r="K970" s="336"/>
      <c r="L970" s="336"/>
      <c r="M970" s="336"/>
      <c r="N970" s="336"/>
      <c r="O970" s="336"/>
      <c r="P970" s="336"/>
      <c r="Q970" s="336"/>
      <c r="R970" s="336"/>
      <c r="S970" s="336"/>
      <c r="T970" s="336"/>
      <c r="U970" s="336"/>
      <c r="V970" s="336"/>
      <c r="W970" s="336"/>
      <c r="X970" s="336"/>
      <c r="Y970" s="336"/>
      <c r="Z970" s="336"/>
    </row>
    <row r="971">
      <c r="A971" s="336"/>
      <c r="B971" s="336"/>
      <c r="C971" s="336"/>
      <c r="D971" s="336"/>
      <c r="E971" s="336"/>
      <c r="F971" s="336"/>
      <c r="G971" s="336"/>
      <c r="H971" s="336"/>
      <c r="I971" s="336"/>
      <c r="J971" s="336"/>
      <c r="K971" s="336"/>
      <c r="L971" s="336"/>
      <c r="M971" s="336"/>
      <c r="N971" s="336"/>
      <c r="O971" s="336"/>
      <c r="P971" s="336"/>
      <c r="Q971" s="336"/>
      <c r="R971" s="336"/>
      <c r="S971" s="336"/>
      <c r="T971" s="336"/>
      <c r="U971" s="336"/>
      <c r="V971" s="336"/>
      <c r="W971" s="336"/>
      <c r="X971" s="336"/>
      <c r="Y971" s="336"/>
      <c r="Z971" s="336"/>
    </row>
    <row r="972">
      <c r="A972" s="336"/>
      <c r="B972" s="336"/>
      <c r="C972" s="336"/>
      <c r="D972" s="336"/>
      <c r="E972" s="336"/>
      <c r="F972" s="336"/>
      <c r="G972" s="336"/>
      <c r="H972" s="336"/>
      <c r="I972" s="336"/>
      <c r="J972" s="336"/>
      <c r="K972" s="336"/>
      <c r="L972" s="336"/>
      <c r="M972" s="336"/>
      <c r="N972" s="336"/>
      <c r="O972" s="336"/>
      <c r="P972" s="336"/>
      <c r="Q972" s="336"/>
      <c r="R972" s="336"/>
      <c r="S972" s="336"/>
      <c r="T972" s="336"/>
      <c r="U972" s="336"/>
      <c r="V972" s="336"/>
      <c r="W972" s="336"/>
      <c r="X972" s="336"/>
      <c r="Y972" s="336"/>
      <c r="Z972" s="336"/>
    </row>
    <row r="973">
      <c r="A973" s="336"/>
      <c r="B973" s="336"/>
      <c r="C973" s="336"/>
      <c r="D973" s="336"/>
      <c r="E973" s="336"/>
      <c r="F973" s="336"/>
      <c r="G973" s="336"/>
      <c r="H973" s="336"/>
      <c r="I973" s="336"/>
      <c r="J973" s="336"/>
      <c r="K973" s="336"/>
      <c r="L973" s="336"/>
      <c r="M973" s="336"/>
      <c r="N973" s="336"/>
      <c r="O973" s="336"/>
      <c r="P973" s="336"/>
      <c r="Q973" s="336"/>
      <c r="R973" s="336"/>
      <c r="S973" s="336"/>
      <c r="T973" s="336"/>
      <c r="U973" s="336"/>
      <c r="V973" s="336"/>
      <c r="W973" s="336"/>
      <c r="X973" s="336"/>
      <c r="Y973" s="336"/>
      <c r="Z973" s="336"/>
    </row>
    <row r="974">
      <c r="A974" s="336"/>
      <c r="B974" s="336"/>
      <c r="C974" s="336"/>
      <c r="D974" s="336"/>
      <c r="E974" s="336"/>
      <c r="F974" s="336"/>
      <c r="G974" s="336"/>
      <c r="H974" s="336"/>
      <c r="I974" s="336"/>
      <c r="J974" s="336"/>
      <c r="K974" s="336"/>
      <c r="L974" s="336"/>
      <c r="M974" s="336"/>
      <c r="N974" s="336"/>
      <c r="O974" s="336"/>
      <c r="P974" s="336"/>
      <c r="Q974" s="336"/>
      <c r="R974" s="336"/>
      <c r="S974" s="336"/>
      <c r="T974" s="336"/>
      <c r="U974" s="336"/>
      <c r="V974" s="336"/>
      <c r="W974" s="336"/>
      <c r="X974" s="336"/>
      <c r="Y974" s="336"/>
      <c r="Z974" s="336"/>
    </row>
    <row r="975">
      <c r="A975" s="336"/>
      <c r="B975" s="336"/>
      <c r="C975" s="336"/>
      <c r="D975" s="336"/>
      <c r="E975" s="336"/>
      <c r="F975" s="336"/>
      <c r="G975" s="336"/>
      <c r="H975" s="336"/>
      <c r="I975" s="336"/>
      <c r="J975" s="336"/>
      <c r="K975" s="336"/>
      <c r="L975" s="336"/>
      <c r="M975" s="336"/>
      <c r="N975" s="336"/>
      <c r="O975" s="336"/>
      <c r="P975" s="336"/>
      <c r="Q975" s="336"/>
      <c r="R975" s="336"/>
      <c r="S975" s="336"/>
      <c r="T975" s="336"/>
      <c r="U975" s="336"/>
      <c r="V975" s="336"/>
      <c r="W975" s="336"/>
      <c r="X975" s="336"/>
      <c r="Y975" s="336"/>
      <c r="Z975" s="336"/>
    </row>
    <row r="976">
      <c r="A976" s="336"/>
      <c r="B976" s="336"/>
      <c r="C976" s="336"/>
      <c r="D976" s="336"/>
      <c r="E976" s="336"/>
      <c r="F976" s="336"/>
      <c r="G976" s="336"/>
      <c r="H976" s="336"/>
      <c r="I976" s="336"/>
      <c r="J976" s="336"/>
      <c r="K976" s="336"/>
      <c r="L976" s="336"/>
      <c r="M976" s="336"/>
      <c r="N976" s="336"/>
      <c r="O976" s="336"/>
      <c r="P976" s="336"/>
      <c r="Q976" s="336"/>
      <c r="R976" s="336"/>
      <c r="S976" s="336"/>
      <c r="T976" s="336"/>
      <c r="U976" s="336"/>
      <c r="V976" s="336"/>
      <c r="W976" s="336"/>
      <c r="X976" s="336"/>
      <c r="Y976" s="336"/>
      <c r="Z976" s="336"/>
    </row>
    <row r="977">
      <c r="A977" s="336"/>
      <c r="B977" s="336"/>
      <c r="C977" s="336"/>
      <c r="D977" s="336"/>
      <c r="E977" s="336"/>
      <c r="F977" s="336"/>
      <c r="G977" s="336"/>
      <c r="H977" s="336"/>
      <c r="I977" s="336"/>
      <c r="J977" s="336"/>
      <c r="K977" s="336"/>
      <c r="L977" s="336"/>
      <c r="M977" s="336"/>
      <c r="N977" s="336"/>
      <c r="O977" s="336"/>
      <c r="P977" s="336"/>
      <c r="Q977" s="336"/>
      <c r="R977" s="336"/>
      <c r="S977" s="336"/>
      <c r="T977" s="336"/>
      <c r="U977" s="336"/>
      <c r="V977" s="336"/>
      <c r="W977" s="336"/>
      <c r="X977" s="336"/>
      <c r="Y977" s="336"/>
      <c r="Z977" s="336"/>
    </row>
    <row r="978">
      <c r="A978" s="336"/>
      <c r="B978" s="336"/>
      <c r="C978" s="336"/>
      <c r="D978" s="336"/>
      <c r="E978" s="336"/>
      <c r="F978" s="336"/>
      <c r="G978" s="336"/>
      <c r="H978" s="336"/>
      <c r="I978" s="336"/>
      <c r="J978" s="336"/>
      <c r="K978" s="336"/>
      <c r="L978" s="336"/>
      <c r="M978" s="336"/>
      <c r="N978" s="336"/>
      <c r="O978" s="336"/>
      <c r="P978" s="336"/>
      <c r="Q978" s="336"/>
      <c r="R978" s="336"/>
      <c r="S978" s="336"/>
      <c r="T978" s="336"/>
      <c r="U978" s="336"/>
      <c r="V978" s="336"/>
      <c r="W978" s="336"/>
      <c r="X978" s="336"/>
      <c r="Y978" s="336"/>
      <c r="Z978" s="336"/>
    </row>
    <row r="979">
      <c r="A979" s="336"/>
      <c r="B979" s="336"/>
      <c r="C979" s="336"/>
      <c r="D979" s="336"/>
      <c r="E979" s="336"/>
      <c r="F979" s="336"/>
      <c r="G979" s="336"/>
      <c r="H979" s="336"/>
      <c r="I979" s="336"/>
      <c r="J979" s="336"/>
      <c r="K979" s="336"/>
      <c r="L979" s="336"/>
      <c r="M979" s="336"/>
      <c r="N979" s="336"/>
      <c r="O979" s="336"/>
      <c r="P979" s="336"/>
      <c r="Q979" s="336"/>
      <c r="R979" s="336"/>
      <c r="S979" s="336"/>
      <c r="T979" s="336"/>
      <c r="U979" s="336"/>
      <c r="V979" s="336"/>
      <c r="W979" s="336"/>
      <c r="X979" s="336"/>
      <c r="Y979" s="336"/>
      <c r="Z979" s="336"/>
    </row>
    <row r="980">
      <c r="A980" s="336"/>
      <c r="B980" s="336"/>
      <c r="C980" s="336"/>
      <c r="D980" s="336"/>
      <c r="E980" s="336"/>
      <c r="F980" s="336"/>
      <c r="G980" s="336"/>
      <c r="H980" s="336"/>
      <c r="I980" s="336"/>
      <c r="J980" s="336"/>
      <c r="K980" s="336"/>
      <c r="L980" s="336"/>
      <c r="M980" s="336"/>
      <c r="N980" s="336"/>
      <c r="O980" s="336"/>
      <c r="P980" s="336"/>
      <c r="Q980" s="336"/>
      <c r="R980" s="336"/>
      <c r="S980" s="336"/>
      <c r="T980" s="336"/>
      <c r="U980" s="336"/>
      <c r="V980" s="336"/>
      <c r="W980" s="336"/>
      <c r="X980" s="336"/>
      <c r="Y980" s="336"/>
      <c r="Z980" s="336"/>
    </row>
    <row r="981">
      <c r="A981" s="336"/>
      <c r="B981" s="336"/>
      <c r="C981" s="336"/>
      <c r="D981" s="336"/>
      <c r="E981" s="336"/>
      <c r="F981" s="336"/>
      <c r="G981" s="336"/>
      <c r="H981" s="336"/>
      <c r="I981" s="336"/>
      <c r="J981" s="336"/>
      <c r="K981" s="336"/>
      <c r="L981" s="336"/>
      <c r="M981" s="336"/>
      <c r="N981" s="336"/>
      <c r="O981" s="336"/>
      <c r="P981" s="336"/>
      <c r="Q981" s="336"/>
      <c r="R981" s="336"/>
      <c r="S981" s="336"/>
      <c r="T981" s="336"/>
      <c r="U981" s="336"/>
      <c r="V981" s="336"/>
      <c r="W981" s="336"/>
      <c r="X981" s="336"/>
      <c r="Y981" s="336"/>
      <c r="Z981" s="336"/>
    </row>
    <row r="982">
      <c r="A982" s="336"/>
      <c r="B982" s="336"/>
      <c r="C982" s="336"/>
      <c r="D982" s="336"/>
      <c r="E982" s="336"/>
      <c r="F982" s="336"/>
      <c r="G982" s="336"/>
      <c r="H982" s="336"/>
      <c r="I982" s="336"/>
      <c r="J982" s="336"/>
      <c r="K982" s="336"/>
      <c r="L982" s="336"/>
      <c r="M982" s="336"/>
      <c r="N982" s="336"/>
      <c r="O982" s="336"/>
      <c r="P982" s="336"/>
      <c r="Q982" s="336"/>
      <c r="R982" s="336"/>
      <c r="S982" s="336"/>
      <c r="T982" s="336"/>
      <c r="U982" s="336"/>
      <c r="V982" s="336"/>
      <c r="W982" s="336"/>
      <c r="X982" s="336"/>
      <c r="Y982" s="336"/>
      <c r="Z982" s="336"/>
    </row>
    <row r="983">
      <c r="A983" s="336"/>
      <c r="B983" s="336"/>
      <c r="C983" s="336"/>
      <c r="D983" s="336"/>
      <c r="E983" s="336"/>
      <c r="F983" s="336"/>
      <c r="G983" s="336"/>
      <c r="H983" s="336"/>
      <c r="I983" s="336"/>
      <c r="J983" s="336"/>
      <c r="K983" s="336"/>
      <c r="L983" s="336"/>
      <c r="M983" s="336"/>
      <c r="N983" s="336"/>
      <c r="O983" s="336"/>
      <c r="P983" s="336"/>
      <c r="Q983" s="336"/>
      <c r="R983" s="336"/>
      <c r="S983" s="336"/>
      <c r="T983" s="336"/>
      <c r="U983" s="336"/>
      <c r="V983" s="336"/>
      <c r="W983" s="336"/>
      <c r="X983" s="336"/>
      <c r="Y983" s="336"/>
      <c r="Z983" s="336"/>
    </row>
    <row r="984">
      <c r="A984" s="336"/>
      <c r="B984" s="336"/>
      <c r="C984" s="336"/>
      <c r="D984" s="336"/>
      <c r="E984" s="336"/>
      <c r="F984" s="336"/>
      <c r="G984" s="336"/>
      <c r="H984" s="336"/>
      <c r="I984" s="336"/>
      <c r="J984" s="336"/>
      <c r="K984" s="336"/>
      <c r="L984" s="336"/>
      <c r="M984" s="336"/>
      <c r="N984" s="336"/>
      <c r="O984" s="336"/>
      <c r="P984" s="336"/>
      <c r="Q984" s="336"/>
      <c r="R984" s="336"/>
      <c r="S984" s="336"/>
      <c r="T984" s="336"/>
      <c r="U984" s="336"/>
      <c r="V984" s="336"/>
      <c r="W984" s="336"/>
      <c r="X984" s="336"/>
      <c r="Y984" s="336"/>
      <c r="Z984" s="336"/>
    </row>
    <row r="985">
      <c r="A985" s="336"/>
      <c r="B985" s="336"/>
      <c r="C985" s="336"/>
      <c r="D985" s="336"/>
      <c r="E985" s="336"/>
      <c r="F985" s="336"/>
      <c r="G985" s="336"/>
      <c r="H985" s="336"/>
      <c r="I985" s="336"/>
      <c r="J985" s="336"/>
      <c r="K985" s="336"/>
      <c r="L985" s="336"/>
      <c r="M985" s="336"/>
      <c r="N985" s="336"/>
      <c r="O985" s="336"/>
      <c r="P985" s="336"/>
      <c r="Q985" s="336"/>
      <c r="R985" s="336"/>
      <c r="S985" s="336"/>
      <c r="T985" s="336"/>
      <c r="U985" s="336"/>
      <c r="V985" s="336"/>
      <c r="W985" s="336"/>
      <c r="X985" s="336"/>
      <c r="Y985" s="336"/>
      <c r="Z985" s="336"/>
    </row>
    <row r="986">
      <c r="A986" s="336"/>
      <c r="B986" s="336"/>
      <c r="C986" s="336"/>
      <c r="D986" s="336"/>
      <c r="E986" s="336"/>
      <c r="F986" s="336"/>
      <c r="G986" s="336"/>
      <c r="H986" s="336"/>
      <c r="I986" s="336"/>
      <c r="J986" s="336"/>
      <c r="K986" s="336"/>
      <c r="L986" s="336"/>
      <c r="M986" s="336"/>
      <c r="N986" s="336"/>
      <c r="O986" s="336"/>
      <c r="P986" s="336"/>
      <c r="Q986" s="336"/>
      <c r="R986" s="336"/>
      <c r="S986" s="336"/>
      <c r="T986" s="336"/>
      <c r="U986" s="336"/>
      <c r="V986" s="336"/>
      <c r="W986" s="336"/>
      <c r="X986" s="336"/>
      <c r="Y986" s="336"/>
      <c r="Z986" s="336"/>
    </row>
    <row r="987">
      <c r="A987" s="336"/>
      <c r="B987" s="336"/>
      <c r="C987" s="336"/>
      <c r="D987" s="336"/>
      <c r="E987" s="336"/>
      <c r="F987" s="336"/>
      <c r="G987" s="336"/>
      <c r="H987" s="336"/>
      <c r="I987" s="336"/>
      <c r="J987" s="336"/>
      <c r="K987" s="336"/>
      <c r="L987" s="336"/>
      <c r="M987" s="336"/>
      <c r="N987" s="336"/>
      <c r="O987" s="336"/>
      <c r="P987" s="336"/>
      <c r="Q987" s="336"/>
      <c r="R987" s="336"/>
      <c r="S987" s="336"/>
      <c r="T987" s="336"/>
      <c r="U987" s="336"/>
      <c r="V987" s="336"/>
      <c r="W987" s="336"/>
      <c r="X987" s="336"/>
      <c r="Y987" s="336"/>
      <c r="Z987" s="336"/>
    </row>
    <row r="988">
      <c r="A988" s="336"/>
      <c r="B988" s="336"/>
      <c r="C988" s="336"/>
      <c r="D988" s="336"/>
      <c r="E988" s="336"/>
      <c r="F988" s="336"/>
      <c r="G988" s="336"/>
      <c r="H988" s="336"/>
      <c r="I988" s="336"/>
      <c r="J988" s="336"/>
      <c r="K988" s="336"/>
      <c r="L988" s="336"/>
      <c r="M988" s="336"/>
      <c r="N988" s="336"/>
      <c r="O988" s="336"/>
      <c r="P988" s="336"/>
      <c r="Q988" s="336"/>
      <c r="R988" s="336"/>
      <c r="S988" s="336"/>
      <c r="T988" s="336"/>
      <c r="U988" s="336"/>
      <c r="V988" s="336"/>
      <c r="W988" s="336"/>
      <c r="X988" s="336"/>
      <c r="Y988" s="336"/>
      <c r="Z988" s="336"/>
    </row>
    <row r="989">
      <c r="A989" s="336"/>
      <c r="B989" s="336"/>
      <c r="C989" s="336"/>
      <c r="D989" s="336"/>
      <c r="E989" s="336"/>
      <c r="F989" s="336"/>
      <c r="G989" s="336"/>
      <c r="H989" s="336"/>
      <c r="I989" s="336"/>
      <c r="J989" s="336"/>
      <c r="K989" s="336"/>
      <c r="L989" s="336"/>
      <c r="M989" s="336"/>
      <c r="N989" s="336"/>
      <c r="O989" s="336"/>
      <c r="P989" s="336"/>
      <c r="Q989" s="336"/>
      <c r="R989" s="336"/>
      <c r="S989" s="336"/>
      <c r="T989" s="336"/>
      <c r="U989" s="336"/>
      <c r="V989" s="336"/>
      <c r="W989" s="336"/>
      <c r="X989" s="336"/>
      <c r="Y989" s="336"/>
      <c r="Z989" s="336"/>
    </row>
    <row r="990">
      <c r="A990" s="336"/>
      <c r="B990" s="336"/>
      <c r="C990" s="336"/>
      <c r="D990" s="336"/>
      <c r="E990" s="336"/>
      <c r="F990" s="336"/>
      <c r="G990" s="336"/>
      <c r="H990" s="336"/>
      <c r="I990" s="336"/>
      <c r="J990" s="336"/>
      <c r="K990" s="336"/>
      <c r="L990" s="336"/>
      <c r="M990" s="336"/>
      <c r="N990" s="336"/>
      <c r="O990" s="336"/>
      <c r="P990" s="336"/>
      <c r="Q990" s="336"/>
      <c r="R990" s="336"/>
      <c r="S990" s="336"/>
      <c r="T990" s="336"/>
      <c r="U990" s="336"/>
      <c r="V990" s="336"/>
      <c r="W990" s="336"/>
      <c r="X990" s="336"/>
      <c r="Y990" s="336"/>
      <c r="Z990" s="336"/>
    </row>
    <row r="991">
      <c r="A991" s="336"/>
      <c r="B991" s="336"/>
      <c r="C991" s="336"/>
      <c r="D991" s="336"/>
      <c r="E991" s="336"/>
      <c r="F991" s="336"/>
      <c r="G991" s="336"/>
      <c r="H991" s="336"/>
      <c r="I991" s="336"/>
      <c r="J991" s="336"/>
      <c r="K991" s="336"/>
      <c r="L991" s="336"/>
      <c r="M991" s="336"/>
      <c r="N991" s="336"/>
      <c r="O991" s="336"/>
      <c r="P991" s="336"/>
      <c r="Q991" s="336"/>
      <c r="R991" s="336"/>
      <c r="S991" s="336"/>
      <c r="T991" s="336"/>
      <c r="U991" s="336"/>
      <c r="V991" s="336"/>
      <c r="W991" s="336"/>
      <c r="X991" s="336"/>
      <c r="Y991" s="336"/>
      <c r="Z991" s="336"/>
    </row>
    <row r="992">
      <c r="A992" s="336"/>
      <c r="B992" s="336"/>
      <c r="C992" s="336"/>
      <c r="D992" s="336"/>
      <c r="E992" s="336"/>
      <c r="F992" s="336"/>
      <c r="G992" s="336"/>
      <c r="H992" s="336"/>
      <c r="I992" s="336"/>
      <c r="J992" s="336"/>
      <c r="K992" s="336"/>
      <c r="L992" s="336"/>
      <c r="M992" s="336"/>
      <c r="N992" s="336"/>
      <c r="O992" s="336"/>
      <c r="P992" s="336"/>
      <c r="Q992" s="336"/>
      <c r="R992" s="336"/>
      <c r="S992" s="336"/>
      <c r="T992" s="336"/>
      <c r="U992" s="336"/>
      <c r="V992" s="336"/>
      <c r="W992" s="336"/>
      <c r="X992" s="336"/>
      <c r="Y992" s="336"/>
      <c r="Z992" s="336"/>
    </row>
    <row r="993">
      <c r="A993" s="336"/>
      <c r="B993" s="336"/>
      <c r="C993" s="336"/>
      <c r="D993" s="336"/>
      <c r="E993" s="336"/>
      <c r="F993" s="336"/>
      <c r="G993" s="336"/>
      <c r="H993" s="336"/>
      <c r="I993" s="336"/>
      <c r="J993" s="336"/>
      <c r="K993" s="336"/>
      <c r="L993" s="336"/>
      <c r="M993" s="336"/>
      <c r="N993" s="336"/>
      <c r="O993" s="336"/>
      <c r="P993" s="336"/>
      <c r="Q993" s="336"/>
      <c r="R993" s="336"/>
      <c r="S993" s="336"/>
      <c r="T993" s="336"/>
      <c r="U993" s="336"/>
      <c r="V993" s="336"/>
      <c r="W993" s="336"/>
      <c r="X993" s="336"/>
      <c r="Y993" s="336"/>
      <c r="Z993" s="336"/>
    </row>
    <row r="994">
      <c r="A994" s="336"/>
      <c r="B994" s="336"/>
      <c r="C994" s="336"/>
      <c r="D994" s="336"/>
      <c r="E994" s="336"/>
      <c r="F994" s="336"/>
      <c r="G994" s="336"/>
      <c r="H994" s="336"/>
      <c r="I994" s="336"/>
      <c r="J994" s="336"/>
      <c r="K994" s="336"/>
      <c r="L994" s="336"/>
      <c r="M994" s="336"/>
      <c r="N994" s="336"/>
      <c r="O994" s="336"/>
      <c r="P994" s="336"/>
      <c r="Q994" s="336"/>
      <c r="R994" s="336"/>
      <c r="S994" s="336"/>
      <c r="T994" s="336"/>
      <c r="U994" s="336"/>
      <c r="V994" s="336"/>
      <c r="W994" s="336"/>
      <c r="X994" s="336"/>
      <c r="Y994" s="336"/>
      <c r="Z994" s="336"/>
    </row>
    <row r="995">
      <c r="A995" s="336"/>
      <c r="B995" s="336"/>
      <c r="C995" s="336"/>
      <c r="D995" s="336"/>
      <c r="E995" s="336"/>
      <c r="F995" s="336"/>
      <c r="G995" s="336"/>
      <c r="H995" s="336"/>
      <c r="I995" s="336"/>
      <c r="J995" s="336"/>
      <c r="K995" s="336"/>
      <c r="L995" s="336"/>
      <c r="M995" s="336"/>
      <c r="N995" s="336"/>
      <c r="O995" s="336"/>
      <c r="P995" s="336"/>
      <c r="Q995" s="336"/>
      <c r="R995" s="336"/>
      <c r="S995" s="336"/>
      <c r="T995" s="336"/>
      <c r="U995" s="336"/>
      <c r="V995" s="336"/>
      <c r="W995" s="336"/>
      <c r="X995" s="336"/>
      <c r="Y995" s="336"/>
      <c r="Z995" s="336"/>
    </row>
    <row r="996">
      <c r="A996" s="336"/>
      <c r="B996" s="336"/>
      <c r="C996" s="336"/>
      <c r="D996" s="336"/>
      <c r="E996" s="336"/>
      <c r="F996" s="336"/>
      <c r="G996" s="336"/>
      <c r="H996" s="336"/>
      <c r="I996" s="336"/>
      <c r="J996" s="336"/>
      <c r="K996" s="336"/>
      <c r="L996" s="336"/>
      <c r="M996" s="336"/>
      <c r="N996" s="336"/>
      <c r="O996" s="336"/>
      <c r="P996" s="336"/>
      <c r="Q996" s="336"/>
      <c r="R996" s="336"/>
      <c r="S996" s="336"/>
      <c r="T996" s="336"/>
      <c r="U996" s="336"/>
      <c r="V996" s="336"/>
      <c r="W996" s="336"/>
      <c r="X996" s="336"/>
      <c r="Y996" s="336"/>
      <c r="Z996" s="336"/>
    </row>
    <row r="997">
      <c r="A997" s="336"/>
      <c r="B997" s="336"/>
      <c r="C997" s="336"/>
      <c r="D997" s="336"/>
      <c r="E997" s="336"/>
      <c r="F997" s="336"/>
      <c r="G997" s="336"/>
      <c r="H997" s="336"/>
      <c r="I997" s="336"/>
      <c r="J997" s="336"/>
      <c r="K997" s="336"/>
      <c r="L997" s="336"/>
      <c r="M997" s="336"/>
      <c r="N997" s="336"/>
      <c r="O997" s="336"/>
      <c r="P997" s="336"/>
      <c r="Q997" s="336"/>
      <c r="R997" s="336"/>
      <c r="S997" s="336"/>
      <c r="T997" s="336"/>
      <c r="U997" s="336"/>
      <c r="V997" s="336"/>
      <c r="W997" s="336"/>
      <c r="X997" s="336"/>
      <c r="Y997" s="336"/>
      <c r="Z997" s="336"/>
    </row>
    <row r="998">
      <c r="A998" s="336"/>
      <c r="B998" s="336"/>
      <c r="C998" s="336"/>
      <c r="D998" s="336"/>
      <c r="E998" s="336"/>
      <c r="F998" s="336"/>
      <c r="G998" s="336"/>
      <c r="H998" s="336"/>
      <c r="I998" s="336"/>
      <c r="J998" s="336"/>
      <c r="K998" s="336"/>
      <c r="L998" s="336"/>
      <c r="M998" s="336"/>
      <c r="N998" s="336"/>
      <c r="O998" s="336"/>
      <c r="P998" s="336"/>
      <c r="Q998" s="336"/>
      <c r="R998" s="336"/>
      <c r="S998" s="336"/>
      <c r="T998" s="336"/>
      <c r="U998" s="336"/>
      <c r="V998" s="336"/>
      <c r="W998" s="336"/>
      <c r="X998" s="336"/>
      <c r="Y998" s="336"/>
      <c r="Z998" s="336"/>
    </row>
    <row r="999">
      <c r="A999" s="336"/>
      <c r="B999" s="336"/>
      <c r="C999" s="336"/>
      <c r="D999" s="336"/>
      <c r="E999" s="336"/>
      <c r="F999" s="336"/>
      <c r="G999" s="336"/>
      <c r="H999" s="336"/>
      <c r="I999" s="336"/>
      <c r="J999" s="336"/>
      <c r="K999" s="336"/>
      <c r="L999" s="336"/>
      <c r="M999" s="336"/>
      <c r="N999" s="336"/>
      <c r="O999" s="336"/>
      <c r="P999" s="336"/>
      <c r="Q999" s="336"/>
      <c r="R999" s="336"/>
      <c r="S999" s="336"/>
      <c r="T999" s="336"/>
      <c r="U999" s="336"/>
      <c r="V999" s="336"/>
      <c r="W999" s="336"/>
      <c r="X999" s="336"/>
      <c r="Y999" s="336"/>
      <c r="Z999" s="336"/>
    </row>
    <row r="1000">
      <c r="A1000" s="336"/>
      <c r="B1000" s="336"/>
      <c r="C1000" s="336"/>
      <c r="D1000" s="336"/>
      <c r="E1000" s="336"/>
      <c r="F1000" s="336"/>
      <c r="G1000" s="336"/>
      <c r="H1000" s="336"/>
      <c r="I1000" s="336"/>
      <c r="J1000" s="336"/>
      <c r="K1000" s="336"/>
      <c r="L1000" s="336"/>
      <c r="M1000" s="336"/>
      <c r="N1000" s="336"/>
      <c r="O1000" s="336"/>
      <c r="P1000" s="336"/>
      <c r="Q1000" s="336"/>
      <c r="R1000" s="336"/>
      <c r="S1000" s="336"/>
      <c r="T1000" s="336"/>
      <c r="U1000" s="336"/>
      <c r="V1000" s="336"/>
      <c r="W1000" s="336"/>
      <c r="X1000" s="336"/>
      <c r="Y1000" s="336"/>
      <c r="Z1000" s="336"/>
    </row>
  </sheetData>
  <printOptions/>
  <pageMargins bottom="0.3" footer="0.0" header="0.0" left="0.7" right="0.7" top="0.3"/>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31.25"/>
    <col customWidth="1" min="2" max="2" width="50.25"/>
    <col customWidth="1" min="3" max="13" width="14.75"/>
    <col customWidth="1" min="14" max="14" width="19.88"/>
    <col customWidth="1" min="15" max="24" width="16.0"/>
    <col customWidth="1" min="25" max="26" width="10.63"/>
  </cols>
  <sheetData>
    <row r="1">
      <c r="A1" s="335" t="s">
        <v>1048</v>
      </c>
      <c r="B1" s="336"/>
      <c r="C1" s="336"/>
      <c r="D1" s="336"/>
      <c r="E1" s="336"/>
      <c r="F1" s="336"/>
      <c r="G1" s="336"/>
      <c r="H1" s="336"/>
      <c r="I1" s="336"/>
      <c r="J1" s="336"/>
      <c r="K1" s="336"/>
      <c r="L1" s="336"/>
      <c r="M1" s="336"/>
      <c r="N1" s="336"/>
      <c r="O1" s="336"/>
      <c r="P1" s="336"/>
      <c r="Q1" s="336"/>
      <c r="R1" s="336"/>
      <c r="S1" s="336"/>
      <c r="T1" s="336"/>
      <c r="U1" s="336"/>
      <c r="V1" s="336"/>
      <c r="W1" s="336"/>
      <c r="X1" s="336"/>
      <c r="Y1" s="336"/>
      <c r="Z1" s="336"/>
    </row>
    <row r="2">
      <c r="A2" s="336" t="s">
        <v>1005</v>
      </c>
      <c r="B2" s="336"/>
      <c r="C2" s="336"/>
      <c r="D2" s="336"/>
      <c r="E2" s="336"/>
      <c r="F2" s="336"/>
      <c r="G2" s="336"/>
      <c r="H2" s="336"/>
      <c r="I2" s="336"/>
      <c r="J2" s="336"/>
      <c r="K2" s="336"/>
      <c r="L2" s="336"/>
      <c r="M2" s="336"/>
      <c r="N2" s="336"/>
      <c r="O2" s="336"/>
      <c r="P2" s="336"/>
      <c r="Q2" s="336"/>
      <c r="R2" s="336"/>
      <c r="S2" s="336"/>
      <c r="T2" s="336"/>
      <c r="U2" s="336"/>
      <c r="V2" s="336"/>
      <c r="W2" s="336"/>
      <c r="X2" s="336"/>
      <c r="Y2" s="336"/>
      <c r="Z2" s="336"/>
    </row>
    <row r="3">
      <c r="A3" s="336" t="s">
        <v>1006</v>
      </c>
      <c r="B3" s="336"/>
      <c r="C3" s="336"/>
      <c r="D3" s="336"/>
      <c r="E3" s="336"/>
      <c r="F3" s="336"/>
      <c r="G3" s="336"/>
      <c r="H3" s="336"/>
      <c r="I3" s="336"/>
      <c r="J3" s="336"/>
      <c r="K3" s="336"/>
      <c r="L3" s="336"/>
      <c r="M3" s="336"/>
      <c r="N3" s="336"/>
      <c r="O3" s="336"/>
      <c r="P3" s="336"/>
      <c r="Q3" s="336"/>
      <c r="R3" s="336"/>
      <c r="S3" s="336"/>
      <c r="T3" s="336"/>
      <c r="U3" s="336"/>
      <c r="V3" s="336"/>
      <c r="W3" s="336"/>
      <c r="X3" s="336"/>
      <c r="Y3" s="336"/>
      <c r="Z3" s="336"/>
    </row>
    <row r="4">
      <c r="A4" s="336" t="s">
        <v>1007</v>
      </c>
      <c r="B4" s="336"/>
      <c r="C4" s="336"/>
      <c r="D4" s="336"/>
      <c r="E4" s="336"/>
      <c r="F4" s="336"/>
      <c r="G4" s="336"/>
      <c r="H4" s="336"/>
      <c r="I4" s="336"/>
      <c r="J4" s="336"/>
      <c r="K4" s="336"/>
      <c r="L4" s="336"/>
      <c r="M4" s="336"/>
      <c r="N4" s="336"/>
      <c r="O4" s="336"/>
      <c r="P4" s="336"/>
      <c r="Q4" s="336"/>
      <c r="R4" s="336"/>
      <c r="S4" s="336"/>
      <c r="T4" s="336"/>
      <c r="U4" s="336"/>
      <c r="V4" s="336"/>
      <c r="W4" s="336"/>
      <c r="X4" s="336"/>
      <c r="Y4" s="336"/>
      <c r="Z4" s="336"/>
    </row>
    <row r="5">
      <c r="A5" s="337" t="s">
        <v>1008</v>
      </c>
      <c r="B5" s="337" t="s">
        <v>1009</v>
      </c>
      <c r="C5" s="338" t="s">
        <v>1010</v>
      </c>
      <c r="D5" s="338" t="s">
        <v>1011</v>
      </c>
      <c r="E5" s="338" t="s">
        <v>1012</v>
      </c>
      <c r="F5" s="338" t="s">
        <v>1013</v>
      </c>
      <c r="G5" s="338" t="s">
        <v>1014</v>
      </c>
      <c r="H5" s="338" t="s">
        <v>1015</v>
      </c>
      <c r="I5" s="338" t="s">
        <v>1016</v>
      </c>
      <c r="J5" s="338" t="s">
        <v>1017</v>
      </c>
      <c r="K5" s="338" t="s">
        <v>1018</v>
      </c>
      <c r="L5" s="338" t="s">
        <v>1019</v>
      </c>
      <c r="M5" s="338" t="s">
        <v>1020</v>
      </c>
      <c r="N5" s="339" t="s">
        <v>1021</v>
      </c>
      <c r="O5" s="339" t="s">
        <v>1022</v>
      </c>
      <c r="P5" s="339" t="s">
        <v>1023</v>
      </c>
      <c r="Q5" s="339" t="s">
        <v>1024</v>
      </c>
      <c r="R5" s="339" t="s">
        <v>1025</v>
      </c>
      <c r="S5" s="339" t="s">
        <v>1026</v>
      </c>
      <c r="T5" s="339" t="s">
        <v>1027</v>
      </c>
      <c r="U5" s="339" t="s">
        <v>1028</v>
      </c>
      <c r="V5" s="339" t="s">
        <v>1029</v>
      </c>
      <c r="W5" s="339" t="s">
        <v>1030</v>
      </c>
      <c r="X5" s="339" t="s">
        <v>1031</v>
      </c>
      <c r="Y5" s="336"/>
      <c r="Z5" s="336"/>
    </row>
    <row r="6" ht="30.75" customHeight="1">
      <c r="A6" s="337" t="s">
        <v>1032</v>
      </c>
      <c r="B6" s="337" t="s">
        <v>1033</v>
      </c>
      <c r="C6" s="338">
        <v>1440326.0</v>
      </c>
      <c r="D6" s="338">
        <v>1471426.0</v>
      </c>
      <c r="E6" s="338">
        <v>1494596.0</v>
      </c>
      <c r="F6" s="338">
        <v>1443176.0</v>
      </c>
      <c r="G6" s="338">
        <v>1354376.0</v>
      </c>
      <c r="H6" s="338">
        <v>1346140.0</v>
      </c>
      <c r="I6" s="338">
        <v>1319110.0</v>
      </c>
      <c r="J6" s="338">
        <v>878279.0</v>
      </c>
      <c r="K6" s="338">
        <v>1116973.0</v>
      </c>
      <c r="L6" s="338">
        <v>1192702.0</v>
      </c>
      <c r="M6" s="338">
        <v>1282696.0</v>
      </c>
      <c r="N6" s="339">
        <v>1.0</v>
      </c>
      <c r="O6" s="339">
        <v>1.0</v>
      </c>
      <c r="P6" s="339">
        <v>1.0</v>
      </c>
      <c r="Q6" s="339">
        <v>1.0</v>
      </c>
      <c r="R6" s="339">
        <v>1.0</v>
      </c>
      <c r="S6" s="339">
        <v>1.0</v>
      </c>
      <c r="T6" s="339">
        <v>1.0</v>
      </c>
      <c r="U6" s="339">
        <v>1.0</v>
      </c>
      <c r="V6" s="339">
        <v>1.0</v>
      </c>
      <c r="W6" s="339">
        <v>1.0</v>
      </c>
      <c r="X6" s="339">
        <v>1.0</v>
      </c>
      <c r="Y6" s="336"/>
      <c r="Z6" s="336"/>
    </row>
    <row r="7">
      <c r="A7" s="340" t="s">
        <v>1032</v>
      </c>
      <c r="B7" s="340" t="s">
        <v>1049</v>
      </c>
      <c r="C7" s="341">
        <v>1054948.0</v>
      </c>
      <c r="D7" s="341">
        <v>1100374.0</v>
      </c>
      <c r="E7" s="341">
        <v>1156583.0</v>
      </c>
      <c r="F7" s="341">
        <v>1155908.0</v>
      </c>
      <c r="G7" s="341">
        <v>1123668.0</v>
      </c>
      <c r="H7" s="341">
        <v>1136809.0</v>
      </c>
      <c r="I7" s="341">
        <v>1119112.0</v>
      </c>
      <c r="J7" s="341">
        <v>677813.0</v>
      </c>
      <c r="K7" s="341">
        <v>920396.0</v>
      </c>
      <c r="L7" s="341">
        <v>994010.0</v>
      </c>
      <c r="M7" s="341">
        <v>1055756.0</v>
      </c>
      <c r="N7" s="342">
        <v>0.732436962187727</v>
      </c>
      <c r="O7" s="342">
        <v>0.747828297175665</v>
      </c>
      <c r="P7" s="342">
        <v>0.773843232552476</v>
      </c>
      <c r="Q7" s="342">
        <v>0.80094735500036</v>
      </c>
      <c r="R7" s="342">
        <v>0.829657347737999</v>
      </c>
      <c r="S7" s="342">
        <v>0.844495371952397</v>
      </c>
      <c r="T7" s="342">
        <v>0.848384137789873</v>
      </c>
      <c r="U7" s="342">
        <v>0.771751345529154</v>
      </c>
      <c r="V7" s="342">
        <v>0.824009174796526</v>
      </c>
      <c r="W7" s="342">
        <v>0.83341018963664</v>
      </c>
      <c r="X7" s="342">
        <v>0.82307577165595</v>
      </c>
      <c r="Y7" s="336"/>
      <c r="Z7" s="336"/>
    </row>
    <row r="8">
      <c r="A8" s="340" t="s">
        <v>1032</v>
      </c>
      <c r="B8" s="340" t="s">
        <v>1050</v>
      </c>
      <c r="C8" s="341">
        <v>315604.0</v>
      </c>
      <c r="D8" s="341">
        <v>304868.0</v>
      </c>
      <c r="E8" s="341">
        <v>277065.0</v>
      </c>
      <c r="F8" s="341">
        <v>232394.0</v>
      </c>
      <c r="G8" s="341">
        <v>180230.0</v>
      </c>
      <c r="H8" s="341">
        <v>162509.0</v>
      </c>
      <c r="I8" s="341">
        <v>153942.0</v>
      </c>
      <c r="J8" s="341">
        <v>157832.0</v>
      </c>
      <c r="K8" s="341">
        <v>156674.0</v>
      </c>
      <c r="L8" s="341">
        <v>152613.0</v>
      </c>
      <c r="M8" s="341">
        <v>165327.0</v>
      </c>
      <c r="N8" s="342">
        <v>0.219119838147753</v>
      </c>
      <c r="O8" s="342">
        <v>0.207192206743662</v>
      </c>
      <c r="P8" s="342">
        <v>0.185377854617569</v>
      </c>
      <c r="Q8" s="342">
        <v>0.161029562575874</v>
      </c>
      <c r="R8" s="342">
        <v>0.133072352138549</v>
      </c>
      <c r="S8" s="342">
        <v>0.120722213142764</v>
      </c>
      <c r="T8" s="342">
        <v>0.11670141231588</v>
      </c>
      <c r="U8" s="342">
        <v>0.179705993198061</v>
      </c>
      <c r="V8" s="342">
        <v>0.140266595522005</v>
      </c>
      <c r="W8" s="342">
        <v>0.127955683817081</v>
      </c>
      <c r="X8" s="342">
        <v>0.128890243674261</v>
      </c>
      <c r="Y8" s="336"/>
      <c r="Z8" s="336"/>
    </row>
    <row r="9">
      <c r="A9" s="340" t="s">
        <v>1032</v>
      </c>
      <c r="B9" s="340" t="s">
        <v>1051</v>
      </c>
      <c r="C9" s="341">
        <v>69774.0</v>
      </c>
      <c r="D9" s="341">
        <v>66184.0</v>
      </c>
      <c r="E9" s="341">
        <v>60948.0</v>
      </c>
      <c r="F9" s="341">
        <v>54874.0</v>
      </c>
      <c r="G9" s="341">
        <v>50478.0</v>
      </c>
      <c r="H9" s="341">
        <v>46822.0</v>
      </c>
      <c r="I9" s="341">
        <v>46056.0</v>
      </c>
      <c r="J9" s="341">
        <v>42634.0</v>
      </c>
      <c r="K9" s="341">
        <v>39903.0</v>
      </c>
      <c r="L9" s="341">
        <v>46079.0</v>
      </c>
      <c r="M9" s="341">
        <v>61613.0</v>
      </c>
      <c r="N9" s="342">
        <v>0.0484431996645204</v>
      </c>
      <c r="O9" s="342">
        <v>0.0449794960806728</v>
      </c>
      <c r="P9" s="342">
        <v>0.0407789128299554</v>
      </c>
      <c r="Q9" s="342">
        <v>0.0380230824237654</v>
      </c>
      <c r="R9" s="342">
        <v>0.0372703001234517</v>
      </c>
      <c r="S9" s="342">
        <v>0.034782414904839</v>
      </c>
      <c r="T9" s="342">
        <v>0.0349144498942469</v>
      </c>
      <c r="U9" s="342">
        <v>0.0485426612727846</v>
      </c>
      <c r="V9" s="342">
        <v>0.0357242296814695</v>
      </c>
      <c r="W9" s="342">
        <v>0.038634126546279</v>
      </c>
      <c r="X9" s="342">
        <v>0.0480339846697893</v>
      </c>
      <c r="Y9" s="336"/>
      <c r="Z9" s="336"/>
    </row>
    <row r="10" ht="30.75" customHeight="1">
      <c r="A10" s="337" t="s">
        <v>1037</v>
      </c>
      <c r="B10" s="337" t="s">
        <v>1038</v>
      </c>
      <c r="C10" s="338">
        <v>31308.0</v>
      </c>
      <c r="D10" s="338">
        <v>28581.0</v>
      </c>
      <c r="E10" s="338">
        <v>26097.0</v>
      </c>
      <c r="F10" s="338">
        <v>24421.0</v>
      </c>
      <c r="G10" s="338">
        <v>22831.0</v>
      </c>
      <c r="H10" s="338">
        <v>19408.0</v>
      </c>
      <c r="I10" s="338">
        <v>19971.0</v>
      </c>
      <c r="J10" s="338">
        <v>19916.0</v>
      </c>
      <c r="K10" s="338">
        <v>17828.0</v>
      </c>
      <c r="L10" s="338">
        <v>20235.0</v>
      </c>
      <c r="M10" s="338">
        <v>23766.0</v>
      </c>
      <c r="N10" s="339">
        <v>1.0</v>
      </c>
      <c r="O10" s="339">
        <v>1.0</v>
      </c>
      <c r="P10" s="339">
        <v>1.0</v>
      </c>
      <c r="Q10" s="339">
        <v>1.0</v>
      </c>
      <c r="R10" s="339">
        <v>1.0</v>
      </c>
      <c r="S10" s="339">
        <v>1.0</v>
      </c>
      <c r="T10" s="339">
        <v>1.0</v>
      </c>
      <c r="U10" s="339">
        <v>1.0</v>
      </c>
      <c r="V10" s="339">
        <v>1.0</v>
      </c>
      <c r="W10" s="339">
        <v>1.0</v>
      </c>
      <c r="X10" s="339">
        <v>1.0</v>
      </c>
      <c r="Y10" s="336"/>
      <c r="Z10" s="336"/>
    </row>
    <row r="11">
      <c r="A11" s="340" t="s">
        <v>1037</v>
      </c>
      <c r="B11" s="340" t="s">
        <v>1049</v>
      </c>
      <c r="C11" s="341">
        <v>1036.0</v>
      </c>
      <c r="D11" s="341">
        <v>856.0</v>
      </c>
      <c r="E11" s="341">
        <v>800.0</v>
      </c>
      <c r="F11" s="341">
        <v>719.0</v>
      </c>
      <c r="G11" s="341">
        <v>469.0</v>
      </c>
      <c r="H11" s="341">
        <v>413.0</v>
      </c>
      <c r="I11" s="341">
        <v>574.0</v>
      </c>
      <c r="J11" s="341">
        <v>556.0</v>
      </c>
      <c r="K11" s="341">
        <v>461.0</v>
      </c>
      <c r="L11" s="341">
        <v>579.0</v>
      </c>
      <c r="M11" s="341">
        <v>654.0</v>
      </c>
      <c r="N11" s="342">
        <v>0.0330905838763255</v>
      </c>
      <c r="O11" s="342">
        <v>0.029949966761135</v>
      </c>
      <c r="P11" s="342">
        <v>0.0306548645438173</v>
      </c>
      <c r="Q11" s="342">
        <v>0.0294418737971418</v>
      </c>
      <c r="R11" s="342">
        <v>0.0205422451929394</v>
      </c>
      <c r="S11" s="342">
        <v>0.0212798845836768</v>
      </c>
      <c r="T11" s="342">
        <v>0.0287416754293726</v>
      </c>
      <c r="U11" s="342">
        <v>0.0279172524603334</v>
      </c>
      <c r="V11" s="342">
        <v>0.025858200583352</v>
      </c>
      <c r="W11" s="342">
        <v>0.0286137879911045</v>
      </c>
      <c r="X11" s="342">
        <v>0.0275183034587225</v>
      </c>
      <c r="Y11" s="336"/>
      <c r="Z11" s="336"/>
    </row>
    <row r="12">
      <c r="A12" s="340" t="s">
        <v>1037</v>
      </c>
      <c r="B12" s="340" t="s">
        <v>1050</v>
      </c>
      <c r="C12" s="341">
        <v>16827.0</v>
      </c>
      <c r="D12" s="341">
        <v>15151.0</v>
      </c>
      <c r="E12" s="341">
        <v>14070.0</v>
      </c>
      <c r="F12" s="341">
        <v>13311.0</v>
      </c>
      <c r="G12" s="341">
        <v>11925.0</v>
      </c>
      <c r="H12" s="341">
        <v>9877.0</v>
      </c>
      <c r="I12" s="341">
        <v>10505.0</v>
      </c>
      <c r="J12" s="341">
        <v>11052.0</v>
      </c>
      <c r="K12" s="341">
        <v>9745.0</v>
      </c>
      <c r="L12" s="341">
        <v>10483.0</v>
      </c>
      <c r="M12" s="341">
        <v>11462.0</v>
      </c>
      <c r="N12" s="342">
        <v>0.537466462246071</v>
      </c>
      <c r="O12" s="342">
        <v>0.530107414016305</v>
      </c>
      <c r="P12" s="342">
        <v>0.539142430164387</v>
      </c>
      <c r="Q12" s="342">
        <v>0.545063674706195</v>
      </c>
      <c r="R12" s="342">
        <v>0.522316149095528</v>
      </c>
      <c r="S12" s="342">
        <v>0.50891384995878</v>
      </c>
      <c r="T12" s="342">
        <v>0.526012718441741</v>
      </c>
      <c r="U12" s="342">
        <v>0.554930708977706</v>
      </c>
      <c r="V12" s="342">
        <v>0.546612070899708</v>
      </c>
      <c r="W12" s="342">
        <v>0.518062762540153</v>
      </c>
      <c r="X12" s="342">
        <v>0.482285618109905</v>
      </c>
      <c r="Y12" s="336"/>
      <c r="Z12" s="336"/>
    </row>
    <row r="13">
      <c r="A13" s="340" t="s">
        <v>1037</v>
      </c>
      <c r="B13" s="340" t="s">
        <v>1051</v>
      </c>
      <c r="C13" s="341">
        <v>13445.0</v>
      </c>
      <c r="D13" s="341">
        <v>12574.0</v>
      </c>
      <c r="E13" s="341">
        <v>11227.0</v>
      </c>
      <c r="F13" s="341">
        <v>10391.0</v>
      </c>
      <c r="G13" s="341">
        <v>10437.0</v>
      </c>
      <c r="H13" s="341">
        <v>9118.0</v>
      </c>
      <c r="I13" s="341">
        <v>8892.0</v>
      </c>
      <c r="J13" s="341">
        <v>8308.0</v>
      </c>
      <c r="K13" s="341">
        <v>7622.0</v>
      </c>
      <c r="L13" s="341">
        <v>9173.0</v>
      </c>
      <c r="M13" s="341">
        <v>11650.0</v>
      </c>
      <c r="N13" s="342">
        <v>0.429442953877603</v>
      </c>
      <c r="O13" s="342">
        <v>0.43994261922256</v>
      </c>
      <c r="P13" s="342">
        <v>0.430202705291796</v>
      </c>
      <c r="Q13" s="342">
        <v>0.425494451496663</v>
      </c>
      <c r="R13" s="342">
        <v>0.457141605711533</v>
      </c>
      <c r="S13" s="342">
        <v>0.469806265457543</v>
      </c>
      <c r="T13" s="342">
        <v>0.445245606128887</v>
      </c>
      <c r="U13" s="342">
        <v>0.41715203856196</v>
      </c>
      <c r="V13" s="342">
        <v>0.42752972851694</v>
      </c>
      <c r="W13" s="342">
        <v>0.453323449468742</v>
      </c>
      <c r="X13" s="342">
        <v>0.490196078431373</v>
      </c>
      <c r="Y13" s="336"/>
      <c r="Z13" s="336"/>
    </row>
    <row r="14" ht="30.75" customHeight="1">
      <c r="A14" s="337" t="s">
        <v>1039</v>
      </c>
      <c r="B14" s="337" t="s">
        <v>1040</v>
      </c>
      <c r="C14" s="338">
        <v>340797.0</v>
      </c>
      <c r="D14" s="338">
        <v>319268.0</v>
      </c>
      <c r="E14" s="338">
        <v>286626.0</v>
      </c>
      <c r="F14" s="338">
        <v>263611.0</v>
      </c>
      <c r="G14" s="338">
        <v>230288.0</v>
      </c>
      <c r="H14" s="338">
        <v>214604.0</v>
      </c>
      <c r="I14" s="338">
        <v>212555.0</v>
      </c>
      <c r="J14" s="338">
        <v>179009.0</v>
      </c>
      <c r="K14" s="338">
        <v>181147.0</v>
      </c>
      <c r="L14" s="338">
        <v>187804.0</v>
      </c>
      <c r="M14" s="338">
        <v>218712.0</v>
      </c>
      <c r="N14" s="339">
        <v>1.0</v>
      </c>
      <c r="O14" s="339">
        <v>1.0</v>
      </c>
      <c r="P14" s="339">
        <v>1.0</v>
      </c>
      <c r="Q14" s="339">
        <v>1.0</v>
      </c>
      <c r="R14" s="339">
        <v>1.0</v>
      </c>
      <c r="S14" s="339">
        <v>1.0</v>
      </c>
      <c r="T14" s="339">
        <v>1.0</v>
      </c>
      <c r="U14" s="339">
        <v>1.0</v>
      </c>
      <c r="V14" s="339">
        <v>1.0</v>
      </c>
      <c r="W14" s="339">
        <v>1.0</v>
      </c>
      <c r="X14" s="339">
        <v>1.0</v>
      </c>
      <c r="Y14" s="336"/>
      <c r="Z14" s="336"/>
    </row>
    <row r="15">
      <c r="A15" s="340" t="s">
        <v>1039</v>
      </c>
      <c r="B15" s="340" t="s">
        <v>1049</v>
      </c>
      <c r="C15" s="341">
        <v>131974.0</v>
      </c>
      <c r="D15" s="341">
        <v>122612.0</v>
      </c>
      <c r="E15" s="341">
        <v>114458.0</v>
      </c>
      <c r="F15" s="341">
        <v>113777.0</v>
      </c>
      <c r="G15" s="341">
        <v>105704.0</v>
      </c>
      <c r="H15" s="341">
        <v>98982.0</v>
      </c>
      <c r="I15" s="341">
        <v>93616.0</v>
      </c>
      <c r="J15" s="341">
        <v>62733.0</v>
      </c>
      <c r="K15" s="341">
        <v>68065.0</v>
      </c>
      <c r="L15" s="341">
        <v>70208.0</v>
      </c>
      <c r="M15" s="341">
        <v>75699.0</v>
      </c>
      <c r="N15" s="342">
        <v>0.387251061482349</v>
      </c>
      <c r="O15" s="342">
        <v>0.384040993773256</v>
      </c>
      <c r="P15" s="342">
        <v>0.399328741984328</v>
      </c>
      <c r="Q15" s="342">
        <v>0.431609454840655</v>
      </c>
      <c r="R15" s="342">
        <v>0.459007851038699</v>
      </c>
      <c r="S15" s="342">
        <v>0.461230918342622</v>
      </c>
      <c r="T15" s="342">
        <v>0.440431888217167</v>
      </c>
      <c r="U15" s="342">
        <v>0.350446066957527</v>
      </c>
      <c r="V15" s="342">
        <v>0.375744561047105</v>
      </c>
      <c r="W15" s="342">
        <v>0.373836553002066</v>
      </c>
      <c r="X15" s="342">
        <v>0.346112696148359</v>
      </c>
      <c r="Y15" s="336"/>
      <c r="Z15" s="336"/>
    </row>
    <row r="16">
      <c r="A16" s="340" t="s">
        <v>1039</v>
      </c>
      <c r="B16" s="340" t="s">
        <v>1050</v>
      </c>
      <c r="C16" s="341">
        <v>164947.0</v>
      </c>
      <c r="D16" s="341">
        <v>155541.0</v>
      </c>
      <c r="E16" s="341">
        <v>134905.0</v>
      </c>
      <c r="F16" s="341">
        <v>115721.0</v>
      </c>
      <c r="G16" s="341">
        <v>92370.0</v>
      </c>
      <c r="H16" s="341">
        <v>84432.0</v>
      </c>
      <c r="I16" s="341">
        <v>87178.0</v>
      </c>
      <c r="J16" s="341">
        <v>86891.0</v>
      </c>
      <c r="K16" s="341">
        <v>85403.0</v>
      </c>
      <c r="L16" s="341">
        <v>85773.0</v>
      </c>
      <c r="M16" s="341">
        <v>99159.0</v>
      </c>
      <c r="N16" s="342">
        <v>0.484003673741259</v>
      </c>
      <c r="O16" s="342">
        <v>0.487180049362918</v>
      </c>
      <c r="P16" s="342">
        <v>0.470665606051091</v>
      </c>
      <c r="Q16" s="342">
        <v>0.438983957422111</v>
      </c>
      <c r="R16" s="342">
        <v>0.401106440630862</v>
      </c>
      <c r="S16" s="342">
        <v>0.393431622896125</v>
      </c>
      <c r="T16" s="342">
        <v>0.410143257039355</v>
      </c>
      <c r="U16" s="342">
        <v>0.485400175410175</v>
      </c>
      <c r="V16" s="342">
        <v>0.471456883083904</v>
      </c>
      <c r="W16" s="342">
        <v>0.456715511916679</v>
      </c>
      <c r="X16" s="342">
        <v>0.453377043783606</v>
      </c>
      <c r="Y16" s="336"/>
      <c r="Z16" s="336"/>
    </row>
    <row r="17">
      <c r="A17" s="340" t="s">
        <v>1039</v>
      </c>
      <c r="B17" s="340" t="s">
        <v>1051</v>
      </c>
      <c r="C17" s="341">
        <v>43876.0</v>
      </c>
      <c r="D17" s="341">
        <v>41115.0</v>
      </c>
      <c r="E17" s="341">
        <v>37263.0</v>
      </c>
      <c r="F17" s="341">
        <v>34113.0</v>
      </c>
      <c r="G17" s="341">
        <v>32214.0</v>
      </c>
      <c r="H17" s="341">
        <v>31190.0</v>
      </c>
      <c r="I17" s="341">
        <v>31761.0</v>
      </c>
      <c r="J17" s="341">
        <v>29385.0</v>
      </c>
      <c r="K17" s="341">
        <v>27679.0</v>
      </c>
      <c r="L17" s="341">
        <v>31823.0</v>
      </c>
      <c r="M17" s="341">
        <v>43854.0</v>
      </c>
      <c r="N17" s="342">
        <v>0.128745264776392</v>
      </c>
      <c r="O17" s="342">
        <v>0.128778956863826</v>
      </c>
      <c r="P17" s="342">
        <v>0.130005651964581</v>
      </c>
      <c r="Q17" s="342">
        <v>0.129406587737234</v>
      </c>
      <c r="R17" s="342">
        <v>0.139885708330438</v>
      </c>
      <c r="S17" s="342">
        <v>0.145337458761253</v>
      </c>
      <c r="T17" s="342">
        <v>0.149424854743478</v>
      </c>
      <c r="U17" s="342">
        <v>0.164153757632298</v>
      </c>
      <c r="V17" s="342">
        <v>0.15279855586899</v>
      </c>
      <c r="W17" s="342">
        <v>0.169447935081255</v>
      </c>
      <c r="X17" s="342">
        <v>0.200510260068035</v>
      </c>
      <c r="Y17" s="336"/>
      <c r="Z17" s="336"/>
    </row>
    <row r="18" ht="30.75" customHeight="1">
      <c r="A18" s="337" t="s">
        <v>1041</v>
      </c>
      <c r="B18" s="337" t="s">
        <v>1042</v>
      </c>
      <c r="C18" s="338">
        <v>512618.0</v>
      </c>
      <c r="D18" s="338">
        <v>530034.0</v>
      </c>
      <c r="E18" s="338">
        <v>527769.0</v>
      </c>
      <c r="F18" s="338">
        <v>486890.0</v>
      </c>
      <c r="G18" s="338">
        <v>441128.0</v>
      </c>
      <c r="H18" s="338">
        <v>426323.0</v>
      </c>
      <c r="I18" s="338">
        <v>392590.0</v>
      </c>
      <c r="J18" s="338">
        <v>208087.0</v>
      </c>
      <c r="K18" s="338">
        <v>275247.0</v>
      </c>
      <c r="L18" s="338">
        <v>290870.0</v>
      </c>
      <c r="M18" s="338">
        <v>296606.0</v>
      </c>
      <c r="N18" s="339">
        <v>1.0</v>
      </c>
      <c r="O18" s="339">
        <v>1.0</v>
      </c>
      <c r="P18" s="339">
        <v>1.0</v>
      </c>
      <c r="Q18" s="339">
        <v>1.0</v>
      </c>
      <c r="R18" s="339">
        <v>1.0</v>
      </c>
      <c r="S18" s="339">
        <v>1.0</v>
      </c>
      <c r="T18" s="339">
        <v>1.0</v>
      </c>
      <c r="U18" s="339">
        <v>1.0</v>
      </c>
      <c r="V18" s="339">
        <v>1.0</v>
      </c>
      <c r="W18" s="339">
        <v>1.0</v>
      </c>
      <c r="X18" s="339">
        <v>1.0</v>
      </c>
      <c r="Y18" s="336"/>
      <c r="Z18" s="336"/>
    </row>
    <row r="19">
      <c r="A19" s="340" t="s">
        <v>1041</v>
      </c>
      <c r="B19" s="340" t="s">
        <v>1049</v>
      </c>
      <c r="C19" s="341">
        <v>394202.0</v>
      </c>
      <c r="D19" s="341">
        <v>409083.0</v>
      </c>
      <c r="E19" s="341">
        <v>411499.0</v>
      </c>
      <c r="F19" s="341">
        <v>395163.0</v>
      </c>
      <c r="G19" s="341">
        <v>375373.0</v>
      </c>
      <c r="H19" s="341">
        <v>369432.0</v>
      </c>
      <c r="I19" s="341">
        <v>349572.0</v>
      </c>
      <c r="J19" s="341">
        <v>169631.0</v>
      </c>
      <c r="K19" s="341">
        <v>235511.0</v>
      </c>
      <c r="L19" s="341">
        <v>254883.0</v>
      </c>
      <c r="M19" s="341">
        <v>261867.0</v>
      </c>
      <c r="N19" s="342">
        <v>0.768997577143214</v>
      </c>
      <c r="O19" s="342">
        <v>0.771805204949116</v>
      </c>
      <c r="P19" s="342">
        <v>0.779695283353134</v>
      </c>
      <c r="Q19" s="342">
        <v>0.81160631764875</v>
      </c>
      <c r="R19" s="342">
        <v>0.850938956493353</v>
      </c>
      <c r="S19" s="342">
        <v>0.866554232354342</v>
      </c>
      <c r="T19" s="342">
        <v>0.890425125448942</v>
      </c>
      <c r="U19" s="342">
        <v>0.81519268382936</v>
      </c>
      <c r="V19" s="342">
        <v>0.855635120455445</v>
      </c>
      <c r="W19" s="342">
        <v>0.87627806236463</v>
      </c>
      <c r="X19" s="342">
        <v>0.882878296460625</v>
      </c>
      <c r="Y19" s="336"/>
      <c r="Z19" s="336"/>
    </row>
    <row r="20">
      <c r="A20" s="340" t="s">
        <v>1041</v>
      </c>
      <c r="B20" s="340" t="s">
        <v>1050</v>
      </c>
      <c r="C20" s="341">
        <v>107020.0</v>
      </c>
      <c r="D20" s="341">
        <v>109411.0</v>
      </c>
      <c r="E20" s="341">
        <v>104777.0</v>
      </c>
      <c r="F20" s="341">
        <v>82299.0</v>
      </c>
      <c r="G20" s="341">
        <v>58689.0</v>
      </c>
      <c r="H20" s="341">
        <v>51095.0</v>
      </c>
      <c r="I20" s="341">
        <v>38225.0</v>
      </c>
      <c r="J20" s="341">
        <v>34121.0</v>
      </c>
      <c r="K20" s="341">
        <v>35763.0</v>
      </c>
      <c r="L20" s="341">
        <v>31715.0</v>
      </c>
      <c r="M20" s="341">
        <v>29853.0</v>
      </c>
      <c r="N20" s="342">
        <v>0.208771443843174</v>
      </c>
      <c r="O20" s="342">
        <v>0.206422606851636</v>
      </c>
      <c r="P20" s="342">
        <v>0.198528143941762</v>
      </c>
      <c r="Q20" s="342">
        <v>0.169029965700672</v>
      </c>
      <c r="R20" s="342">
        <v>0.1330430169928</v>
      </c>
      <c r="S20" s="342">
        <v>0.119850442035733</v>
      </c>
      <c r="T20" s="342">
        <v>0.0973662090221351</v>
      </c>
      <c r="U20" s="342">
        <v>0.163974683665967</v>
      </c>
      <c r="V20" s="342">
        <v>0.12993057145037</v>
      </c>
      <c r="W20" s="342">
        <v>0.109034964073297</v>
      </c>
      <c r="X20" s="342">
        <v>0.100648671975617</v>
      </c>
      <c r="Y20" s="336"/>
      <c r="Z20" s="336"/>
    </row>
    <row r="21">
      <c r="A21" s="340" t="s">
        <v>1041</v>
      </c>
      <c r="B21" s="340" t="s">
        <v>1051</v>
      </c>
      <c r="C21" s="341">
        <v>11396.0</v>
      </c>
      <c r="D21" s="341">
        <v>11540.0</v>
      </c>
      <c r="E21" s="341">
        <v>11493.0</v>
      </c>
      <c r="F21" s="341">
        <v>9428.0</v>
      </c>
      <c r="G21" s="341">
        <v>7066.0</v>
      </c>
      <c r="H21" s="341">
        <v>5796.0</v>
      </c>
      <c r="I21" s="341">
        <v>4793.0</v>
      </c>
      <c r="J21" s="341">
        <v>4335.0</v>
      </c>
      <c r="K21" s="341">
        <v>3973.0</v>
      </c>
      <c r="L21" s="341">
        <v>4272.0</v>
      </c>
      <c r="M21" s="341">
        <v>4886.0</v>
      </c>
      <c r="N21" s="342">
        <v>0.0222309790136125</v>
      </c>
      <c r="O21" s="342">
        <v>0.0217721881992476</v>
      </c>
      <c r="P21" s="342">
        <v>0.0217765727051039</v>
      </c>
      <c r="Q21" s="342">
        <v>0.0193637166505782</v>
      </c>
      <c r="R21" s="342">
        <v>0.0160180265138463</v>
      </c>
      <c r="S21" s="342">
        <v>0.0135953256099249</v>
      </c>
      <c r="T21" s="342">
        <v>0.0122086655289233</v>
      </c>
      <c r="U21" s="342">
        <v>0.0208326325046735</v>
      </c>
      <c r="V21" s="342">
        <v>0.0144343080941845</v>
      </c>
      <c r="W21" s="342">
        <v>0.0146869735620724</v>
      </c>
      <c r="X21" s="342">
        <v>0.016473031563758</v>
      </c>
      <c r="Y21" s="336"/>
      <c r="Z21" s="336"/>
    </row>
    <row r="22" ht="30.75" customHeight="1">
      <c r="A22" s="337" t="s">
        <v>1043</v>
      </c>
      <c r="B22" s="337" t="s">
        <v>1044</v>
      </c>
      <c r="C22" s="338">
        <v>555603.0</v>
      </c>
      <c r="D22" s="338">
        <v>593543.0</v>
      </c>
      <c r="E22" s="338">
        <v>654104.0</v>
      </c>
      <c r="F22" s="338">
        <v>668254.0</v>
      </c>
      <c r="G22" s="338">
        <v>660129.0</v>
      </c>
      <c r="H22" s="338">
        <v>685805.0</v>
      </c>
      <c r="I22" s="338">
        <v>693994.0</v>
      </c>
      <c r="J22" s="338">
        <v>471267.0</v>
      </c>
      <c r="K22" s="338">
        <v>642751.0</v>
      </c>
      <c r="L22" s="338">
        <v>693793.0</v>
      </c>
      <c r="M22" s="338">
        <v>743612.0</v>
      </c>
      <c r="N22" s="339">
        <v>1.0</v>
      </c>
      <c r="O22" s="339">
        <v>1.0</v>
      </c>
      <c r="P22" s="339">
        <v>1.0</v>
      </c>
      <c r="Q22" s="339">
        <v>1.0</v>
      </c>
      <c r="R22" s="339">
        <v>1.0</v>
      </c>
      <c r="S22" s="339">
        <v>1.0</v>
      </c>
      <c r="T22" s="339">
        <v>1.0</v>
      </c>
      <c r="U22" s="339">
        <v>1.0</v>
      </c>
      <c r="V22" s="339">
        <v>1.0</v>
      </c>
      <c r="W22" s="339">
        <v>1.0</v>
      </c>
      <c r="X22" s="339">
        <v>1.0</v>
      </c>
      <c r="Y22" s="336"/>
      <c r="Z22" s="336"/>
    </row>
    <row r="23">
      <c r="A23" s="340" t="s">
        <v>1043</v>
      </c>
      <c r="B23" s="340" t="s">
        <v>1049</v>
      </c>
      <c r="C23" s="341">
        <v>527736.0</v>
      </c>
      <c r="D23" s="341">
        <v>567823.0</v>
      </c>
      <c r="E23" s="341">
        <v>629826.0</v>
      </c>
      <c r="F23" s="341">
        <v>646249.0</v>
      </c>
      <c r="G23" s="341">
        <v>642122.0</v>
      </c>
      <c r="H23" s="341">
        <v>667982.0</v>
      </c>
      <c r="I23" s="341">
        <v>675350.0</v>
      </c>
      <c r="J23" s="341">
        <v>444893.0</v>
      </c>
      <c r="K23" s="341">
        <v>616359.0</v>
      </c>
      <c r="L23" s="341">
        <v>668340.0</v>
      </c>
      <c r="M23" s="341">
        <v>717536.0</v>
      </c>
      <c r="N23" s="342">
        <v>0.949843683349442</v>
      </c>
      <c r="O23" s="342">
        <v>0.956666998010254</v>
      </c>
      <c r="P23" s="342">
        <v>0.962883578146594</v>
      </c>
      <c r="Q23" s="342">
        <v>0.967070904177154</v>
      </c>
      <c r="R23" s="342">
        <v>0.972721998276095</v>
      </c>
      <c r="S23" s="342">
        <v>0.974011563053638</v>
      </c>
      <c r="T23" s="342">
        <v>0.973135214425485</v>
      </c>
      <c r="U23" s="342">
        <v>0.944035971116161</v>
      </c>
      <c r="V23" s="342">
        <v>0.958938998150139</v>
      </c>
      <c r="W23" s="342">
        <v>0.963313264907544</v>
      </c>
      <c r="X23" s="342">
        <v>0.964933325443914</v>
      </c>
      <c r="Y23" s="336"/>
      <c r="Z23" s="336"/>
    </row>
    <row r="24">
      <c r="A24" s="340" t="s">
        <v>1043</v>
      </c>
      <c r="B24" s="340" t="s">
        <v>1050</v>
      </c>
      <c r="C24" s="341">
        <v>26810.0</v>
      </c>
      <c r="D24" s="341">
        <v>24765.0</v>
      </c>
      <c r="E24" s="341">
        <v>23313.0</v>
      </c>
      <c r="F24" s="341">
        <v>21063.0</v>
      </c>
      <c r="G24" s="341">
        <v>17246.0</v>
      </c>
      <c r="H24" s="341">
        <v>17105.0</v>
      </c>
      <c r="I24" s="341">
        <v>18034.0</v>
      </c>
      <c r="J24" s="341">
        <v>25768.0</v>
      </c>
      <c r="K24" s="341">
        <v>25763.0</v>
      </c>
      <c r="L24" s="341">
        <v>24642.0</v>
      </c>
      <c r="M24" s="341">
        <v>24853.0</v>
      </c>
      <c r="N24" s="342">
        <v>0.0482538791187233</v>
      </c>
      <c r="O24" s="342">
        <v>0.0417240199951815</v>
      </c>
      <c r="P24" s="342">
        <v>0.0356411212895809</v>
      </c>
      <c r="Q24" s="342">
        <v>0.0315194521843491</v>
      </c>
      <c r="R24" s="342">
        <v>0.0261251967418489</v>
      </c>
      <c r="S24" s="342">
        <v>0.0249414921151056</v>
      </c>
      <c r="T24" s="342">
        <v>0.0259858154393266</v>
      </c>
      <c r="U24" s="342">
        <v>0.0546781336270097</v>
      </c>
      <c r="V24" s="342">
        <v>0.0400823958266887</v>
      </c>
      <c r="W24" s="342">
        <v>0.0355177985364511</v>
      </c>
      <c r="X24" s="342">
        <v>0.0334219996449761</v>
      </c>
      <c r="Y24" s="336"/>
      <c r="Z24" s="336"/>
    </row>
    <row r="25">
      <c r="A25" s="340" t="s">
        <v>1043</v>
      </c>
      <c r="B25" s="340" t="s">
        <v>1051</v>
      </c>
      <c r="C25" s="341">
        <v>1057.0</v>
      </c>
      <c r="D25" s="341">
        <v>955.0</v>
      </c>
      <c r="E25" s="341">
        <v>965.0</v>
      </c>
      <c r="F25" s="341">
        <v>942.0</v>
      </c>
      <c r="G25" s="341">
        <v>761.0</v>
      </c>
      <c r="H25" s="341">
        <v>718.0</v>
      </c>
      <c r="I25" s="341">
        <v>610.0</v>
      </c>
      <c r="J25" s="341">
        <v>606.0</v>
      </c>
      <c r="K25" s="341">
        <v>629.0</v>
      </c>
      <c r="L25" s="341">
        <v>811.0</v>
      </c>
      <c r="M25" s="341">
        <v>1223.0</v>
      </c>
      <c r="N25" s="342">
        <v>0.00190243753183478</v>
      </c>
      <c r="O25" s="342">
        <v>0.00160898199456484</v>
      </c>
      <c r="P25" s="342">
        <v>0.00147530056382471</v>
      </c>
      <c r="Q25" s="342">
        <v>0.00140964363849674</v>
      </c>
      <c r="R25" s="342">
        <v>0.00115280498205654</v>
      </c>
      <c r="S25" s="342">
        <v>0.0010469448312567</v>
      </c>
      <c r="T25" s="342">
        <v>8.78970135188489E-4</v>
      </c>
      <c r="U25" s="342">
        <v>0.00128589525682893</v>
      </c>
      <c r="V25" s="342">
        <v>9.7860602317227E-4</v>
      </c>
      <c r="W25" s="342">
        <v>0.00116893655600446</v>
      </c>
      <c r="X25" s="342">
        <v>0.00164467491110956</v>
      </c>
      <c r="Y25" s="336"/>
      <c r="Z25" s="336"/>
    </row>
    <row r="26" ht="30.75" customHeight="1">
      <c r="A26" s="337" t="s">
        <v>1045</v>
      </c>
      <c r="B26" s="337" t="s">
        <v>1046</v>
      </c>
      <c r="C26" s="338">
        <v>0.0</v>
      </c>
      <c r="D26" s="338">
        <v>0.0</v>
      </c>
      <c r="E26" s="338">
        <v>0.0</v>
      </c>
      <c r="F26" s="338">
        <v>0.0</v>
      </c>
      <c r="G26" s="338">
        <v>0.0</v>
      </c>
      <c r="H26" s="338">
        <v>0.0</v>
      </c>
      <c r="I26" s="338">
        <v>0.0</v>
      </c>
      <c r="J26" s="338">
        <v>0.0</v>
      </c>
      <c r="K26" s="338">
        <v>0.0</v>
      </c>
      <c r="L26" s="338">
        <v>0.0</v>
      </c>
      <c r="M26" s="338">
        <v>0.0</v>
      </c>
      <c r="N26" s="339" t="s">
        <v>1047</v>
      </c>
      <c r="O26" s="339" t="s">
        <v>1047</v>
      </c>
      <c r="P26" s="339" t="s">
        <v>1047</v>
      </c>
      <c r="Q26" s="339" t="s">
        <v>1047</v>
      </c>
      <c r="R26" s="339" t="s">
        <v>1047</v>
      </c>
      <c r="S26" s="339" t="s">
        <v>1047</v>
      </c>
      <c r="T26" s="339" t="s">
        <v>1047</v>
      </c>
      <c r="U26" s="339" t="s">
        <v>1047</v>
      </c>
      <c r="V26" s="339" t="s">
        <v>1047</v>
      </c>
      <c r="W26" s="339" t="s">
        <v>1047</v>
      </c>
      <c r="X26" s="339" t="s">
        <v>1047</v>
      </c>
      <c r="Y26" s="336"/>
      <c r="Z26" s="336"/>
    </row>
    <row r="27">
      <c r="A27" s="340" t="s">
        <v>1045</v>
      </c>
      <c r="B27" s="340" t="s">
        <v>1049</v>
      </c>
      <c r="C27" s="341">
        <v>0.0</v>
      </c>
      <c r="D27" s="341">
        <v>0.0</v>
      </c>
      <c r="E27" s="341">
        <v>0.0</v>
      </c>
      <c r="F27" s="341">
        <v>0.0</v>
      </c>
      <c r="G27" s="341">
        <v>0.0</v>
      </c>
      <c r="H27" s="341">
        <v>0.0</v>
      </c>
      <c r="I27" s="341">
        <v>0.0</v>
      </c>
      <c r="J27" s="341">
        <v>0.0</v>
      </c>
      <c r="K27" s="341">
        <v>0.0</v>
      </c>
      <c r="L27" s="341">
        <v>0.0</v>
      </c>
      <c r="M27" s="341">
        <v>0.0</v>
      </c>
      <c r="N27" s="342" t="s">
        <v>1047</v>
      </c>
      <c r="O27" s="342" t="s">
        <v>1047</v>
      </c>
      <c r="P27" s="342" t="s">
        <v>1047</v>
      </c>
      <c r="Q27" s="342" t="s">
        <v>1047</v>
      </c>
      <c r="R27" s="342" t="s">
        <v>1047</v>
      </c>
      <c r="S27" s="342" t="s">
        <v>1047</v>
      </c>
      <c r="T27" s="342" t="s">
        <v>1047</v>
      </c>
      <c r="U27" s="342" t="s">
        <v>1047</v>
      </c>
      <c r="V27" s="342" t="s">
        <v>1047</v>
      </c>
      <c r="W27" s="342" t="s">
        <v>1047</v>
      </c>
      <c r="X27" s="342" t="s">
        <v>1047</v>
      </c>
      <c r="Y27" s="336"/>
      <c r="Z27" s="336"/>
    </row>
    <row r="28">
      <c r="A28" s="340" t="s">
        <v>1045</v>
      </c>
      <c r="B28" s="340" t="s">
        <v>1050</v>
      </c>
      <c r="C28" s="341">
        <v>0.0</v>
      </c>
      <c r="D28" s="341">
        <v>0.0</v>
      </c>
      <c r="E28" s="341">
        <v>0.0</v>
      </c>
      <c r="F28" s="341">
        <v>0.0</v>
      </c>
      <c r="G28" s="341">
        <v>0.0</v>
      </c>
      <c r="H28" s="341">
        <v>0.0</v>
      </c>
      <c r="I28" s="341">
        <v>0.0</v>
      </c>
      <c r="J28" s="341">
        <v>0.0</v>
      </c>
      <c r="K28" s="341">
        <v>0.0</v>
      </c>
      <c r="L28" s="341">
        <v>0.0</v>
      </c>
      <c r="M28" s="341">
        <v>0.0</v>
      </c>
      <c r="N28" s="342" t="s">
        <v>1047</v>
      </c>
      <c r="O28" s="342" t="s">
        <v>1047</v>
      </c>
      <c r="P28" s="342" t="s">
        <v>1047</v>
      </c>
      <c r="Q28" s="342" t="s">
        <v>1047</v>
      </c>
      <c r="R28" s="342" t="s">
        <v>1047</v>
      </c>
      <c r="S28" s="342" t="s">
        <v>1047</v>
      </c>
      <c r="T28" s="342" t="s">
        <v>1047</v>
      </c>
      <c r="U28" s="342" t="s">
        <v>1047</v>
      </c>
      <c r="V28" s="342" t="s">
        <v>1047</v>
      </c>
      <c r="W28" s="342" t="s">
        <v>1047</v>
      </c>
      <c r="X28" s="342" t="s">
        <v>1047</v>
      </c>
      <c r="Y28" s="336"/>
      <c r="Z28" s="336"/>
    </row>
    <row r="29">
      <c r="A29" s="340" t="s">
        <v>1045</v>
      </c>
      <c r="B29" s="340" t="s">
        <v>1051</v>
      </c>
      <c r="C29" s="341">
        <v>0.0</v>
      </c>
      <c r="D29" s="341">
        <v>0.0</v>
      </c>
      <c r="E29" s="341">
        <v>0.0</v>
      </c>
      <c r="F29" s="341">
        <v>0.0</v>
      </c>
      <c r="G29" s="341">
        <v>0.0</v>
      </c>
      <c r="H29" s="341">
        <v>0.0</v>
      </c>
      <c r="I29" s="341">
        <v>0.0</v>
      </c>
      <c r="J29" s="341">
        <v>0.0</v>
      </c>
      <c r="K29" s="341">
        <v>0.0</v>
      </c>
      <c r="L29" s="341">
        <v>0.0</v>
      </c>
      <c r="M29" s="341">
        <v>0.0</v>
      </c>
      <c r="N29" s="343" t="s">
        <v>1047</v>
      </c>
      <c r="O29" s="343" t="s">
        <v>1047</v>
      </c>
      <c r="P29" s="343" t="s">
        <v>1047</v>
      </c>
      <c r="Q29" s="343" t="s">
        <v>1047</v>
      </c>
      <c r="R29" s="343" t="s">
        <v>1047</v>
      </c>
      <c r="S29" s="343" t="s">
        <v>1047</v>
      </c>
      <c r="T29" s="343" t="s">
        <v>1047</v>
      </c>
      <c r="U29" s="343" t="s">
        <v>1047</v>
      </c>
      <c r="V29" s="343" t="s">
        <v>1047</v>
      </c>
      <c r="W29" s="343" t="s">
        <v>1047</v>
      </c>
      <c r="X29" s="343" t="s">
        <v>1047</v>
      </c>
      <c r="Y29" s="336"/>
      <c r="Z29" s="336"/>
    </row>
    <row r="30">
      <c r="A30" s="336"/>
      <c r="B30" s="336"/>
      <c r="C30" s="336"/>
      <c r="D30" s="336"/>
      <c r="E30" s="336"/>
      <c r="F30" s="336"/>
      <c r="G30" s="336"/>
      <c r="H30" s="336"/>
      <c r="I30" s="336"/>
      <c r="J30" s="336"/>
      <c r="K30" s="336"/>
      <c r="L30" s="336"/>
      <c r="M30" s="336"/>
      <c r="N30" s="336"/>
      <c r="O30" s="336"/>
      <c r="P30" s="336"/>
      <c r="Q30" s="336"/>
      <c r="R30" s="336"/>
      <c r="S30" s="336"/>
      <c r="T30" s="336"/>
      <c r="U30" s="336"/>
      <c r="V30" s="336"/>
      <c r="W30" s="336"/>
      <c r="X30" s="336"/>
      <c r="Y30" s="336"/>
      <c r="Z30" s="336"/>
    </row>
    <row r="31">
      <c r="A31" s="336"/>
      <c r="B31" s="336"/>
      <c r="C31" s="336"/>
      <c r="D31" s="336"/>
      <c r="E31" s="336"/>
      <c r="F31" s="336"/>
      <c r="G31" s="336"/>
      <c r="H31" s="336"/>
      <c r="I31" s="336"/>
      <c r="J31" s="336"/>
      <c r="K31" s="336"/>
      <c r="L31" s="336"/>
      <c r="M31" s="336"/>
      <c r="N31" s="336"/>
      <c r="O31" s="336"/>
      <c r="P31" s="336"/>
      <c r="Q31" s="336"/>
      <c r="R31" s="336"/>
      <c r="S31" s="336"/>
      <c r="T31" s="336"/>
      <c r="U31" s="336"/>
      <c r="V31" s="336"/>
      <c r="W31" s="336"/>
      <c r="X31" s="336"/>
      <c r="Y31" s="336"/>
      <c r="Z31" s="336"/>
    </row>
    <row r="32">
      <c r="A32" s="336"/>
      <c r="B32" s="336"/>
      <c r="C32" s="336"/>
      <c r="D32" s="336"/>
      <c r="E32" s="336"/>
      <c r="F32" s="336"/>
      <c r="G32" s="336"/>
      <c r="H32" s="336"/>
      <c r="I32" s="336"/>
      <c r="J32" s="336"/>
      <c r="K32" s="336"/>
      <c r="L32" s="336"/>
      <c r="M32" s="336"/>
      <c r="N32" s="336"/>
      <c r="O32" s="336"/>
      <c r="P32" s="336"/>
      <c r="Q32" s="336"/>
      <c r="R32" s="336"/>
      <c r="S32" s="336"/>
      <c r="T32" s="336"/>
      <c r="U32" s="336"/>
      <c r="V32" s="336"/>
      <c r="W32" s="336"/>
      <c r="X32" s="336"/>
      <c r="Y32" s="336"/>
      <c r="Z32" s="336"/>
    </row>
    <row r="33">
      <c r="A33" s="336"/>
      <c r="B33" s="336"/>
      <c r="C33" s="336"/>
      <c r="D33" s="336"/>
      <c r="E33" s="336"/>
      <c r="F33" s="336"/>
      <c r="G33" s="336"/>
      <c r="H33" s="336"/>
      <c r="I33" s="336"/>
      <c r="J33" s="336"/>
      <c r="K33" s="336"/>
      <c r="L33" s="336"/>
      <c r="M33" s="336"/>
      <c r="N33" s="336"/>
      <c r="O33" s="336"/>
      <c r="P33" s="336"/>
      <c r="Q33" s="336"/>
      <c r="R33" s="336"/>
      <c r="S33" s="336"/>
      <c r="T33" s="336"/>
      <c r="U33" s="336"/>
      <c r="V33" s="336"/>
      <c r="W33" s="336"/>
      <c r="X33" s="336"/>
      <c r="Y33" s="336"/>
      <c r="Z33" s="336"/>
    </row>
    <row r="34">
      <c r="A34" s="336"/>
      <c r="B34" s="336"/>
      <c r="C34" s="336"/>
      <c r="D34" s="336"/>
      <c r="E34" s="336"/>
      <c r="F34" s="336"/>
      <c r="G34" s="336"/>
      <c r="H34" s="336"/>
      <c r="I34" s="336"/>
      <c r="J34" s="336"/>
      <c r="K34" s="336"/>
      <c r="L34" s="336"/>
      <c r="M34" s="336"/>
      <c r="N34" s="336"/>
      <c r="O34" s="336"/>
      <c r="P34" s="336"/>
      <c r="Q34" s="336"/>
      <c r="R34" s="336"/>
      <c r="S34" s="336"/>
      <c r="T34" s="336"/>
      <c r="U34" s="336"/>
      <c r="V34" s="336"/>
      <c r="W34" s="336"/>
      <c r="X34" s="336"/>
      <c r="Y34" s="336"/>
      <c r="Z34" s="336"/>
    </row>
    <row r="35">
      <c r="A35" s="336"/>
      <c r="B35" s="336"/>
      <c r="C35" s="336"/>
      <c r="D35" s="336"/>
      <c r="E35" s="336"/>
      <c r="F35" s="336"/>
      <c r="G35" s="336"/>
      <c r="H35" s="336"/>
      <c r="I35" s="336"/>
      <c r="J35" s="336"/>
      <c r="K35" s="336"/>
      <c r="L35" s="336"/>
      <c r="M35" s="336"/>
      <c r="N35" s="336"/>
      <c r="O35" s="336"/>
      <c r="P35" s="336"/>
      <c r="Q35" s="336"/>
      <c r="R35" s="336"/>
      <c r="S35" s="336"/>
      <c r="T35" s="336"/>
      <c r="U35" s="336"/>
      <c r="V35" s="336"/>
      <c r="W35" s="336"/>
      <c r="X35" s="336"/>
      <c r="Y35" s="336"/>
      <c r="Z35" s="336"/>
    </row>
    <row r="36">
      <c r="A36" s="336"/>
      <c r="B36" s="336"/>
      <c r="C36" s="336"/>
      <c r="D36" s="336"/>
      <c r="E36" s="336"/>
      <c r="F36" s="336"/>
      <c r="G36" s="336"/>
      <c r="H36" s="336"/>
      <c r="I36" s="336"/>
      <c r="J36" s="336"/>
      <c r="K36" s="336"/>
      <c r="L36" s="336"/>
      <c r="M36" s="336"/>
      <c r="N36" s="336"/>
      <c r="O36" s="336"/>
      <c r="P36" s="336"/>
      <c r="Q36" s="336"/>
      <c r="R36" s="336"/>
      <c r="S36" s="336"/>
      <c r="T36" s="336"/>
      <c r="U36" s="336"/>
      <c r="V36" s="336"/>
      <c r="W36" s="336"/>
      <c r="X36" s="336"/>
      <c r="Y36" s="336"/>
      <c r="Z36" s="336"/>
    </row>
    <row r="37">
      <c r="A37" s="336"/>
      <c r="B37" s="336"/>
      <c r="C37" s="336"/>
      <c r="D37" s="336"/>
      <c r="E37" s="336"/>
      <c r="F37" s="336"/>
      <c r="G37" s="336"/>
      <c r="H37" s="336"/>
      <c r="I37" s="336"/>
      <c r="J37" s="336"/>
      <c r="K37" s="336"/>
      <c r="L37" s="336"/>
      <c r="M37" s="336"/>
      <c r="N37" s="336"/>
      <c r="O37" s="336"/>
      <c r="P37" s="336"/>
      <c r="Q37" s="336"/>
      <c r="R37" s="336"/>
      <c r="S37" s="336"/>
      <c r="T37" s="336"/>
      <c r="U37" s="336"/>
      <c r="V37" s="336"/>
      <c r="W37" s="336"/>
      <c r="X37" s="336"/>
      <c r="Y37" s="336"/>
      <c r="Z37" s="336"/>
    </row>
    <row r="38">
      <c r="A38" s="336"/>
      <c r="B38" s="336"/>
      <c r="C38" s="336"/>
      <c r="D38" s="336"/>
      <c r="E38" s="336"/>
      <c r="F38" s="336"/>
      <c r="G38" s="336"/>
      <c r="H38" s="336"/>
      <c r="I38" s="336"/>
      <c r="J38" s="336"/>
      <c r="K38" s="336"/>
      <c r="L38" s="336"/>
      <c r="M38" s="336"/>
      <c r="N38" s="336"/>
      <c r="O38" s="336"/>
      <c r="P38" s="336"/>
      <c r="Q38" s="336"/>
      <c r="R38" s="336"/>
      <c r="S38" s="336"/>
      <c r="T38" s="336"/>
      <c r="U38" s="336"/>
      <c r="V38" s="336"/>
      <c r="W38" s="336"/>
      <c r="X38" s="336"/>
      <c r="Y38" s="336"/>
      <c r="Z38" s="336"/>
    </row>
    <row r="39">
      <c r="A39" s="336"/>
      <c r="B39" s="336"/>
      <c r="C39" s="336"/>
      <c r="D39" s="336"/>
      <c r="E39" s="336"/>
      <c r="F39" s="336"/>
      <c r="G39" s="336"/>
      <c r="H39" s="336"/>
      <c r="I39" s="336"/>
      <c r="J39" s="336"/>
      <c r="K39" s="336"/>
      <c r="L39" s="336"/>
      <c r="M39" s="336"/>
      <c r="N39" s="336"/>
      <c r="O39" s="336"/>
      <c r="P39" s="336"/>
      <c r="Q39" s="336"/>
      <c r="R39" s="336"/>
      <c r="S39" s="336"/>
      <c r="T39" s="336"/>
      <c r="U39" s="336"/>
      <c r="V39" s="336"/>
      <c r="W39" s="336"/>
      <c r="X39" s="336"/>
      <c r="Y39" s="336"/>
      <c r="Z39" s="336"/>
    </row>
    <row r="40">
      <c r="A40" s="336"/>
      <c r="B40" s="336"/>
      <c r="C40" s="336"/>
      <c r="D40" s="336"/>
      <c r="E40" s="336"/>
      <c r="F40" s="336"/>
      <c r="G40" s="336"/>
      <c r="H40" s="336"/>
      <c r="I40" s="336"/>
      <c r="J40" s="336"/>
      <c r="K40" s="336"/>
      <c r="L40" s="336"/>
      <c r="M40" s="336"/>
      <c r="N40" s="336"/>
      <c r="O40" s="336"/>
      <c r="P40" s="336"/>
      <c r="Q40" s="336"/>
      <c r="R40" s="336"/>
      <c r="S40" s="336"/>
      <c r="T40" s="336"/>
      <c r="U40" s="336"/>
      <c r="V40" s="336"/>
      <c r="W40" s="336"/>
      <c r="X40" s="336"/>
      <c r="Y40" s="336"/>
      <c r="Z40" s="336"/>
    </row>
    <row r="41">
      <c r="A41" s="336"/>
      <c r="B41" s="336"/>
      <c r="C41" s="336"/>
      <c r="D41" s="336"/>
      <c r="E41" s="336"/>
      <c r="F41" s="336"/>
      <c r="G41" s="336"/>
      <c r="H41" s="336"/>
      <c r="I41" s="336"/>
      <c r="J41" s="336"/>
      <c r="K41" s="336"/>
      <c r="L41" s="336"/>
      <c r="M41" s="336"/>
      <c r="N41" s="336"/>
      <c r="O41" s="336"/>
      <c r="P41" s="336"/>
      <c r="Q41" s="336"/>
      <c r="R41" s="336"/>
      <c r="S41" s="336"/>
      <c r="T41" s="336"/>
      <c r="U41" s="336"/>
      <c r="V41" s="336"/>
      <c r="W41" s="336"/>
      <c r="X41" s="336"/>
      <c r="Y41" s="336"/>
      <c r="Z41" s="336"/>
    </row>
    <row r="42">
      <c r="A42" s="336"/>
      <c r="B42" s="336"/>
      <c r="C42" s="336"/>
      <c r="D42" s="336"/>
      <c r="E42" s="336"/>
      <c r="F42" s="336"/>
      <c r="G42" s="336"/>
      <c r="H42" s="336"/>
      <c r="I42" s="336"/>
      <c r="J42" s="336"/>
      <c r="K42" s="336"/>
      <c r="L42" s="336"/>
      <c r="M42" s="336"/>
      <c r="N42" s="336"/>
      <c r="O42" s="336"/>
      <c r="P42" s="336"/>
      <c r="Q42" s="336"/>
      <c r="R42" s="336"/>
      <c r="S42" s="336"/>
      <c r="T42" s="336"/>
      <c r="U42" s="336"/>
      <c r="V42" s="336"/>
      <c r="W42" s="336"/>
      <c r="X42" s="336"/>
      <c r="Y42" s="336"/>
      <c r="Z42" s="336"/>
    </row>
    <row r="43">
      <c r="A43" s="336"/>
      <c r="B43" s="336"/>
      <c r="C43" s="336"/>
      <c r="D43" s="336"/>
      <c r="E43" s="336"/>
      <c r="F43" s="336"/>
      <c r="G43" s="336"/>
      <c r="H43" s="336"/>
      <c r="I43" s="336"/>
      <c r="J43" s="336"/>
      <c r="K43" s="336"/>
      <c r="L43" s="336"/>
      <c r="M43" s="336"/>
      <c r="N43" s="336"/>
      <c r="O43" s="336"/>
      <c r="P43" s="336"/>
      <c r="Q43" s="336"/>
      <c r="R43" s="336"/>
      <c r="S43" s="336"/>
      <c r="T43" s="336"/>
      <c r="U43" s="336"/>
      <c r="V43" s="336"/>
      <c r="W43" s="336"/>
      <c r="X43" s="336"/>
      <c r="Y43" s="336"/>
      <c r="Z43" s="336"/>
    </row>
    <row r="44">
      <c r="A44" s="336"/>
      <c r="B44" s="336"/>
      <c r="C44" s="336"/>
      <c r="D44" s="336"/>
      <c r="E44" s="336"/>
      <c r="F44" s="336"/>
      <c r="G44" s="336"/>
      <c r="H44" s="336"/>
      <c r="I44" s="336"/>
      <c r="J44" s="336"/>
      <c r="K44" s="336"/>
      <c r="L44" s="336"/>
      <c r="M44" s="336"/>
      <c r="N44" s="336"/>
      <c r="O44" s="336"/>
      <c r="P44" s="336"/>
      <c r="Q44" s="336"/>
      <c r="R44" s="336"/>
      <c r="S44" s="336"/>
      <c r="T44" s="336"/>
      <c r="U44" s="336"/>
      <c r="V44" s="336"/>
      <c r="W44" s="336"/>
      <c r="X44" s="336"/>
      <c r="Y44" s="336"/>
      <c r="Z44" s="336"/>
    </row>
    <row r="45">
      <c r="A45" s="336"/>
      <c r="B45" s="336"/>
      <c r="C45" s="336"/>
      <c r="D45" s="336"/>
      <c r="E45" s="336"/>
      <c r="F45" s="336"/>
      <c r="G45" s="336"/>
      <c r="H45" s="336"/>
      <c r="I45" s="336"/>
      <c r="J45" s="336"/>
      <c r="K45" s="336"/>
      <c r="L45" s="336"/>
      <c r="M45" s="336"/>
      <c r="N45" s="336"/>
      <c r="O45" s="336"/>
      <c r="P45" s="336"/>
      <c r="Q45" s="336"/>
      <c r="R45" s="336"/>
      <c r="S45" s="336"/>
      <c r="T45" s="336"/>
      <c r="U45" s="336"/>
      <c r="V45" s="336"/>
      <c r="W45" s="336"/>
      <c r="X45" s="336"/>
      <c r="Y45" s="336"/>
      <c r="Z45" s="336"/>
    </row>
    <row r="46">
      <c r="A46" s="336"/>
      <c r="B46" s="336"/>
      <c r="C46" s="336"/>
      <c r="D46" s="336"/>
      <c r="E46" s="336"/>
      <c r="F46" s="336"/>
      <c r="G46" s="336"/>
      <c r="H46" s="336"/>
      <c r="I46" s="336"/>
      <c r="J46" s="336"/>
      <c r="K46" s="336"/>
      <c r="L46" s="336"/>
      <c r="M46" s="336"/>
      <c r="N46" s="336"/>
      <c r="O46" s="336"/>
      <c r="P46" s="336"/>
      <c r="Q46" s="336"/>
      <c r="R46" s="336"/>
      <c r="S46" s="336"/>
      <c r="T46" s="336"/>
      <c r="U46" s="336"/>
      <c r="V46" s="336"/>
      <c r="W46" s="336"/>
      <c r="X46" s="336"/>
      <c r="Y46" s="336"/>
      <c r="Z46" s="336"/>
    </row>
    <row r="47">
      <c r="A47" s="336"/>
      <c r="B47" s="336"/>
      <c r="C47" s="336"/>
      <c r="D47" s="336"/>
      <c r="E47" s="336"/>
      <c r="F47" s="336"/>
      <c r="G47" s="336"/>
      <c r="H47" s="336"/>
      <c r="I47" s="336"/>
      <c r="J47" s="336"/>
      <c r="K47" s="336"/>
      <c r="L47" s="336"/>
      <c r="M47" s="336"/>
      <c r="N47" s="336"/>
      <c r="O47" s="336"/>
      <c r="P47" s="336"/>
      <c r="Q47" s="336"/>
      <c r="R47" s="336"/>
      <c r="S47" s="336"/>
      <c r="T47" s="336"/>
      <c r="U47" s="336"/>
      <c r="V47" s="336"/>
      <c r="W47" s="336"/>
      <c r="X47" s="336"/>
      <c r="Y47" s="336"/>
      <c r="Z47" s="336"/>
    </row>
    <row r="48">
      <c r="A48" s="336"/>
      <c r="B48" s="336"/>
      <c r="C48" s="336"/>
      <c r="D48" s="336"/>
      <c r="E48" s="336"/>
      <c r="F48" s="336"/>
      <c r="G48" s="336"/>
      <c r="H48" s="336"/>
      <c r="I48" s="336"/>
      <c r="J48" s="336"/>
      <c r="K48" s="336"/>
      <c r="L48" s="336"/>
      <c r="M48" s="336"/>
      <c r="N48" s="336"/>
      <c r="O48" s="336"/>
      <c r="P48" s="336"/>
      <c r="Q48" s="336"/>
      <c r="R48" s="336"/>
      <c r="S48" s="336"/>
      <c r="T48" s="336"/>
      <c r="U48" s="336"/>
      <c r="V48" s="336"/>
      <c r="W48" s="336"/>
      <c r="X48" s="336"/>
      <c r="Y48" s="336"/>
      <c r="Z48" s="336"/>
    </row>
    <row r="49">
      <c r="A49" s="336"/>
      <c r="B49" s="336"/>
      <c r="C49" s="336"/>
      <c r="D49" s="336"/>
      <c r="E49" s="336"/>
      <c r="F49" s="336"/>
      <c r="G49" s="336"/>
      <c r="H49" s="336"/>
      <c r="I49" s="336"/>
      <c r="J49" s="336"/>
      <c r="K49" s="336"/>
      <c r="L49" s="336"/>
      <c r="M49" s="336"/>
      <c r="N49" s="336"/>
      <c r="O49" s="336"/>
      <c r="P49" s="336"/>
      <c r="Q49" s="336"/>
      <c r="R49" s="336"/>
      <c r="S49" s="336"/>
      <c r="T49" s="336"/>
      <c r="U49" s="336"/>
      <c r="V49" s="336"/>
      <c r="W49" s="336"/>
      <c r="X49" s="336"/>
      <c r="Y49" s="336"/>
      <c r="Z49" s="336"/>
    </row>
    <row r="50">
      <c r="A50" s="336"/>
      <c r="B50" s="336"/>
      <c r="C50" s="336"/>
      <c r="D50" s="336"/>
      <c r="E50" s="336"/>
      <c r="F50" s="336"/>
      <c r="G50" s="336"/>
      <c r="H50" s="336"/>
      <c r="I50" s="336"/>
      <c r="J50" s="336"/>
      <c r="K50" s="336"/>
      <c r="L50" s="336"/>
      <c r="M50" s="336"/>
      <c r="N50" s="336"/>
      <c r="O50" s="336"/>
      <c r="P50" s="336"/>
      <c r="Q50" s="336"/>
      <c r="R50" s="336"/>
      <c r="S50" s="336"/>
      <c r="T50" s="336"/>
      <c r="U50" s="336"/>
      <c r="V50" s="336"/>
      <c r="W50" s="336"/>
      <c r="X50" s="336"/>
      <c r="Y50" s="336"/>
      <c r="Z50" s="336"/>
    </row>
    <row r="51">
      <c r="A51" s="336"/>
      <c r="B51" s="336"/>
      <c r="C51" s="336"/>
      <c r="D51" s="336"/>
      <c r="E51" s="336"/>
      <c r="F51" s="336"/>
      <c r="G51" s="336"/>
      <c r="H51" s="336"/>
      <c r="I51" s="336"/>
      <c r="J51" s="336"/>
      <c r="K51" s="336"/>
      <c r="L51" s="336"/>
      <c r="M51" s="336"/>
      <c r="N51" s="336"/>
      <c r="O51" s="336"/>
      <c r="P51" s="336"/>
      <c r="Q51" s="336"/>
      <c r="R51" s="336"/>
      <c r="S51" s="336"/>
      <c r="T51" s="336"/>
      <c r="U51" s="336"/>
      <c r="V51" s="336"/>
      <c r="W51" s="336"/>
      <c r="X51" s="336"/>
      <c r="Y51" s="336"/>
      <c r="Z51" s="336"/>
    </row>
    <row r="52">
      <c r="A52" s="336"/>
      <c r="B52" s="336"/>
      <c r="C52" s="336"/>
      <c r="D52" s="336"/>
      <c r="E52" s="336"/>
      <c r="F52" s="336"/>
      <c r="G52" s="336"/>
      <c r="H52" s="336"/>
      <c r="I52" s="336"/>
      <c r="J52" s="336"/>
      <c r="K52" s="336"/>
      <c r="L52" s="336"/>
      <c r="M52" s="336"/>
      <c r="N52" s="336"/>
      <c r="O52" s="336"/>
      <c r="P52" s="336"/>
      <c r="Q52" s="336"/>
      <c r="R52" s="336"/>
      <c r="S52" s="336"/>
      <c r="T52" s="336"/>
      <c r="U52" s="336"/>
      <c r="V52" s="336"/>
      <c r="W52" s="336"/>
      <c r="X52" s="336"/>
      <c r="Y52" s="336"/>
      <c r="Z52" s="336"/>
    </row>
    <row r="53">
      <c r="A53" s="336"/>
      <c r="B53" s="336"/>
      <c r="C53" s="336"/>
      <c r="D53" s="336"/>
      <c r="E53" s="336"/>
      <c r="F53" s="336"/>
      <c r="G53" s="336"/>
      <c r="H53" s="336"/>
      <c r="I53" s="336"/>
      <c r="J53" s="336"/>
      <c r="K53" s="336"/>
      <c r="L53" s="336"/>
      <c r="M53" s="336"/>
      <c r="N53" s="336"/>
      <c r="O53" s="336"/>
      <c r="P53" s="336"/>
      <c r="Q53" s="336"/>
      <c r="R53" s="336"/>
      <c r="S53" s="336"/>
      <c r="T53" s="336"/>
      <c r="U53" s="336"/>
      <c r="V53" s="336"/>
      <c r="W53" s="336"/>
      <c r="X53" s="336"/>
      <c r="Y53" s="336"/>
      <c r="Z53" s="336"/>
    </row>
    <row r="54">
      <c r="A54" s="336"/>
      <c r="B54" s="336"/>
      <c r="C54" s="336"/>
      <c r="D54" s="336"/>
      <c r="E54" s="336"/>
      <c r="F54" s="336"/>
      <c r="G54" s="336"/>
      <c r="H54" s="336"/>
      <c r="I54" s="336"/>
      <c r="J54" s="336"/>
      <c r="K54" s="336"/>
      <c r="L54" s="336"/>
      <c r="M54" s="336"/>
      <c r="N54" s="336"/>
      <c r="O54" s="336"/>
      <c r="P54" s="336"/>
      <c r="Q54" s="336"/>
      <c r="R54" s="336"/>
      <c r="S54" s="336"/>
      <c r="T54" s="336"/>
      <c r="U54" s="336"/>
      <c r="V54" s="336"/>
      <c r="W54" s="336"/>
      <c r="X54" s="336"/>
      <c r="Y54" s="336"/>
      <c r="Z54" s="336"/>
    </row>
    <row r="55">
      <c r="A55" s="336"/>
      <c r="B55" s="336"/>
      <c r="C55" s="336"/>
      <c r="D55" s="336"/>
      <c r="E55" s="336"/>
      <c r="F55" s="336"/>
      <c r="G55" s="336"/>
      <c r="H55" s="336"/>
      <c r="I55" s="336"/>
      <c r="J55" s="336"/>
      <c r="K55" s="336"/>
      <c r="L55" s="336"/>
      <c r="M55" s="336"/>
      <c r="N55" s="336"/>
      <c r="O55" s="336"/>
      <c r="P55" s="336"/>
      <c r="Q55" s="336"/>
      <c r="R55" s="336"/>
      <c r="S55" s="336"/>
      <c r="T55" s="336"/>
      <c r="U55" s="336"/>
      <c r="V55" s="336"/>
      <c r="W55" s="336"/>
      <c r="X55" s="336"/>
      <c r="Y55" s="336"/>
      <c r="Z55" s="336"/>
    </row>
    <row r="56">
      <c r="A56" s="336"/>
      <c r="B56" s="336"/>
      <c r="C56" s="336"/>
      <c r="D56" s="336"/>
      <c r="E56" s="336"/>
      <c r="F56" s="336"/>
      <c r="G56" s="336"/>
      <c r="H56" s="336"/>
      <c r="I56" s="336"/>
      <c r="J56" s="336"/>
      <c r="K56" s="336"/>
      <c r="L56" s="336"/>
      <c r="M56" s="336"/>
      <c r="N56" s="336"/>
      <c r="O56" s="336"/>
      <c r="P56" s="336"/>
      <c r="Q56" s="336"/>
      <c r="R56" s="336"/>
      <c r="S56" s="336"/>
      <c r="T56" s="336"/>
      <c r="U56" s="336"/>
      <c r="V56" s="336"/>
      <c r="W56" s="336"/>
      <c r="X56" s="336"/>
      <c r="Y56" s="336"/>
      <c r="Z56" s="336"/>
    </row>
    <row r="57">
      <c r="A57" s="336"/>
      <c r="B57" s="336"/>
      <c r="C57" s="336"/>
      <c r="D57" s="336"/>
      <c r="E57" s="336"/>
      <c r="F57" s="336"/>
      <c r="G57" s="336"/>
      <c r="H57" s="336"/>
      <c r="I57" s="336"/>
      <c r="J57" s="336"/>
      <c r="K57" s="336"/>
      <c r="L57" s="336"/>
      <c r="M57" s="336"/>
      <c r="N57" s="336"/>
      <c r="O57" s="336"/>
      <c r="P57" s="336"/>
      <c r="Q57" s="336"/>
      <c r="R57" s="336"/>
      <c r="S57" s="336"/>
      <c r="T57" s="336"/>
      <c r="U57" s="336"/>
      <c r="V57" s="336"/>
      <c r="W57" s="336"/>
      <c r="X57" s="336"/>
      <c r="Y57" s="336"/>
      <c r="Z57" s="336"/>
    </row>
    <row r="58">
      <c r="A58" s="336"/>
      <c r="B58" s="336"/>
      <c r="C58" s="336"/>
      <c r="D58" s="336"/>
      <c r="E58" s="336"/>
      <c r="F58" s="336"/>
      <c r="G58" s="336"/>
      <c r="H58" s="336"/>
      <c r="I58" s="336"/>
      <c r="J58" s="336"/>
      <c r="K58" s="336"/>
      <c r="L58" s="336"/>
      <c r="M58" s="336"/>
      <c r="N58" s="336"/>
      <c r="O58" s="336"/>
      <c r="P58" s="336"/>
      <c r="Q58" s="336"/>
      <c r="R58" s="336"/>
      <c r="S58" s="336"/>
      <c r="T58" s="336"/>
      <c r="U58" s="336"/>
      <c r="V58" s="336"/>
      <c r="W58" s="336"/>
      <c r="X58" s="336"/>
      <c r="Y58" s="336"/>
      <c r="Z58" s="336"/>
    </row>
    <row r="59">
      <c r="A59" s="336"/>
      <c r="B59" s="336"/>
      <c r="C59" s="336"/>
      <c r="D59" s="336"/>
      <c r="E59" s="336"/>
      <c r="F59" s="336"/>
      <c r="G59" s="336"/>
      <c r="H59" s="336"/>
      <c r="I59" s="336"/>
      <c r="J59" s="336"/>
      <c r="K59" s="336"/>
      <c r="L59" s="336"/>
      <c r="M59" s="336"/>
      <c r="N59" s="336"/>
      <c r="O59" s="336"/>
      <c r="P59" s="336"/>
      <c r="Q59" s="336"/>
      <c r="R59" s="336"/>
      <c r="S59" s="336"/>
      <c r="T59" s="336"/>
      <c r="U59" s="336"/>
      <c r="V59" s="336"/>
      <c r="W59" s="336"/>
      <c r="X59" s="336"/>
      <c r="Y59" s="336"/>
      <c r="Z59" s="336"/>
    </row>
    <row r="60">
      <c r="A60" s="336"/>
      <c r="B60" s="336"/>
      <c r="C60" s="336"/>
      <c r="D60" s="336"/>
      <c r="E60" s="336"/>
      <c r="F60" s="336"/>
      <c r="G60" s="336"/>
      <c r="H60" s="336"/>
      <c r="I60" s="336"/>
      <c r="J60" s="336"/>
      <c r="K60" s="336"/>
      <c r="L60" s="336"/>
      <c r="M60" s="336"/>
      <c r="N60" s="336"/>
      <c r="O60" s="336"/>
      <c r="P60" s="336"/>
      <c r="Q60" s="336"/>
      <c r="R60" s="336"/>
      <c r="S60" s="336"/>
      <c r="T60" s="336"/>
      <c r="U60" s="336"/>
      <c r="V60" s="336"/>
      <c r="W60" s="336"/>
      <c r="X60" s="336"/>
      <c r="Y60" s="336"/>
      <c r="Z60" s="336"/>
    </row>
    <row r="61">
      <c r="A61" s="336"/>
      <c r="B61" s="336"/>
      <c r="C61" s="336"/>
      <c r="D61" s="336"/>
      <c r="E61" s="336"/>
      <c r="F61" s="336"/>
      <c r="G61" s="336"/>
      <c r="H61" s="336"/>
      <c r="I61" s="336"/>
      <c r="J61" s="336"/>
      <c r="K61" s="336"/>
      <c r="L61" s="336"/>
      <c r="M61" s="336"/>
      <c r="N61" s="336"/>
      <c r="O61" s="336"/>
      <c r="P61" s="336"/>
      <c r="Q61" s="336"/>
      <c r="R61" s="336"/>
      <c r="S61" s="336"/>
      <c r="T61" s="336"/>
      <c r="U61" s="336"/>
      <c r="V61" s="336"/>
      <c r="W61" s="336"/>
      <c r="X61" s="336"/>
      <c r="Y61" s="336"/>
      <c r="Z61" s="336"/>
    </row>
    <row r="62">
      <c r="A62" s="336"/>
      <c r="B62" s="336"/>
      <c r="C62" s="336"/>
      <c r="D62" s="336"/>
      <c r="E62" s="336"/>
      <c r="F62" s="336"/>
      <c r="G62" s="336"/>
      <c r="H62" s="336"/>
      <c r="I62" s="336"/>
      <c r="J62" s="336"/>
      <c r="K62" s="336"/>
      <c r="L62" s="336"/>
      <c r="M62" s="336"/>
      <c r="N62" s="336"/>
      <c r="O62" s="336"/>
      <c r="P62" s="336"/>
      <c r="Q62" s="336"/>
      <c r="R62" s="336"/>
      <c r="S62" s="336"/>
      <c r="T62" s="336"/>
      <c r="U62" s="336"/>
      <c r="V62" s="336"/>
      <c r="W62" s="336"/>
      <c r="X62" s="336"/>
      <c r="Y62" s="336"/>
      <c r="Z62" s="336"/>
    </row>
    <row r="63">
      <c r="A63" s="336"/>
      <c r="B63" s="336"/>
      <c r="C63" s="336"/>
      <c r="D63" s="336"/>
      <c r="E63" s="336"/>
      <c r="F63" s="336"/>
      <c r="G63" s="336"/>
      <c r="H63" s="336"/>
      <c r="I63" s="336"/>
      <c r="J63" s="336"/>
      <c r="K63" s="336"/>
      <c r="L63" s="336"/>
      <c r="M63" s="336"/>
      <c r="N63" s="336"/>
      <c r="O63" s="336"/>
      <c r="P63" s="336"/>
      <c r="Q63" s="336"/>
      <c r="R63" s="336"/>
      <c r="S63" s="336"/>
      <c r="T63" s="336"/>
      <c r="U63" s="336"/>
      <c r="V63" s="336"/>
      <c r="W63" s="336"/>
      <c r="X63" s="336"/>
      <c r="Y63" s="336"/>
      <c r="Z63" s="336"/>
    </row>
    <row r="64">
      <c r="A64" s="336"/>
      <c r="B64" s="336"/>
      <c r="C64" s="336"/>
      <c r="D64" s="336"/>
      <c r="E64" s="336"/>
      <c r="F64" s="336"/>
      <c r="G64" s="336"/>
      <c r="H64" s="336"/>
      <c r="I64" s="336"/>
      <c r="J64" s="336"/>
      <c r="K64" s="336"/>
      <c r="L64" s="336"/>
      <c r="M64" s="336"/>
      <c r="N64" s="336"/>
      <c r="O64" s="336"/>
      <c r="P64" s="336"/>
      <c r="Q64" s="336"/>
      <c r="R64" s="336"/>
      <c r="S64" s="336"/>
      <c r="T64" s="336"/>
      <c r="U64" s="336"/>
      <c r="V64" s="336"/>
      <c r="W64" s="336"/>
      <c r="X64" s="336"/>
      <c r="Y64" s="336"/>
      <c r="Z64" s="336"/>
    </row>
    <row r="65">
      <c r="A65" s="336"/>
      <c r="B65" s="336"/>
      <c r="C65" s="336"/>
      <c r="D65" s="336"/>
      <c r="E65" s="336"/>
      <c r="F65" s="336"/>
      <c r="G65" s="336"/>
      <c r="H65" s="336"/>
      <c r="I65" s="336"/>
      <c r="J65" s="336"/>
      <c r="K65" s="336"/>
      <c r="L65" s="336"/>
      <c r="M65" s="336"/>
      <c r="N65" s="336"/>
      <c r="O65" s="336"/>
      <c r="P65" s="336"/>
      <c r="Q65" s="336"/>
      <c r="R65" s="336"/>
      <c r="S65" s="336"/>
      <c r="T65" s="336"/>
      <c r="U65" s="336"/>
      <c r="V65" s="336"/>
      <c r="W65" s="336"/>
      <c r="X65" s="336"/>
      <c r="Y65" s="336"/>
      <c r="Z65" s="336"/>
    </row>
    <row r="66">
      <c r="A66" s="336"/>
      <c r="B66" s="336"/>
      <c r="C66" s="336"/>
      <c r="D66" s="336"/>
      <c r="E66" s="336"/>
      <c r="F66" s="336"/>
      <c r="G66" s="336"/>
      <c r="H66" s="336"/>
      <c r="I66" s="336"/>
      <c r="J66" s="336"/>
      <c r="K66" s="336"/>
      <c r="L66" s="336"/>
      <c r="M66" s="336"/>
      <c r="N66" s="336"/>
      <c r="O66" s="336"/>
      <c r="P66" s="336"/>
      <c r="Q66" s="336"/>
      <c r="R66" s="336"/>
      <c r="S66" s="336"/>
      <c r="T66" s="336"/>
      <c r="U66" s="336"/>
      <c r="V66" s="336"/>
      <c r="W66" s="336"/>
      <c r="X66" s="336"/>
      <c r="Y66" s="336"/>
      <c r="Z66" s="336"/>
    </row>
    <row r="67">
      <c r="A67" s="336"/>
      <c r="B67" s="336"/>
      <c r="C67" s="336"/>
      <c r="D67" s="336"/>
      <c r="E67" s="336"/>
      <c r="F67" s="336"/>
      <c r="G67" s="336"/>
      <c r="H67" s="336"/>
      <c r="I67" s="336"/>
      <c r="J67" s="336"/>
      <c r="K67" s="336"/>
      <c r="L67" s="336"/>
      <c r="M67" s="336"/>
      <c r="N67" s="336"/>
      <c r="O67" s="336"/>
      <c r="P67" s="336"/>
      <c r="Q67" s="336"/>
      <c r="R67" s="336"/>
      <c r="S67" s="336"/>
      <c r="T67" s="336"/>
      <c r="U67" s="336"/>
      <c r="V67" s="336"/>
      <c r="W67" s="336"/>
      <c r="X67" s="336"/>
      <c r="Y67" s="336"/>
      <c r="Z67" s="336"/>
    </row>
    <row r="68">
      <c r="A68" s="336"/>
      <c r="B68" s="336"/>
      <c r="C68" s="336"/>
      <c r="D68" s="336"/>
      <c r="E68" s="336"/>
      <c r="F68" s="336"/>
      <c r="G68" s="336"/>
      <c r="H68" s="336"/>
      <c r="I68" s="336"/>
      <c r="J68" s="336"/>
      <c r="K68" s="336"/>
      <c r="L68" s="336"/>
      <c r="M68" s="336"/>
      <c r="N68" s="336"/>
      <c r="O68" s="336"/>
      <c r="P68" s="336"/>
      <c r="Q68" s="336"/>
      <c r="R68" s="336"/>
      <c r="S68" s="336"/>
      <c r="T68" s="336"/>
      <c r="U68" s="336"/>
      <c r="V68" s="336"/>
      <c r="W68" s="336"/>
      <c r="X68" s="336"/>
      <c r="Y68" s="336"/>
      <c r="Z68" s="336"/>
    </row>
    <row r="69">
      <c r="A69" s="336"/>
      <c r="B69" s="336"/>
      <c r="C69" s="336"/>
      <c r="D69" s="336"/>
      <c r="E69" s="336"/>
      <c r="F69" s="336"/>
      <c r="G69" s="336"/>
      <c r="H69" s="336"/>
      <c r="I69" s="336"/>
      <c r="J69" s="336"/>
      <c r="K69" s="336"/>
      <c r="L69" s="336"/>
      <c r="M69" s="336"/>
      <c r="N69" s="336"/>
      <c r="O69" s="336"/>
      <c r="P69" s="336"/>
      <c r="Q69" s="336"/>
      <c r="R69" s="336"/>
      <c r="S69" s="336"/>
      <c r="T69" s="336"/>
      <c r="U69" s="336"/>
      <c r="V69" s="336"/>
      <c r="W69" s="336"/>
      <c r="X69" s="336"/>
      <c r="Y69" s="336"/>
      <c r="Z69" s="336"/>
    </row>
    <row r="70">
      <c r="A70" s="336"/>
      <c r="B70" s="336"/>
      <c r="C70" s="336"/>
      <c r="D70" s="336"/>
      <c r="E70" s="336"/>
      <c r="F70" s="336"/>
      <c r="G70" s="336"/>
      <c r="H70" s="336"/>
      <c r="I70" s="336"/>
      <c r="J70" s="336"/>
      <c r="K70" s="336"/>
      <c r="L70" s="336"/>
      <c r="M70" s="336"/>
      <c r="N70" s="336"/>
      <c r="O70" s="336"/>
      <c r="P70" s="336"/>
      <c r="Q70" s="336"/>
      <c r="R70" s="336"/>
      <c r="S70" s="336"/>
      <c r="T70" s="336"/>
      <c r="U70" s="336"/>
      <c r="V70" s="336"/>
      <c r="W70" s="336"/>
      <c r="X70" s="336"/>
      <c r="Y70" s="336"/>
      <c r="Z70" s="336"/>
    </row>
    <row r="71">
      <c r="A71" s="336"/>
      <c r="B71" s="336"/>
      <c r="C71" s="336"/>
      <c r="D71" s="336"/>
      <c r="E71" s="336"/>
      <c r="F71" s="336"/>
      <c r="G71" s="336"/>
      <c r="H71" s="336"/>
      <c r="I71" s="336"/>
      <c r="J71" s="336"/>
      <c r="K71" s="336"/>
      <c r="L71" s="336"/>
      <c r="M71" s="336"/>
      <c r="N71" s="336"/>
      <c r="O71" s="336"/>
      <c r="P71" s="336"/>
      <c r="Q71" s="336"/>
      <c r="R71" s="336"/>
      <c r="S71" s="336"/>
      <c r="T71" s="336"/>
      <c r="U71" s="336"/>
      <c r="V71" s="336"/>
      <c r="W71" s="336"/>
      <c r="X71" s="336"/>
      <c r="Y71" s="336"/>
      <c r="Z71" s="336"/>
    </row>
    <row r="72">
      <c r="A72" s="336"/>
      <c r="B72" s="336"/>
      <c r="C72" s="336"/>
      <c r="D72" s="336"/>
      <c r="E72" s="336"/>
      <c r="F72" s="336"/>
      <c r="G72" s="336"/>
      <c r="H72" s="336"/>
      <c r="I72" s="336"/>
      <c r="J72" s="336"/>
      <c r="K72" s="336"/>
      <c r="L72" s="336"/>
      <c r="M72" s="336"/>
      <c r="N72" s="336"/>
      <c r="O72" s="336"/>
      <c r="P72" s="336"/>
      <c r="Q72" s="336"/>
      <c r="R72" s="336"/>
      <c r="S72" s="336"/>
      <c r="T72" s="336"/>
      <c r="U72" s="336"/>
      <c r="V72" s="336"/>
      <c r="W72" s="336"/>
      <c r="X72" s="336"/>
      <c r="Y72" s="336"/>
      <c r="Z72" s="336"/>
    </row>
    <row r="73">
      <c r="A73" s="336"/>
      <c r="B73" s="336"/>
      <c r="C73" s="336"/>
      <c r="D73" s="336"/>
      <c r="E73" s="336"/>
      <c r="F73" s="336"/>
      <c r="G73" s="336"/>
      <c r="H73" s="336"/>
      <c r="I73" s="336"/>
      <c r="J73" s="336"/>
      <c r="K73" s="336"/>
      <c r="L73" s="336"/>
      <c r="M73" s="336"/>
      <c r="N73" s="336"/>
      <c r="O73" s="336"/>
      <c r="P73" s="336"/>
      <c r="Q73" s="336"/>
      <c r="R73" s="336"/>
      <c r="S73" s="336"/>
      <c r="T73" s="336"/>
      <c r="U73" s="336"/>
      <c r="V73" s="336"/>
      <c r="W73" s="336"/>
      <c r="X73" s="336"/>
      <c r="Y73" s="336"/>
      <c r="Z73" s="336"/>
    </row>
    <row r="74">
      <c r="A74" s="336"/>
      <c r="B74" s="336"/>
      <c r="C74" s="336"/>
      <c r="D74" s="336"/>
      <c r="E74" s="336"/>
      <c r="F74" s="336"/>
      <c r="G74" s="336"/>
      <c r="H74" s="336"/>
      <c r="I74" s="336"/>
      <c r="J74" s="336"/>
      <c r="K74" s="336"/>
      <c r="L74" s="336"/>
      <c r="M74" s="336"/>
      <c r="N74" s="336"/>
      <c r="O74" s="336"/>
      <c r="P74" s="336"/>
      <c r="Q74" s="336"/>
      <c r="R74" s="336"/>
      <c r="S74" s="336"/>
      <c r="T74" s="336"/>
      <c r="U74" s="336"/>
      <c r="V74" s="336"/>
      <c r="W74" s="336"/>
      <c r="X74" s="336"/>
      <c r="Y74" s="336"/>
      <c r="Z74" s="336"/>
    </row>
    <row r="75">
      <c r="A75" s="336"/>
      <c r="B75" s="336"/>
      <c r="C75" s="336"/>
      <c r="D75" s="336"/>
      <c r="E75" s="336"/>
      <c r="F75" s="336"/>
      <c r="G75" s="336"/>
      <c r="H75" s="336"/>
      <c r="I75" s="336"/>
      <c r="J75" s="336"/>
      <c r="K75" s="336"/>
      <c r="L75" s="336"/>
      <c r="M75" s="336"/>
      <c r="N75" s="336"/>
      <c r="O75" s="336"/>
      <c r="P75" s="336"/>
      <c r="Q75" s="336"/>
      <c r="R75" s="336"/>
      <c r="S75" s="336"/>
      <c r="T75" s="336"/>
      <c r="U75" s="336"/>
      <c r="V75" s="336"/>
      <c r="W75" s="336"/>
      <c r="X75" s="336"/>
      <c r="Y75" s="336"/>
      <c r="Z75" s="336"/>
    </row>
    <row r="76">
      <c r="A76" s="336"/>
      <c r="B76" s="336"/>
      <c r="C76" s="336"/>
      <c r="D76" s="336"/>
      <c r="E76" s="336"/>
      <c r="F76" s="336"/>
      <c r="G76" s="336"/>
      <c r="H76" s="336"/>
      <c r="I76" s="336"/>
      <c r="J76" s="336"/>
      <c r="K76" s="336"/>
      <c r="L76" s="336"/>
      <c r="M76" s="336"/>
      <c r="N76" s="336"/>
      <c r="O76" s="336"/>
      <c r="P76" s="336"/>
      <c r="Q76" s="336"/>
      <c r="R76" s="336"/>
      <c r="S76" s="336"/>
      <c r="T76" s="336"/>
      <c r="U76" s="336"/>
      <c r="V76" s="336"/>
      <c r="W76" s="336"/>
      <c r="X76" s="336"/>
      <c r="Y76" s="336"/>
      <c r="Z76" s="336"/>
    </row>
    <row r="77">
      <c r="A77" s="336"/>
      <c r="B77" s="336"/>
      <c r="C77" s="336"/>
      <c r="D77" s="336"/>
      <c r="E77" s="336"/>
      <c r="F77" s="336"/>
      <c r="G77" s="336"/>
      <c r="H77" s="336"/>
      <c r="I77" s="336"/>
      <c r="J77" s="336"/>
      <c r="K77" s="336"/>
      <c r="L77" s="336"/>
      <c r="M77" s="336"/>
      <c r="N77" s="336"/>
      <c r="O77" s="336"/>
      <c r="P77" s="336"/>
      <c r="Q77" s="336"/>
      <c r="R77" s="336"/>
      <c r="S77" s="336"/>
      <c r="T77" s="336"/>
      <c r="U77" s="336"/>
      <c r="V77" s="336"/>
      <c r="W77" s="336"/>
      <c r="X77" s="336"/>
      <c r="Y77" s="336"/>
      <c r="Z77" s="336"/>
    </row>
    <row r="78">
      <c r="A78" s="336"/>
      <c r="B78" s="336"/>
      <c r="C78" s="336"/>
      <c r="D78" s="336"/>
      <c r="E78" s="336"/>
      <c r="F78" s="336"/>
      <c r="G78" s="336"/>
      <c r="H78" s="336"/>
      <c r="I78" s="336"/>
      <c r="J78" s="336"/>
      <c r="K78" s="336"/>
      <c r="L78" s="336"/>
      <c r="M78" s="336"/>
      <c r="N78" s="336"/>
      <c r="O78" s="336"/>
      <c r="P78" s="336"/>
      <c r="Q78" s="336"/>
      <c r="R78" s="336"/>
      <c r="S78" s="336"/>
      <c r="T78" s="336"/>
      <c r="U78" s="336"/>
      <c r="V78" s="336"/>
      <c r="W78" s="336"/>
      <c r="X78" s="336"/>
      <c r="Y78" s="336"/>
      <c r="Z78" s="336"/>
    </row>
    <row r="79">
      <c r="A79" s="336"/>
      <c r="B79" s="336"/>
      <c r="C79" s="336"/>
      <c r="D79" s="336"/>
      <c r="E79" s="336"/>
      <c r="F79" s="336"/>
      <c r="G79" s="336"/>
      <c r="H79" s="336"/>
      <c r="I79" s="336"/>
      <c r="J79" s="336"/>
      <c r="K79" s="336"/>
      <c r="L79" s="336"/>
      <c r="M79" s="336"/>
      <c r="N79" s="336"/>
      <c r="O79" s="336"/>
      <c r="P79" s="336"/>
      <c r="Q79" s="336"/>
      <c r="R79" s="336"/>
      <c r="S79" s="336"/>
      <c r="T79" s="336"/>
      <c r="U79" s="336"/>
      <c r="V79" s="336"/>
      <c r="W79" s="336"/>
      <c r="X79" s="336"/>
      <c r="Y79" s="336"/>
      <c r="Z79" s="336"/>
    </row>
    <row r="80">
      <c r="A80" s="336"/>
      <c r="B80" s="336"/>
      <c r="C80" s="336"/>
      <c r="D80" s="336"/>
      <c r="E80" s="336"/>
      <c r="F80" s="336"/>
      <c r="G80" s="336"/>
      <c r="H80" s="336"/>
      <c r="I80" s="336"/>
      <c r="J80" s="336"/>
      <c r="K80" s="336"/>
      <c r="L80" s="336"/>
      <c r="M80" s="336"/>
      <c r="N80" s="336"/>
      <c r="O80" s="336"/>
      <c r="P80" s="336"/>
      <c r="Q80" s="336"/>
      <c r="R80" s="336"/>
      <c r="S80" s="336"/>
      <c r="T80" s="336"/>
      <c r="U80" s="336"/>
      <c r="V80" s="336"/>
      <c r="W80" s="336"/>
      <c r="X80" s="336"/>
      <c r="Y80" s="336"/>
      <c r="Z80" s="336"/>
    </row>
    <row r="81">
      <c r="A81" s="336"/>
      <c r="B81" s="336"/>
      <c r="C81" s="336"/>
      <c r="D81" s="336"/>
      <c r="E81" s="336"/>
      <c r="F81" s="336"/>
      <c r="G81" s="336"/>
      <c r="H81" s="336"/>
      <c r="I81" s="336"/>
      <c r="J81" s="336"/>
      <c r="K81" s="336"/>
      <c r="L81" s="336"/>
      <c r="M81" s="336"/>
      <c r="N81" s="336"/>
      <c r="O81" s="336"/>
      <c r="P81" s="336"/>
      <c r="Q81" s="336"/>
      <c r="R81" s="336"/>
      <c r="S81" s="336"/>
      <c r="T81" s="336"/>
      <c r="U81" s="336"/>
      <c r="V81" s="336"/>
      <c r="W81" s="336"/>
      <c r="X81" s="336"/>
      <c r="Y81" s="336"/>
      <c r="Z81" s="336"/>
    </row>
    <row r="82">
      <c r="A82" s="336"/>
      <c r="B82" s="336"/>
      <c r="C82" s="336"/>
      <c r="D82" s="336"/>
      <c r="E82" s="336"/>
      <c r="F82" s="336"/>
      <c r="G82" s="336"/>
      <c r="H82" s="336"/>
      <c r="I82" s="336"/>
      <c r="J82" s="336"/>
      <c r="K82" s="336"/>
      <c r="L82" s="336"/>
      <c r="M82" s="336"/>
      <c r="N82" s="336"/>
      <c r="O82" s="336"/>
      <c r="P82" s="336"/>
      <c r="Q82" s="336"/>
      <c r="R82" s="336"/>
      <c r="S82" s="336"/>
      <c r="T82" s="336"/>
      <c r="U82" s="336"/>
      <c r="V82" s="336"/>
      <c r="W82" s="336"/>
      <c r="X82" s="336"/>
      <c r="Y82" s="336"/>
      <c r="Z82" s="336"/>
    </row>
    <row r="83">
      <c r="A83" s="336"/>
      <c r="B83" s="336"/>
      <c r="C83" s="336"/>
      <c r="D83" s="336"/>
      <c r="E83" s="336"/>
      <c r="F83" s="336"/>
      <c r="G83" s="336"/>
      <c r="H83" s="336"/>
      <c r="I83" s="336"/>
      <c r="J83" s="336"/>
      <c r="K83" s="336"/>
      <c r="L83" s="336"/>
      <c r="M83" s="336"/>
      <c r="N83" s="336"/>
      <c r="O83" s="336"/>
      <c r="P83" s="336"/>
      <c r="Q83" s="336"/>
      <c r="R83" s="336"/>
      <c r="S83" s="336"/>
      <c r="T83" s="336"/>
      <c r="U83" s="336"/>
      <c r="V83" s="336"/>
      <c r="W83" s="336"/>
      <c r="X83" s="336"/>
      <c r="Y83" s="336"/>
      <c r="Z83" s="336"/>
    </row>
    <row r="84">
      <c r="A84" s="336"/>
      <c r="B84" s="336"/>
      <c r="C84" s="336"/>
      <c r="D84" s="336"/>
      <c r="E84" s="336"/>
      <c r="F84" s="336"/>
      <c r="G84" s="336"/>
      <c r="H84" s="336"/>
      <c r="I84" s="336"/>
      <c r="J84" s="336"/>
      <c r="K84" s="336"/>
      <c r="L84" s="336"/>
      <c r="M84" s="336"/>
      <c r="N84" s="336"/>
      <c r="O84" s="336"/>
      <c r="P84" s="336"/>
      <c r="Q84" s="336"/>
      <c r="R84" s="336"/>
      <c r="S84" s="336"/>
      <c r="T84" s="336"/>
      <c r="U84" s="336"/>
      <c r="V84" s="336"/>
      <c r="W84" s="336"/>
      <c r="X84" s="336"/>
      <c r="Y84" s="336"/>
      <c r="Z84" s="336"/>
    </row>
    <row r="85">
      <c r="A85" s="336"/>
      <c r="B85" s="336"/>
      <c r="C85" s="336"/>
      <c r="D85" s="336"/>
      <c r="E85" s="336"/>
      <c r="F85" s="336"/>
      <c r="G85" s="336"/>
      <c r="H85" s="336"/>
      <c r="I85" s="336"/>
      <c r="J85" s="336"/>
      <c r="K85" s="336"/>
      <c r="L85" s="336"/>
      <c r="M85" s="336"/>
      <c r="N85" s="336"/>
      <c r="O85" s="336"/>
      <c r="P85" s="336"/>
      <c r="Q85" s="336"/>
      <c r="R85" s="336"/>
      <c r="S85" s="336"/>
      <c r="T85" s="336"/>
      <c r="U85" s="336"/>
      <c r="V85" s="336"/>
      <c r="W85" s="336"/>
      <c r="X85" s="336"/>
      <c r="Y85" s="336"/>
      <c r="Z85" s="336"/>
    </row>
    <row r="86">
      <c r="A86" s="336"/>
      <c r="B86" s="336"/>
      <c r="C86" s="336"/>
      <c r="D86" s="336"/>
      <c r="E86" s="336"/>
      <c r="F86" s="336"/>
      <c r="G86" s="336"/>
      <c r="H86" s="336"/>
      <c r="I86" s="336"/>
      <c r="J86" s="336"/>
      <c r="K86" s="336"/>
      <c r="L86" s="336"/>
      <c r="M86" s="336"/>
      <c r="N86" s="336"/>
      <c r="O86" s="336"/>
      <c r="P86" s="336"/>
      <c r="Q86" s="336"/>
      <c r="R86" s="336"/>
      <c r="S86" s="336"/>
      <c r="T86" s="336"/>
      <c r="U86" s="336"/>
      <c r="V86" s="336"/>
      <c r="W86" s="336"/>
      <c r="X86" s="336"/>
      <c r="Y86" s="336"/>
      <c r="Z86" s="336"/>
    </row>
    <row r="87">
      <c r="A87" s="336"/>
      <c r="B87" s="336"/>
      <c r="C87" s="336"/>
      <c r="D87" s="336"/>
      <c r="E87" s="336"/>
      <c r="F87" s="336"/>
      <c r="G87" s="336"/>
      <c r="H87" s="336"/>
      <c r="I87" s="336"/>
      <c r="J87" s="336"/>
      <c r="K87" s="336"/>
      <c r="L87" s="336"/>
      <c r="M87" s="336"/>
      <c r="N87" s="336"/>
      <c r="O87" s="336"/>
      <c r="P87" s="336"/>
      <c r="Q87" s="336"/>
      <c r="R87" s="336"/>
      <c r="S87" s="336"/>
      <c r="T87" s="336"/>
      <c r="U87" s="336"/>
      <c r="V87" s="336"/>
      <c r="W87" s="336"/>
      <c r="X87" s="336"/>
      <c r="Y87" s="336"/>
      <c r="Z87" s="336"/>
    </row>
    <row r="88">
      <c r="A88" s="336"/>
      <c r="B88" s="336"/>
      <c r="C88" s="336"/>
      <c r="D88" s="336"/>
      <c r="E88" s="336"/>
      <c r="F88" s="336"/>
      <c r="G88" s="336"/>
      <c r="H88" s="336"/>
      <c r="I88" s="336"/>
      <c r="J88" s="336"/>
      <c r="K88" s="336"/>
      <c r="L88" s="336"/>
      <c r="M88" s="336"/>
      <c r="N88" s="336"/>
      <c r="O88" s="336"/>
      <c r="P88" s="336"/>
      <c r="Q88" s="336"/>
      <c r="R88" s="336"/>
      <c r="S88" s="336"/>
      <c r="T88" s="336"/>
      <c r="U88" s="336"/>
      <c r="V88" s="336"/>
      <c r="W88" s="336"/>
      <c r="X88" s="336"/>
      <c r="Y88" s="336"/>
      <c r="Z88" s="336"/>
    </row>
    <row r="89">
      <c r="A89" s="336"/>
      <c r="B89" s="336"/>
      <c r="C89" s="336"/>
      <c r="D89" s="336"/>
      <c r="E89" s="336"/>
      <c r="F89" s="336"/>
      <c r="G89" s="336"/>
      <c r="H89" s="336"/>
      <c r="I89" s="336"/>
      <c r="J89" s="336"/>
      <c r="K89" s="336"/>
      <c r="L89" s="336"/>
      <c r="M89" s="336"/>
      <c r="N89" s="336"/>
      <c r="O89" s="336"/>
      <c r="P89" s="336"/>
      <c r="Q89" s="336"/>
      <c r="R89" s="336"/>
      <c r="S89" s="336"/>
      <c r="T89" s="336"/>
      <c r="U89" s="336"/>
      <c r="V89" s="336"/>
      <c r="W89" s="336"/>
      <c r="X89" s="336"/>
      <c r="Y89" s="336"/>
      <c r="Z89" s="336"/>
    </row>
    <row r="90">
      <c r="A90" s="336"/>
      <c r="B90" s="336"/>
      <c r="C90" s="336"/>
      <c r="D90" s="336"/>
      <c r="E90" s="336"/>
      <c r="F90" s="336"/>
      <c r="G90" s="336"/>
      <c r="H90" s="336"/>
      <c r="I90" s="336"/>
      <c r="J90" s="336"/>
      <c r="K90" s="336"/>
      <c r="L90" s="336"/>
      <c r="M90" s="336"/>
      <c r="N90" s="336"/>
      <c r="O90" s="336"/>
      <c r="P90" s="336"/>
      <c r="Q90" s="336"/>
      <c r="R90" s="336"/>
      <c r="S90" s="336"/>
      <c r="T90" s="336"/>
      <c r="U90" s="336"/>
      <c r="V90" s="336"/>
      <c r="W90" s="336"/>
      <c r="X90" s="336"/>
      <c r="Y90" s="336"/>
      <c r="Z90" s="336"/>
    </row>
    <row r="91">
      <c r="A91" s="336"/>
      <c r="B91" s="336"/>
      <c r="C91" s="336"/>
      <c r="D91" s="336"/>
      <c r="E91" s="336"/>
      <c r="F91" s="336"/>
      <c r="G91" s="336"/>
      <c r="H91" s="336"/>
      <c r="I91" s="336"/>
      <c r="J91" s="336"/>
      <c r="K91" s="336"/>
      <c r="L91" s="336"/>
      <c r="M91" s="336"/>
      <c r="N91" s="336"/>
      <c r="O91" s="336"/>
      <c r="P91" s="336"/>
      <c r="Q91" s="336"/>
      <c r="R91" s="336"/>
      <c r="S91" s="336"/>
      <c r="T91" s="336"/>
      <c r="U91" s="336"/>
      <c r="V91" s="336"/>
      <c r="W91" s="336"/>
      <c r="X91" s="336"/>
      <c r="Y91" s="336"/>
      <c r="Z91" s="336"/>
    </row>
    <row r="92">
      <c r="A92" s="336"/>
      <c r="B92" s="336"/>
      <c r="C92" s="336"/>
      <c r="D92" s="336"/>
      <c r="E92" s="336"/>
      <c r="F92" s="336"/>
      <c r="G92" s="336"/>
      <c r="H92" s="336"/>
      <c r="I92" s="336"/>
      <c r="J92" s="336"/>
      <c r="K92" s="336"/>
      <c r="L92" s="336"/>
      <c r="M92" s="336"/>
      <c r="N92" s="336"/>
      <c r="O92" s="336"/>
      <c r="P92" s="336"/>
      <c r="Q92" s="336"/>
      <c r="R92" s="336"/>
      <c r="S92" s="336"/>
      <c r="T92" s="336"/>
      <c r="U92" s="336"/>
      <c r="V92" s="336"/>
      <c r="W92" s="336"/>
      <c r="X92" s="336"/>
      <c r="Y92" s="336"/>
      <c r="Z92" s="336"/>
    </row>
    <row r="93">
      <c r="A93" s="336"/>
      <c r="B93" s="336"/>
      <c r="C93" s="336"/>
      <c r="D93" s="336"/>
      <c r="E93" s="336"/>
      <c r="F93" s="336"/>
      <c r="G93" s="336"/>
      <c r="H93" s="336"/>
      <c r="I93" s="336"/>
      <c r="J93" s="336"/>
      <c r="K93" s="336"/>
      <c r="L93" s="336"/>
      <c r="M93" s="336"/>
      <c r="N93" s="336"/>
      <c r="O93" s="336"/>
      <c r="P93" s="336"/>
      <c r="Q93" s="336"/>
      <c r="R93" s="336"/>
      <c r="S93" s="336"/>
      <c r="T93" s="336"/>
      <c r="U93" s="336"/>
      <c r="V93" s="336"/>
      <c r="W93" s="336"/>
      <c r="X93" s="336"/>
      <c r="Y93" s="336"/>
      <c r="Z93" s="336"/>
    </row>
    <row r="94">
      <c r="A94" s="336"/>
      <c r="B94" s="336"/>
      <c r="C94" s="336"/>
      <c r="D94" s="336"/>
      <c r="E94" s="336"/>
      <c r="F94" s="336"/>
      <c r="G94" s="336"/>
      <c r="H94" s="336"/>
      <c r="I94" s="336"/>
      <c r="J94" s="336"/>
      <c r="K94" s="336"/>
      <c r="L94" s="336"/>
      <c r="M94" s="336"/>
      <c r="N94" s="336"/>
      <c r="O94" s="336"/>
      <c r="P94" s="336"/>
      <c r="Q94" s="336"/>
      <c r="R94" s="336"/>
      <c r="S94" s="336"/>
      <c r="T94" s="336"/>
      <c r="U94" s="336"/>
      <c r="V94" s="336"/>
      <c r="W94" s="336"/>
      <c r="X94" s="336"/>
      <c r="Y94" s="336"/>
      <c r="Z94" s="336"/>
    </row>
    <row r="95">
      <c r="A95" s="336"/>
      <c r="B95" s="336"/>
      <c r="C95" s="336"/>
      <c r="D95" s="336"/>
      <c r="E95" s="336"/>
      <c r="F95" s="336"/>
      <c r="G95" s="336"/>
      <c r="H95" s="336"/>
      <c r="I95" s="336"/>
      <c r="J95" s="336"/>
      <c r="K95" s="336"/>
      <c r="L95" s="336"/>
      <c r="M95" s="336"/>
      <c r="N95" s="336"/>
      <c r="O95" s="336"/>
      <c r="P95" s="336"/>
      <c r="Q95" s="336"/>
      <c r="R95" s="336"/>
      <c r="S95" s="336"/>
      <c r="T95" s="336"/>
      <c r="U95" s="336"/>
      <c r="V95" s="336"/>
      <c r="W95" s="336"/>
      <c r="X95" s="336"/>
      <c r="Y95" s="336"/>
      <c r="Z95" s="336"/>
    </row>
    <row r="96">
      <c r="A96" s="336"/>
      <c r="B96" s="336"/>
      <c r="C96" s="336"/>
      <c r="D96" s="336"/>
      <c r="E96" s="336"/>
      <c r="F96" s="336"/>
      <c r="G96" s="336"/>
      <c r="H96" s="336"/>
      <c r="I96" s="336"/>
      <c r="J96" s="336"/>
      <c r="K96" s="336"/>
      <c r="L96" s="336"/>
      <c r="M96" s="336"/>
      <c r="N96" s="336"/>
      <c r="O96" s="336"/>
      <c r="P96" s="336"/>
      <c r="Q96" s="336"/>
      <c r="R96" s="336"/>
      <c r="S96" s="336"/>
      <c r="T96" s="336"/>
      <c r="U96" s="336"/>
      <c r="V96" s="336"/>
      <c r="W96" s="336"/>
      <c r="X96" s="336"/>
      <c r="Y96" s="336"/>
      <c r="Z96" s="336"/>
    </row>
    <row r="97">
      <c r="A97" s="336"/>
      <c r="B97" s="336"/>
      <c r="C97" s="336"/>
      <c r="D97" s="336"/>
      <c r="E97" s="336"/>
      <c r="F97" s="336"/>
      <c r="G97" s="336"/>
      <c r="H97" s="336"/>
      <c r="I97" s="336"/>
      <c r="J97" s="336"/>
      <c r="K97" s="336"/>
      <c r="L97" s="336"/>
      <c r="M97" s="336"/>
      <c r="N97" s="336"/>
      <c r="O97" s="336"/>
      <c r="P97" s="336"/>
      <c r="Q97" s="336"/>
      <c r="R97" s="336"/>
      <c r="S97" s="336"/>
      <c r="T97" s="336"/>
      <c r="U97" s="336"/>
      <c r="V97" s="336"/>
      <c r="W97" s="336"/>
      <c r="X97" s="336"/>
      <c r="Y97" s="336"/>
      <c r="Z97" s="336"/>
    </row>
    <row r="98">
      <c r="A98" s="336"/>
      <c r="B98" s="336"/>
      <c r="C98" s="336"/>
      <c r="D98" s="336"/>
      <c r="E98" s="336"/>
      <c r="F98" s="336"/>
      <c r="G98" s="336"/>
      <c r="H98" s="336"/>
      <c r="I98" s="336"/>
      <c r="J98" s="336"/>
      <c r="K98" s="336"/>
      <c r="L98" s="336"/>
      <c r="M98" s="336"/>
      <c r="N98" s="336"/>
      <c r="O98" s="336"/>
      <c r="P98" s="336"/>
      <c r="Q98" s="336"/>
      <c r="R98" s="336"/>
      <c r="S98" s="336"/>
      <c r="T98" s="336"/>
      <c r="U98" s="336"/>
      <c r="V98" s="336"/>
      <c r="W98" s="336"/>
      <c r="X98" s="336"/>
      <c r="Y98" s="336"/>
      <c r="Z98" s="336"/>
    </row>
    <row r="99">
      <c r="A99" s="336"/>
      <c r="B99" s="336"/>
      <c r="C99" s="336"/>
      <c r="D99" s="336"/>
      <c r="E99" s="336"/>
      <c r="F99" s="336"/>
      <c r="G99" s="336"/>
      <c r="H99" s="336"/>
      <c r="I99" s="336"/>
      <c r="J99" s="336"/>
      <c r="K99" s="336"/>
      <c r="L99" s="336"/>
      <c r="M99" s="336"/>
      <c r="N99" s="336"/>
      <c r="O99" s="336"/>
      <c r="P99" s="336"/>
      <c r="Q99" s="336"/>
      <c r="R99" s="336"/>
      <c r="S99" s="336"/>
      <c r="T99" s="336"/>
      <c r="U99" s="336"/>
      <c r="V99" s="336"/>
      <c r="W99" s="336"/>
      <c r="X99" s="336"/>
      <c r="Y99" s="336"/>
      <c r="Z99" s="336"/>
    </row>
    <row r="100">
      <c r="A100" s="336"/>
      <c r="B100" s="336"/>
      <c r="C100" s="336"/>
      <c r="D100" s="336"/>
      <c r="E100" s="336"/>
      <c r="F100" s="336"/>
      <c r="G100" s="336"/>
      <c r="H100" s="336"/>
      <c r="I100" s="336"/>
      <c r="J100" s="336"/>
      <c r="K100" s="336"/>
      <c r="L100" s="336"/>
      <c r="M100" s="336"/>
      <c r="N100" s="336"/>
      <c r="O100" s="336"/>
      <c r="P100" s="336"/>
      <c r="Q100" s="336"/>
      <c r="R100" s="336"/>
      <c r="S100" s="336"/>
      <c r="T100" s="336"/>
      <c r="U100" s="336"/>
      <c r="V100" s="336"/>
      <c r="W100" s="336"/>
      <c r="X100" s="336"/>
      <c r="Y100" s="336"/>
      <c r="Z100" s="336"/>
    </row>
    <row r="101">
      <c r="A101" s="336"/>
      <c r="B101" s="336"/>
      <c r="C101" s="336"/>
      <c r="D101" s="336"/>
      <c r="E101" s="336"/>
      <c r="F101" s="336"/>
      <c r="G101" s="336"/>
      <c r="H101" s="336"/>
      <c r="I101" s="336"/>
      <c r="J101" s="336"/>
      <c r="K101" s="336"/>
      <c r="L101" s="336"/>
      <c r="M101" s="336"/>
      <c r="N101" s="336"/>
      <c r="O101" s="336"/>
      <c r="P101" s="336"/>
      <c r="Q101" s="336"/>
      <c r="R101" s="336"/>
      <c r="S101" s="336"/>
      <c r="T101" s="336"/>
      <c r="U101" s="336"/>
      <c r="V101" s="336"/>
      <c r="W101" s="336"/>
      <c r="X101" s="336"/>
      <c r="Y101" s="336"/>
      <c r="Z101" s="336"/>
    </row>
    <row r="102">
      <c r="A102" s="336"/>
      <c r="B102" s="336"/>
      <c r="C102" s="336"/>
      <c r="D102" s="336"/>
      <c r="E102" s="336"/>
      <c r="F102" s="336"/>
      <c r="G102" s="336"/>
      <c r="H102" s="336"/>
      <c r="I102" s="336"/>
      <c r="J102" s="336"/>
      <c r="K102" s="336"/>
      <c r="L102" s="336"/>
      <c r="M102" s="336"/>
      <c r="N102" s="336"/>
      <c r="O102" s="336"/>
      <c r="P102" s="336"/>
      <c r="Q102" s="336"/>
      <c r="R102" s="336"/>
      <c r="S102" s="336"/>
      <c r="T102" s="336"/>
      <c r="U102" s="336"/>
      <c r="V102" s="336"/>
      <c r="W102" s="336"/>
      <c r="X102" s="336"/>
      <c r="Y102" s="336"/>
      <c r="Z102" s="336"/>
    </row>
    <row r="103">
      <c r="A103" s="336"/>
      <c r="B103" s="336"/>
      <c r="C103" s="336"/>
      <c r="D103" s="336"/>
      <c r="E103" s="336"/>
      <c r="F103" s="336"/>
      <c r="G103" s="336"/>
      <c r="H103" s="336"/>
      <c r="I103" s="336"/>
      <c r="J103" s="336"/>
      <c r="K103" s="336"/>
      <c r="L103" s="336"/>
      <c r="M103" s="336"/>
      <c r="N103" s="336"/>
      <c r="O103" s="336"/>
      <c r="P103" s="336"/>
      <c r="Q103" s="336"/>
      <c r="R103" s="336"/>
      <c r="S103" s="336"/>
      <c r="T103" s="336"/>
      <c r="U103" s="336"/>
      <c r="V103" s="336"/>
      <c r="W103" s="336"/>
      <c r="X103" s="336"/>
      <c r="Y103" s="336"/>
      <c r="Z103" s="336"/>
    </row>
    <row r="104">
      <c r="A104" s="336"/>
      <c r="B104" s="336"/>
      <c r="C104" s="336"/>
      <c r="D104" s="336"/>
      <c r="E104" s="336"/>
      <c r="F104" s="336"/>
      <c r="G104" s="336"/>
      <c r="H104" s="336"/>
      <c r="I104" s="336"/>
      <c r="J104" s="336"/>
      <c r="K104" s="336"/>
      <c r="L104" s="336"/>
      <c r="M104" s="336"/>
      <c r="N104" s="336"/>
      <c r="O104" s="336"/>
      <c r="P104" s="336"/>
      <c r="Q104" s="336"/>
      <c r="R104" s="336"/>
      <c r="S104" s="336"/>
      <c r="T104" s="336"/>
      <c r="U104" s="336"/>
      <c r="V104" s="336"/>
      <c r="W104" s="336"/>
      <c r="X104" s="336"/>
      <c r="Y104" s="336"/>
      <c r="Z104" s="336"/>
    </row>
    <row r="105">
      <c r="A105" s="336"/>
      <c r="B105" s="336"/>
      <c r="C105" s="336"/>
      <c r="D105" s="336"/>
      <c r="E105" s="336"/>
      <c r="F105" s="336"/>
      <c r="G105" s="336"/>
      <c r="H105" s="336"/>
      <c r="I105" s="336"/>
      <c r="J105" s="336"/>
      <c r="K105" s="336"/>
      <c r="L105" s="336"/>
      <c r="M105" s="336"/>
      <c r="N105" s="336"/>
      <c r="O105" s="336"/>
      <c r="P105" s="336"/>
      <c r="Q105" s="336"/>
      <c r="R105" s="336"/>
      <c r="S105" s="336"/>
      <c r="T105" s="336"/>
      <c r="U105" s="336"/>
      <c r="V105" s="336"/>
      <c r="W105" s="336"/>
      <c r="X105" s="336"/>
      <c r="Y105" s="336"/>
      <c r="Z105" s="336"/>
    </row>
    <row r="106">
      <c r="A106" s="336"/>
      <c r="B106" s="336"/>
      <c r="C106" s="336"/>
      <c r="D106" s="336"/>
      <c r="E106" s="336"/>
      <c r="F106" s="336"/>
      <c r="G106" s="336"/>
      <c r="H106" s="336"/>
      <c r="I106" s="336"/>
      <c r="J106" s="336"/>
      <c r="K106" s="336"/>
      <c r="L106" s="336"/>
      <c r="M106" s="336"/>
      <c r="N106" s="336"/>
      <c r="O106" s="336"/>
      <c r="P106" s="336"/>
      <c r="Q106" s="336"/>
      <c r="R106" s="336"/>
      <c r="S106" s="336"/>
      <c r="T106" s="336"/>
      <c r="U106" s="336"/>
      <c r="V106" s="336"/>
      <c r="W106" s="336"/>
      <c r="X106" s="336"/>
      <c r="Y106" s="336"/>
      <c r="Z106" s="336"/>
    </row>
    <row r="107">
      <c r="A107" s="336"/>
      <c r="B107" s="336"/>
      <c r="C107" s="336"/>
      <c r="D107" s="336"/>
      <c r="E107" s="336"/>
      <c r="F107" s="336"/>
      <c r="G107" s="336"/>
      <c r="H107" s="336"/>
      <c r="I107" s="336"/>
      <c r="J107" s="336"/>
      <c r="K107" s="336"/>
      <c r="L107" s="336"/>
      <c r="M107" s="336"/>
      <c r="N107" s="336"/>
      <c r="O107" s="336"/>
      <c r="P107" s="336"/>
      <c r="Q107" s="336"/>
      <c r="R107" s="336"/>
      <c r="S107" s="336"/>
      <c r="T107" s="336"/>
      <c r="U107" s="336"/>
      <c r="V107" s="336"/>
      <c r="W107" s="336"/>
      <c r="X107" s="336"/>
      <c r="Y107" s="336"/>
      <c r="Z107" s="336"/>
    </row>
    <row r="108">
      <c r="A108" s="336"/>
      <c r="B108" s="336"/>
      <c r="C108" s="336"/>
      <c r="D108" s="336"/>
      <c r="E108" s="336"/>
      <c r="F108" s="336"/>
      <c r="G108" s="336"/>
      <c r="H108" s="336"/>
      <c r="I108" s="336"/>
      <c r="J108" s="336"/>
      <c r="K108" s="336"/>
      <c r="L108" s="336"/>
      <c r="M108" s="336"/>
      <c r="N108" s="336"/>
      <c r="O108" s="336"/>
      <c r="P108" s="336"/>
      <c r="Q108" s="336"/>
      <c r="R108" s="336"/>
      <c r="S108" s="336"/>
      <c r="T108" s="336"/>
      <c r="U108" s="336"/>
      <c r="V108" s="336"/>
      <c r="W108" s="336"/>
      <c r="X108" s="336"/>
      <c r="Y108" s="336"/>
      <c r="Z108" s="336"/>
    </row>
    <row r="109">
      <c r="A109" s="336"/>
      <c r="B109" s="336"/>
      <c r="C109" s="336"/>
      <c r="D109" s="336"/>
      <c r="E109" s="336"/>
      <c r="F109" s="336"/>
      <c r="G109" s="336"/>
      <c r="H109" s="336"/>
      <c r="I109" s="336"/>
      <c r="J109" s="336"/>
      <c r="K109" s="336"/>
      <c r="L109" s="336"/>
      <c r="M109" s="336"/>
      <c r="N109" s="336"/>
      <c r="O109" s="336"/>
      <c r="P109" s="336"/>
      <c r="Q109" s="336"/>
      <c r="R109" s="336"/>
      <c r="S109" s="336"/>
      <c r="T109" s="336"/>
      <c r="U109" s="336"/>
      <c r="V109" s="336"/>
      <c r="W109" s="336"/>
      <c r="X109" s="336"/>
      <c r="Y109" s="336"/>
      <c r="Z109" s="336"/>
    </row>
    <row r="110">
      <c r="A110" s="336"/>
      <c r="B110" s="336"/>
      <c r="C110" s="336"/>
      <c r="D110" s="336"/>
      <c r="E110" s="336"/>
      <c r="F110" s="336"/>
      <c r="G110" s="336"/>
      <c r="H110" s="336"/>
      <c r="I110" s="336"/>
      <c r="J110" s="336"/>
      <c r="K110" s="336"/>
      <c r="L110" s="336"/>
      <c r="M110" s="336"/>
      <c r="N110" s="336"/>
      <c r="O110" s="336"/>
      <c r="P110" s="336"/>
      <c r="Q110" s="336"/>
      <c r="R110" s="336"/>
      <c r="S110" s="336"/>
      <c r="T110" s="336"/>
      <c r="U110" s="336"/>
      <c r="V110" s="336"/>
      <c r="W110" s="336"/>
      <c r="X110" s="336"/>
      <c r="Y110" s="336"/>
      <c r="Z110" s="336"/>
    </row>
    <row r="111">
      <c r="A111" s="336"/>
      <c r="B111" s="336"/>
      <c r="C111" s="336"/>
      <c r="D111" s="336"/>
      <c r="E111" s="336"/>
      <c r="F111" s="336"/>
      <c r="G111" s="336"/>
      <c r="H111" s="336"/>
      <c r="I111" s="336"/>
      <c r="J111" s="336"/>
      <c r="K111" s="336"/>
      <c r="L111" s="336"/>
      <c r="M111" s="336"/>
      <c r="N111" s="336"/>
      <c r="O111" s="336"/>
      <c r="P111" s="336"/>
      <c r="Q111" s="336"/>
      <c r="R111" s="336"/>
      <c r="S111" s="336"/>
      <c r="T111" s="336"/>
      <c r="U111" s="336"/>
      <c r="V111" s="336"/>
      <c r="W111" s="336"/>
      <c r="X111" s="336"/>
      <c r="Y111" s="336"/>
      <c r="Z111" s="336"/>
    </row>
    <row r="112">
      <c r="A112" s="336"/>
      <c r="B112" s="336"/>
      <c r="C112" s="336"/>
      <c r="D112" s="336"/>
      <c r="E112" s="336"/>
      <c r="F112" s="336"/>
      <c r="G112" s="336"/>
      <c r="H112" s="336"/>
      <c r="I112" s="336"/>
      <c r="J112" s="336"/>
      <c r="K112" s="336"/>
      <c r="L112" s="336"/>
      <c r="M112" s="336"/>
      <c r="N112" s="336"/>
      <c r="O112" s="336"/>
      <c r="P112" s="336"/>
      <c r="Q112" s="336"/>
      <c r="R112" s="336"/>
      <c r="S112" s="336"/>
      <c r="T112" s="336"/>
      <c r="U112" s="336"/>
      <c r="V112" s="336"/>
      <c r="W112" s="336"/>
      <c r="X112" s="336"/>
      <c r="Y112" s="336"/>
      <c r="Z112" s="336"/>
    </row>
    <row r="113">
      <c r="A113" s="336"/>
      <c r="B113" s="336"/>
      <c r="C113" s="336"/>
      <c r="D113" s="336"/>
      <c r="E113" s="336"/>
      <c r="F113" s="336"/>
      <c r="G113" s="336"/>
      <c r="H113" s="336"/>
      <c r="I113" s="336"/>
      <c r="J113" s="336"/>
      <c r="K113" s="336"/>
      <c r="L113" s="336"/>
      <c r="M113" s="336"/>
      <c r="N113" s="336"/>
      <c r="O113" s="336"/>
      <c r="P113" s="336"/>
      <c r="Q113" s="336"/>
      <c r="R113" s="336"/>
      <c r="S113" s="336"/>
      <c r="T113" s="336"/>
      <c r="U113" s="336"/>
      <c r="V113" s="336"/>
      <c r="W113" s="336"/>
      <c r="X113" s="336"/>
      <c r="Y113" s="336"/>
      <c r="Z113" s="336"/>
    </row>
    <row r="114">
      <c r="A114" s="336"/>
      <c r="B114" s="336"/>
      <c r="C114" s="336"/>
      <c r="D114" s="336"/>
      <c r="E114" s="336"/>
      <c r="F114" s="336"/>
      <c r="G114" s="336"/>
      <c r="H114" s="336"/>
      <c r="I114" s="336"/>
      <c r="J114" s="336"/>
      <c r="K114" s="336"/>
      <c r="L114" s="336"/>
      <c r="M114" s="336"/>
      <c r="N114" s="336"/>
      <c r="O114" s="336"/>
      <c r="P114" s="336"/>
      <c r="Q114" s="336"/>
      <c r="R114" s="336"/>
      <c r="S114" s="336"/>
      <c r="T114" s="336"/>
      <c r="U114" s="336"/>
      <c r="V114" s="336"/>
      <c r="W114" s="336"/>
      <c r="X114" s="336"/>
      <c r="Y114" s="336"/>
      <c r="Z114" s="336"/>
    </row>
    <row r="115">
      <c r="A115" s="336"/>
      <c r="B115" s="336"/>
      <c r="C115" s="336"/>
      <c r="D115" s="336"/>
      <c r="E115" s="336"/>
      <c r="F115" s="336"/>
      <c r="G115" s="336"/>
      <c r="H115" s="336"/>
      <c r="I115" s="336"/>
      <c r="J115" s="336"/>
      <c r="K115" s="336"/>
      <c r="L115" s="336"/>
      <c r="M115" s="336"/>
      <c r="N115" s="336"/>
      <c r="O115" s="336"/>
      <c r="P115" s="336"/>
      <c r="Q115" s="336"/>
      <c r="R115" s="336"/>
      <c r="S115" s="336"/>
      <c r="T115" s="336"/>
      <c r="U115" s="336"/>
      <c r="V115" s="336"/>
      <c r="W115" s="336"/>
      <c r="X115" s="336"/>
      <c r="Y115" s="336"/>
      <c r="Z115" s="336"/>
    </row>
    <row r="116">
      <c r="A116" s="336"/>
      <c r="B116" s="336"/>
      <c r="C116" s="336"/>
      <c r="D116" s="336"/>
      <c r="E116" s="336"/>
      <c r="F116" s="336"/>
      <c r="G116" s="336"/>
      <c r="H116" s="336"/>
      <c r="I116" s="336"/>
      <c r="J116" s="336"/>
      <c r="K116" s="336"/>
      <c r="L116" s="336"/>
      <c r="M116" s="336"/>
      <c r="N116" s="336"/>
      <c r="O116" s="336"/>
      <c r="P116" s="336"/>
      <c r="Q116" s="336"/>
      <c r="R116" s="336"/>
      <c r="S116" s="336"/>
      <c r="T116" s="336"/>
      <c r="U116" s="336"/>
      <c r="V116" s="336"/>
      <c r="W116" s="336"/>
      <c r="X116" s="336"/>
      <c r="Y116" s="336"/>
      <c r="Z116" s="336"/>
    </row>
    <row r="117">
      <c r="A117" s="336"/>
      <c r="B117" s="336"/>
      <c r="C117" s="336"/>
      <c r="D117" s="336"/>
      <c r="E117" s="336"/>
      <c r="F117" s="336"/>
      <c r="G117" s="336"/>
      <c r="H117" s="336"/>
      <c r="I117" s="336"/>
      <c r="J117" s="336"/>
      <c r="K117" s="336"/>
      <c r="L117" s="336"/>
      <c r="M117" s="336"/>
      <c r="N117" s="336"/>
      <c r="O117" s="336"/>
      <c r="P117" s="336"/>
      <c r="Q117" s="336"/>
      <c r="R117" s="336"/>
      <c r="S117" s="336"/>
      <c r="T117" s="336"/>
      <c r="U117" s="336"/>
      <c r="V117" s="336"/>
      <c r="W117" s="336"/>
      <c r="X117" s="336"/>
      <c r="Y117" s="336"/>
      <c r="Z117" s="336"/>
    </row>
    <row r="118">
      <c r="A118" s="336"/>
      <c r="B118" s="336"/>
      <c r="C118" s="336"/>
      <c r="D118" s="336"/>
      <c r="E118" s="336"/>
      <c r="F118" s="336"/>
      <c r="G118" s="336"/>
      <c r="H118" s="336"/>
      <c r="I118" s="336"/>
      <c r="J118" s="336"/>
      <c r="K118" s="336"/>
      <c r="L118" s="336"/>
      <c r="M118" s="336"/>
      <c r="N118" s="336"/>
      <c r="O118" s="336"/>
      <c r="P118" s="336"/>
      <c r="Q118" s="336"/>
      <c r="R118" s="336"/>
      <c r="S118" s="336"/>
      <c r="T118" s="336"/>
      <c r="U118" s="336"/>
      <c r="V118" s="336"/>
      <c r="W118" s="336"/>
      <c r="X118" s="336"/>
      <c r="Y118" s="336"/>
      <c r="Z118" s="336"/>
    </row>
    <row r="119">
      <c r="A119" s="336"/>
      <c r="B119" s="336"/>
      <c r="C119" s="336"/>
      <c r="D119" s="336"/>
      <c r="E119" s="336"/>
      <c r="F119" s="336"/>
      <c r="G119" s="336"/>
      <c r="H119" s="336"/>
      <c r="I119" s="336"/>
      <c r="J119" s="336"/>
      <c r="K119" s="336"/>
      <c r="L119" s="336"/>
      <c r="M119" s="336"/>
      <c r="N119" s="336"/>
      <c r="O119" s="336"/>
      <c r="P119" s="336"/>
      <c r="Q119" s="336"/>
      <c r="R119" s="336"/>
      <c r="S119" s="336"/>
      <c r="T119" s="336"/>
      <c r="U119" s="336"/>
      <c r="V119" s="336"/>
      <c r="W119" s="336"/>
      <c r="X119" s="336"/>
      <c r="Y119" s="336"/>
      <c r="Z119" s="336"/>
    </row>
    <row r="120">
      <c r="A120" s="336"/>
      <c r="B120" s="336"/>
      <c r="C120" s="336"/>
      <c r="D120" s="336"/>
      <c r="E120" s="336"/>
      <c r="F120" s="336"/>
      <c r="G120" s="336"/>
      <c r="H120" s="336"/>
      <c r="I120" s="336"/>
      <c r="J120" s="336"/>
      <c r="K120" s="336"/>
      <c r="L120" s="336"/>
      <c r="M120" s="336"/>
      <c r="N120" s="336"/>
      <c r="O120" s="336"/>
      <c r="P120" s="336"/>
      <c r="Q120" s="336"/>
      <c r="R120" s="336"/>
      <c r="S120" s="336"/>
      <c r="T120" s="336"/>
      <c r="U120" s="336"/>
      <c r="V120" s="336"/>
      <c r="W120" s="336"/>
      <c r="X120" s="336"/>
      <c r="Y120" s="336"/>
      <c r="Z120" s="336"/>
    </row>
    <row r="121">
      <c r="A121" s="336"/>
      <c r="B121" s="336"/>
      <c r="C121" s="336"/>
      <c r="D121" s="336"/>
      <c r="E121" s="336"/>
      <c r="F121" s="336"/>
      <c r="G121" s="336"/>
      <c r="H121" s="336"/>
      <c r="I121" s="336"/>
      <c r="J121" s="336"/>
      <c r="K121" s="336"/>
      <c r="L121" s="336"/>
      <c r="M121" s="336"/>
      <c r="N121" s="336"/>
      <c r="O121" s="336"/>
      <c r="P121" s="336"/>
      <c r="Q121" s="336"/>
      <c r="R121" s="336"/>
      <c r="S121" s="336"/>
      <c r="T121" s="336"/>
      <c r="U121" s="336"/>
      <c r="V121" s="336"/>
      <c r="W121" s="336"/>
      <c r="X121" s="336"/>
      <c r="Y121" s="336"/>
      <c r="Z121" s="336"/>
    </row>
    <row r="122">
      <c r="A122" s="336"/>
      <c r="B122" s="336"/>
      <c r="C122" s="336"/>
      <c r="D122" s="336"/>
      <c r="E122" s="336"/>
      <c r="F122" s="336"/>
      <c r="G122" s="336"/>
      <c r="H122" s="336"/>
      <c r="I122" s="336"/>
      <c r="J122" s="336"/>
      <c r="K122" s="336"/>
      <c r="L122" s="336"/>
      <c r="M122" s="336"/>
      <c r="N122" s="336"/>
      <c r="O122" s="336"/>
      <c r="P122" s="336"/>
      <c r="Q122" s="336"/>
      <c r="R122" s="336"/>
      <c r="S122" s="336"/>
      <c r="T122" s="336"/>
      <c r="U122" s="336"/>
      <c r="V122" s="336"/>
      <c r="W122" s="336"/>
      <c r="X122" s="336"/>
      <c r="Y122" s="336"/>
      <c r="Z122" s="336"/>
    </row>
    <row r="123">
      <c r="A123" s="336"/>
      <c r="B123" s="336"/>
      <c r="C123" s="336"/>
      <c r="D123" s="336"/>
      <c r="E123" s="336"/>
      <c r="F123" s="336"/>
      <c r="G123" s="336"/>
      <c r="H123" s="336"/>
      <c r="I123" s="336"/>
      <c r="J123" s="336"/>
      <c r="K123" s="336"/>
      <c r="L123" s="336"/>
      <c r="M123" s="336"/>
      <c r="N123" s="336"/>
      <c r="O123" s="336"/>
      <c r="P123" s="336"/>
      <c r="Q123" s="336"/>
      <c r="R123" s="336"/>
      <c r="S123" s="336"/>
      <c r="T123" s="336"/>
      <c r="U123" s="336"/>
      <c r="V123" s="336"/>
      <c r="W123" s="336"/>
      <c r="X123" s="336"/>
      <c r="Y123" s="336"/>
      <c r="Z123" s="336"/>
    </row>
    <row r="124">
      <c r="A124" s="336"/>
      <c r="B124" s="336"/>
      <c r="C124" s="336"/>
      <c r="D124" s="336"/>
      <c r="E124" s="336"/>
      <c r="F124" s="336"/>
      <c r="G124" s="336"/>
      <c r="H124" s="336"/>
      <c r="I124" s="336"/>
      <c r="J124" s="336"/>
      <c r="K124" s="336"/>
      <c r="L124" s="336"/>
      <c r="M124" s="336"/>
      <c r="N124" s="336"/>
      <c r="O124" s="336"/>
      <c r="P124" s="336"/>
      <c r="Q124" s="336"/>
      <c r="R124" s="336"/>
      <c r="S124" s="336"/>
      <c r="T124" s="336"/>
      <c r="U124" s="336"/>
      <c r="V124" s="336"/>
      <c r="W124" s="336"/>
      <c r="X124" s="336"/>
      <c r="Y124" s="336"/>
      <c r="Z124" s="336"/>
    </row>
    <row r="125">
      <c r="A125" s="336"/>
      <c r="B125" s="336"/>
      <c r="C125" s="336"/>
      <c r="D125" s="336"/>
      <c r="E125" s="336"/>
      <c r="F125" s="336"/>
      <c r="G125" s="336"/>
      <c r="H125" s="336"/>
      <c r="I125" s="336"/>
      <c r="J125" s="336"/>
      <c r="K125" s="336"/>
      <c r="L125" s="336"/>
      <c r="M125" s="336"/>
      <c r="N125" s="336"/>
      <c r="O125" s="336"/>
      <c r="P125" s="336"/>
      <c r="Q125" s="336"/>
      <c r="R125" s="336"/>
      <c r="S125" s="336"/>
      <c r="T125" s="336"/>
      <c r="U125" s="336"/>
      <c r="V125" s="336"/>
      <c r="W125" s="336"/>
      <c r="X125" s="336"/>
      <c r="Y125" s="336"/>
      <c r="Z125" s="336"/>
    </row>
    <row r="126">
      <c r="A126" s="336"/>
      <c r="B126" s="336"/>
      <c r="C126" s="336"/>
      <c r="D126" s="336"/>
      <c r="E126" s="336"/>
      <c r="F126" s="336"/>
      <c r="G126" s="336"/>
      <c r="H126" s="336"/>
      <c r="I126" s="336"/>
      <c r="J126" s="336"/>
      <c r="K126" s="336"/>
      <c r="L126" s="336"/>
      <c r="M126" s="336"/>
      <c r="N126" s="336"/>
      <c r="O126" s="336"/>
      <c r="P126" s="336"/>
      <c r="Q126" s="336"/>
      <c r="R126" s="336"/>
      <c r="S126" s="336"/>
      <c r="T126" s="336"/>
      <c r="U126" s="336"/>
      <c r="V126" s="336"/>
      <c r="W126" s="336"/>
      <c r="X126" s="336"/>
      <c r="Y126" s="336"/>
      <c r="Z126" s="336"/>
    </row>
    <row r="127">
      <c r="A127" s="336"/>
      <c r="B127" s="336"/>
      <c r="C127" s="336"/>
      <c r="D127" s="336"/>
      <c r="E127" s="336"/>
      <c r="F127" s="336"/>
      <c r="G127" s="336"/>
      <c r="H127" s="336"/>
      <c r="I127" s="336"/>
      <c r="J127" s="336"/>
      <c r="K127" s="336"/>
      <c r="L127" s="336"/>
      <c r="M127" s="336"/>
      <c r="N127" s="336"/>
      <c r="O127" s="336"/>
      <c r="P127" s="336"/>
      <c r="Q127" s="336"/>
      <c r="R127" s="336"/>
      <c r="S127" s="336"/>
      <c r="T127" s="336"/>
      <c r="U127" s="336"/>
      <c r="V127" s="336"/>
      <c r="W127" s="336"/>
      <c r="X127" s="336"/>
      <c r="Y127" s="336"/>
      <c r="Z127" s="336"/>
    </row>
    <row r="128">
      <c r="A128" s="336"/>
      <c r="B128" s="336"/>
      <c r="C128" s="336"/>
      <c r="D128" s="336"/>
      <c r="E128" s="336"/>
      <c r="F128" s="336"/>
      <c r="G128" s="336"/>
      <c r="H128" s="336"/>
      <c r="I128" s="336"/>
      <c r="J128" s="336"/>
      <c r="K128" s="336"/>
      <c r="L128" s="336"/>
      <c r="M128" s="336"/>
      <c r="N128" s="336"/>
      <c r="O128" s="336"/>
      <c r="P128" s="336"/>
      <c r="Q128" s="336"/>
      <c r="R128" s="336"/>
      <c r="S128" s="336"/>
      <c r="T128" s="336"/>
      <c r="U128" s="336"/>
      <c r="V128" s="336"/>
      <c r="W128" s="336"/>
      <c r="X128" s="336"/>
      <c r="Y128" s="336"/>
      <c r="Z128" s="336"/>
    </row>
    <row r="129">
      <c r="A129" s="336"/>
      <c r="B129" s="336"/>
      <c r="C129" s="336"/>
      <c r="D129" s="336"/>
      <c r="E129" s="336"/>
      <c r="F129" s="336"/>
      <c r="G129" s="336"/>
      <c r="H129" s="336"/>
      <c r="I129" s="336"/>
      <c r="J129" s="336"/>
      <c r="K129" s="336"/>
      <c r="L129" s="336"/>
      <c r="M129" s="336"/>
      <c r="N129" s="336"/>
      <c r="O129" s="336"/>
      <c r="P129" s="336"/>
      <c r="Q129" s="336"/>
      <c r="R129" s="336"/>
      <c r="S129" s="336"/>
      <c r="T129" s="336"/>
      <c r="U129" s="336"/>
      <c r="V129" s="336"/>
      <c r="W129" s="336"/>
      <c r="X129" s="336"/>
      <c r="Y129" s="336"/>
      <c r="Z129" s="336"/>
    </row>
    <row r="130">
      <c r="A130" s="336"/>
      <c r="B130" s="336"/>
      <c r="C130" s="336"/>
      <c r="D130" s="336"/>
      <c r="E130" s="336"/>
      <c r="F130" s="336"/>
      <c r="G130" s="336"/>
      <c r="H130" s="336"/>
      <c r="I130" s="336"/>
      <c r="J130" s="336"/>
      <c r="K130" s="336"/>
      <c r="L130" s="336"/>
      <c r="M130" s="336"/>
      <c r="N130" s="336"/>
      <c r="O130" s="336"/>
      <c r="P130" s="336"/>
      <c r="Q130" s="336"/>
      <c r="R130" s="336"/>
      <c r="S130" s="336"/>
      <c r="T130" s="336"/>
      <c r="U130" s="336"/>
      <c r="V130" s="336"/>
      <c r="W130" s="336"/>
      <c r="X130" s="336"/>
      <c r="Y130" s="336"/>
      <c r="Z130" s="336"/>
    </row>
    <row r="131">
      <c r="A131" s="336"/>
      <c r="B131" s="336"/>
      <c r="C131" s="336"/>
      <c r="D131" s="336"/>
      <c r="E131" s="336"/>
      <c r="F131" s="336"/>
      <c r="G131" s="336"/>
      <c r="H131" s="336"/>
      <c r="I131" s="336"/>
      <c r="J131" s="336"/>
      <c r="K131" s="336"/>
      <c r="L131" s="336"/>
      <c r="M131" s="336"/>
      <c r="N131" s="336"/>
      <c r="O131" s="336"/>
      <c r="P131" s="336"/>
      <c r="Q131" s="336"/>
      <c r="R131" s="336"/>
      <c r="S131" s="336"/>
      <c r="T131" s="336"/>
      <c r="U131" s="336"/>
      <c r="V131" s="336"/>
      <c r="W131" s="336"/>
      <c r="X131" s="336"/>
      <c r="Y131" s="336"/>
      <c r="Z131" s="336"/>
    </row>
    <row r="132">
      <c r="A132" s="336"/>
      <c r="B132" s="336"/>
      <c r="C132" s="336"/>
      <c r="D132" s="336"/>
      <c r="E132" s="336"/>
      <c r="F132" s="336"/>
      <c r="G132" s="336"/>
      <c r="H132" s="336"/>
      <c r="I132" s="336"/>
      <c r="J132" s="336"/>
      <c r="K132" s="336"/>
      <c r="L132" s="336"/>
      <c r="M132" s="336"/>
      <c r="N132" s="336"/>
      <c r="O132" s="336"/>
      <c r="P132" s="336"/>
      <c r="Q132" s="336"/>
      <c r="R132" s="336"/>
      <c r="S132" s="336"/>
      <c r="T132" s="336"/>
      <c r="U132" s="336"/>
      <c r="V132" s="336"/>
      <c r="W132" s="336"/>
      <c r="X132" s="336"/>
      <c r="Y132" s="336"/>
      <c r="Z132" s="336"/>
    </row>
    <row r="133">
      <c r="A133" s="336"/>
      <c r="B133" s="336"/>
      <c r="C133" s="336"/>
      <c r="D133" s="336"/>
      <c r="E133" s="336"/>
      <c r="F133" s="336"/>
      <c r="G133" s="336"/>
      <c r="H133" s="336"/>
      <c r="I133" s="336"/>
      <c r="J133" s="336"/>
      <c r="K133" s="336"/>
      <c r="L133" s="336"/>
      <c r="M133" s="336"/>
      <c r="N133" s="336"/>
      <c r="O133" s="336"/>
      <c r="P133" s="336"/>
      <c r="Q133" s="336"/>
      <c r="R133" s="336"/>
      <c r="S133" s="336"/>
      <c r="T133" s="336"/>
      <c r="U133" s="336"/>
      <c r="V133" s="336"/>
      <c r="W133" s="336"/>
      <c r="X133" s="336"/>
      <c r="Y133" s="336"/>
      <c r="Z133" s="336"/>
    </row>
    <row r="134">
      <c r="A134" s="336"/>
      <c r="B134" s="336"/>
      <c r="C134" s="336"/>
      <c r="D134" s="336"/>
      <c r="E134" s="336"/>
      <c r="F134" s="336"/>
      <c r="G134" s="336"/>
      <c r="H134" s="336"/>
      <c r="I134" s="336"/>
      <c r="J134" s="336"/>
      <c r="K134" s="336"/>
      <c r="L134" s="336"/>
      <c r="M134" s="336"/>
      <c r="N134" s="336"/>
      <c r="O134" s="336"/>
      <c r="P134" s="336"/>
      <c r="Q134" s="336"/>
      <c r="R134" s="336"/>
      <c r="S134" s="336"/>
      <c r="T134" s="336"/>
      <c r="U134" s="336"/>
      <c r="V134" s="336"/>
      <c r="W134" s="336"/>
      <c r="X134" s="336"/>
      <c r="Y134" s="336"/>
      <c r="Z134" s="336"/>
    </row>
    <row r="135">
      <c r="A135" s="336"/>
      <c r="B135" s="336"/>
      <c r="C135" s="336"/>
      <c r="D135" s="336"/>
      <c r="E135" s="336"/>
      <c r="F135" s="336"/>
      <c r="G135" s="336"/>
      <c r="H135" s="336"/>
      <c r="I135" s="336"/>
      <c r="J135" s="336"/>
      <c r="K135" s="336"/>
      <c r="L135" s="336"/>
      <c r="M135" s="336"/>
      <c r="N135" s="336"/>
      <c r="O135" s="336"/>
      <c r="P135" s="336"/>
      <c r="Q135" s="336"/>
      <c r="R135" s="336"/>
      <c r="S135" s="336"/>
      <c r="T135" s="336"/>
      <c r="U135" s="336"/>
      <c r="V135" s="336"/>
      <c r="W135" s="336"/>
      <c r="X135" s="336"/>
      <c r="Y135" s="336"/>
      <c r="Z135" s="336"/>
    </row>
    <row r="136">
      <c r="A136" s="336"/>
      <c r="B136" s="336"/>
      <c r="C136" s="336"/>
      <c r="D136" s="336"/>
      <c r="E136" s="336"/>
      <c r="F136" s="336"/>
      <c r="G136" s="336"/>
      <c r="H136" s="336"/>
      <c r="I136" s="336"/>
      <c r="J136" s="336"/>
      <c r="K136" s="336"/>
      <c r="L136" s="336"/>
      <c r="M136" s="336"/>
      <c r="N136" s="336"/>
      <c r="O136" s="336"/>
      <c r="P136" s="336"/>
      <c r="Q136" s="336"/>
      <c r="R136" s="336"/>
      <c r="S136" s="336"/>
      <c r="T136" s="336"/>
      <c r="U136" s="336"/>
      <c r="V136" s="336"/>
      <c r="W136" s="336"/>
      <c r="X136" s="336"/>
      <c r="Y136" s="336"/>
      <c r="Z136" s="336"/>
    </row>
    <row r="137">
      <c r="A137" s="336"/>
      <c r="B137" s="336"/>
      <c r="C137" s="336"/>
      <c r="D137" s="336"/>
      <c r="E137" s="336"/>
      <c r="F137" s="336"/>
      <c r="G137" s="336"/>
      <c r="H137" s="336"/>
      <c r="I137" s="336"/>
      <c r="J137" s="336"/>
      <c r="K137" s="336"/>
      <c r="L137" s="336"/>
      <c r="M137" s="336"/>
      <c r="N137" s="336"/>
      <c r="O137" s="336"/>
      <c r="P137" s="336"/>
      <c r="Q137" s="336"/>
      <c r="R137" s="336"/>
      <c r="S137" s="336"/>
      <c r="T137" s="336"/>
      <c r="U137" s="336"/>
      <c r="V137" s="336"/>
      <c r="W137" s="336"/>
      <c r="X137" s="336"/>
      <c r="Y137" s="336"/>
      <c r="Z137" s="336"/>
    </row>
    <row r="138">
      <c r="A138" s="336"/>
      <c r="B138" s="336"/>
      <c r="C138" s="336"/>
      <c r="D138" s="336"/>
      <c r="E138" s="336"/>
      <c r="F138" s="336"/>
      <c r="G138" s="336"/>
      <c r="H138" s="336"/>
      <c r="I138" s="336"/>
      <c r="J138" s="336"/>
      <c r="K138" s="336"/>
      <c r="L138" s="336"/>
      <c r="M138" s="336"/>
      <c r="N138" s="336"/>
      <c r="O138" s="336"/>
      <c r="P138" s="336"/>
      <c r="Q138" s="336"/>
      <c r="R138" s="336"/>
      <c r="S138" s="336"/>
      <c r="T138" s="336"/>
      <c r="U138" s="336"/>
      <c r="V138" s="336"/>
      <c r="W138" s="336"/>
      <c r="X138" s="336"/>
      <c r="Y138" s="336"/>
      <c r="Z138" s="336"/>
    </row>
    <row r="139">
      <c r="A139" s="336"/>
      <c r="B139" s="336"/>
      <c r="C139" s="336"/>
      <c r="D139" s="336"/>
      <c r="E139" s="336"/>
      <c r="F139" s="336"/>
      <c r="G139" s="336"/>
      <c r="H139" s="336"/>
      <c r="I139" s="336"/>
      <c r="J139" s="336"/>
      <c r="K139" s="336"/>
      <c r="L139" s="336"/>
      <c r="M139" s="336"/>
      <c r="N139" s="336"/>
      <c r="O139" s="336"/>
      <c r="P139" s="336"/>
      <c r="Q139" s="336"/>
      <c r="R139" s="336"/>
      <c r="S139" s="336"/>
      <c r="T139" s="336"/>
      <c r="U139" s="336"/>
      <c r="V139" s="336"/>
      <c r="W139" s="336"/>
      <c r="X139" s="336"/>
      <c r="Y139" s="336"/>
      <c r="Z139" s="336"/>
    </row>
    <row r="140">
      <c r="A140" s="336"/>
      <c r="B140" s="336"/>
      <c r="C140" s="336"/>
      <c r="D140" s="336"/>
      <c r="E140" s="336"/>
      <c r="F140" s="336"/>
      <c r="G140" s="336"/>
      <c r="H140" s="336"/>
      <c r="I140" s="336"/>
      <c r="J140" s="336"/>
      <c r="K140" s="336"/>
      <c r="L140" s="336"/>
      <c r="M140" s="336"/>
      <c r="N140" s="336"/>
      <c r="O140" s="336"/>
      <c r="P140" s="336"/>
      <c r="Q140" s="336"/>
      <c r="R140" s="336"/>
      <c r="S140" s="336"/>
      <c r="T140" s="336"/>
      <c r="U140" s="336"/>
      <c r="V140" s="336"/>
      <c r="W140" s="336"/>
      <c r="X140" s="336"/>
      <c r="Y140" s="336"/>
      <c r="Z140" s="336"/>
    </row>
    <row r="141">
      <c r="A141" s="336"/>
      <c r="B141" s="336"/>
      <c r="C141" s="336"/>
      <c r="D141" s="336"/>
      <c r="E141" s="336"/>
      <c r="F141" s="336"/>
      <c r="G141" s="336"/>
      <c r="H141" s="336"/>
      <c r="I141" s="336"/>
      <c r="J141" s="336"/>
      <c r="K141" s="336"/>
      <c r="L141" s="336"/>
      <c r="M141" s="336"/>
      <c r="N141" s="336"/>
      <c r="O141" s="336"/>
      <c r="P141" s="336"/>
      <c r="Q141" s="336"/>
      <c r="R141" s="336"/>
      <c r="S141" s="336"/>
      <c r="T141" s="336"/>
      <c r="U141" s="336"/>
      <c r="V141" s="336"/>
      <c r="W141" s="336"/>
      <c r="X141" s="336"/>
      <c r="Y141" s="336"/>
      <c r="Z141" s="336"/>
    </row>
    <row r="142">
      <c r="A142" s="336"/>
      <c r="B142" s="336"/>
      <c r="C142" s="336"/>
      <c r="D142" s="336"/>
      <c r="E142" s="336"/>
      <c r="F142" s="336"/>
      <c r="G142" s="336"/>
      <c r="H142" s="336"/>
      <c r="I142" s="336"/>
      <c r="J142" s="336"/>
      <c r="K142" s="336"/>
      <c r="L142" s="336"/>
      <c r="M142" s="336"/>
      <c r="N142" s="336"/>
      <c r="O142" s="336"/>
      <c r="P142" s="336"/>
      <c r="Q142" s="336"/>
      <c r="R142" s="336"/>
      <c r="S142" s="336"/>
      <c r="T142" s="336"/>
      <c r="U142" s="336"/>
      <c r="V142" s="336"/>
      <c r="W142" s="336"/>
      <c r="X142" s="336"/>
      <c r="Y142" s="336"/>
      <c r="Z142" s="336"/>
    </row>
    <row r="143">
      <c r="A143" s="336"/>
      <c r="B143" s="336"/>
      <c r="C143" s="336"/>
      <c r="D143" s="336"/>
      <c r="E143" s="336"/>
      <c r="F143" s="336"/>
      <c r="G143" s="336"/>
      <c r="H143" s="336"/>
      <c r="I143" s="336"/>
      <c r="J143" s="336"/>
      <c r="K143" s="336"/>
      <c r="L143" s="336"/>
      <c r="M143" s="336"/>
      <c r="N143" s="336"/>
      <c r="O143" s="336"/>
      <c r="P143" s="336"/>
      <c r="Q143" s="336"/>
      <c r="R143" s="336"/>
      <c r="S143" s="336"/>
      <c r="T143" s="336"/>
      <c r="U143" s="336"/>
      <c r="V143" s="336"/>
      <c r="W143" s="336"/>
      <c r="X143" s="336"/>
      <c r="Y143" s="336"/>
      <c r="Z143" s="336"/>
    </row>
    <row r="144">
      <c r="A144" s="336"/>
      <c r="B144" s="336"/>
      <c r="C144" s="336"/>
      <c r="D144" s="336"/>
      <c r="E144" s="336"/>
      <c r="F144" s="336"/>
      <c r="G144" s="336"/>
      <c r="H144" s="336"/>
      <c r="I144" s="336"/>
      <c r="J144" s="336"/>
      <c r="K144" s="336"/>
      <c r="L144" s="336"/>
      <c r="M144" s="336"/>
      <c r="N144" s="336"/>
      <c r="O144" s="336"/>
      <c r="P144" s="336"/>
      <c r="Q144" s="336"/>
      <c r="R144" s="336"/>
      <c r="S144" s="336"/>
      <c r="T144" s="336"/>
      <c r="U144" s="336"/>
      <c r="V144" s="336"/>
      <c r="W144" s="336"/>
      <c r="X144" s="336"/>
      <c r="Y144" s="336"/>
      <c r="Z144" s="336"/>
    </row>
    <row r="145">
      <c r="A145" s="336"/>
      <c r="B145" s="336"/>
      <c r="C145" s="336"/>
      <c r="D145" s="336"/>
      <c r="E145" s="336"/>
      <c r="F145" s="336"/>
      <c r="G145" s="336"/>
      <c r="H145" s="336"/>
      <c r="I145" s="336"/>
      <c r="J145" s="336"/>
      <c r="K145" s="336"/>
      <c r="L145" s="336"/>
      <c r="M145" s="336"/>
      <c r="N145" s="336"/>
      <c r="O145" s="336"/>
      <c r="P145" s="336"/>
      <c r="Q145" s="336"/>
      <c r="R145" s="336"/>
      <c r="S145" s="336"/>
      <c r="T145" s="336"/>
      <c r="U145" s="336"/>
      <c r="V145" s="336"/>
      <c r="W145" s="336"/>
      <c r="X145" s="336"/>
      <c r="Y145" s="336"/>
      <c r="Z145" s="336"/>
    </row>
    <row r="146">
      <c r="A146" s="336"/>
      <c r="B146" s="336"/>
      <c r="C146" s="336"/>
      <c r="D146" s="336"/>
      <c r="E146" s="336"/>
      <c r="F146" s="336"/>
      <c r="G146" s="336"/>
      <c r="H146" s="336"/>
      <c r="I146" s="336"/>
      <c r="J146" s="336"/>
      <c r="K146" s="336"/>
      <c r="L146" s="336"/>
      <c r="M146" s="336"/>
      <c r="N146" s="336"/>
      <c r="O146" s="336"/>
      <c r="P146" s="336"/>
      <c r="Q146" s="336"/>
      <c r="R146" s="336"/>
      <c r="S146" s="336"/>
      <c r="T146" s="336"/>
      <c r="U146" s="336"/>
      <c r="V146" s="336"/>
      <c r="W146" s="336"/>
      <c r="X146" s="336"/>
      <c r="Y146" s="336"/>
      <c r="Z146" s="336"/>
    </row>
    <row r="147">
      <c r="A147" s="336"/>
      <c r="B147" s="336"/>
      <c r="C147" s="336"/>
      <c r="D147" s="336"/>
      <c r="E147" s="336"/>
      <c r="F147" s="336"/>
      <c r="G147" s="336"/>
      <c r="H147" s="336"/>
      <c r="I147" s="336"/>
      <c r="J147" s="336"/>
      <c r="K147" s="336"/>
      <c r="L147" s="336"/>
      <c r="M147" s="336"/>
      <c r="N147" s="336"/>
      <c r="O147" s="336"/>
      <c r="P147" s="336"/>
      <c r="Q147" s="336"/>
      <c r="R147" s="336"/>
      <c r="S147" s="336"/>
      <c r="T147" s="336"/>
      <c r="U147" s="336"/>
      <c r="V147" s="336"/>
      <c r="W147" s="336"/>
      <c r="X147" s="336"/>
      <c r="Y147" s="336"/>
      <c r="Z147" s="336"/>
    </row>
    <row r="148">
      <c r="A148" s="336"/>
      <c r="B148" s="336"/>
      <c r="C148" s="336"/>
      <c r="D148" s="336"/>
      <c r="E148" s="336"/>
      <c r="F148" s="336"/>
      <c r="G148" s="336"/>
      <c r="H148" s="336"/>
      <c r="I148" s="336"/>
      <c r="J148" s="336"/>
      <c r="K148" s="336"/>
      <c r="L148" s="336"/>
      <c r="M148" s="336"/>
      <c r="N148" s="336"/>
      <c r="O148" s="336"/>
      <c r="P148" s="336"/>
      <c r="Q148" s="336"/>
      <c r="R148" s="336"/>
      <c r="S148" s="336"/>
      <c r="T148" s="336"/>
      <c r="U148" s="336"/>
      <c r="V148" s="336"/>
      <c r="W148" s="336"/>
      <c r="X148" s="336"/>
      <c r="Y148" s="336"/>
      <c r="Z148" s="336"/>
    </row>
    <row r="149">
      <c r="A149" s="336"/>
      <c r="B149" s="336"/>
      <c r="C149" s="336"/>
      <c r="D149" s="336"/>
      <c r="E149" s="336"/>
      <c r="F149" s="336"/>
      <c r="G149" s="336"/>
      <c r="H149" s="336"/>
      <c r="I149" s="336"/>
      <c r="J149" s="336"/>
      <c r="K149" s="336"/>
      <c r="L149" s="336"/>
      <c r="M149" s="336"/>
      <c r="N149" s="336"/>
      <c r="O149" s="336"/>
      <c r="P149" s="336"/>
      <c r="Q149" s="336"/>
      <c r="R149" s="336"/>
      <c r="S149" s="336"/>
      <c r="T149" s="336"/>
      <c r="U149" s="336"/>
      <c r="V149" s="336"/>
      <c r="W149" s="336"/>
      <c r="X149" s="336"/>
      <c r="Y149" s="336"/>
      <c r="Z149" s="336"/>
    </row>
    <row r="150">
      <c r="A150" s="336"/>
      <c r="B150" s="336"/>
      <c r="C150" s="336"/>
      <c r="D150" s="336"/>
      <c r="E150" s="336"/>
      <c r="F150" s="336"/>
      <c r="G150" s="336"/>
      <c r="H150" s="336"/>
      <c r="I150" s="336"/>
      <c r="J150" s="336"/>
      <c r="K150" s="336"/>
      <c r="L150" s="336"/>
      <c r="M150" s="336"/>
      <c r="N150" s="336"/>
      <c r="O150" s="336"/>
      <c r="P150" s="336"/>
      <c r="Q150" s="336"/>
      <c r="R150" s="336"/>
      <c r="S150" s="336"/>
      <c r="T150" s="336"/>
      <c r="U150" s="336"/>
      <c r="V150" s="336"/>
      <c r="W150" s="336"/>
      <c r="X150" s="336"/>
      <c r="Y150" s="336"/>
      <c r="Z150" s="336"/>
    </row>
    <row r="151">
      <c r="A151" s="336"/>
      <c r="B151" s="336"/>
      <c r="C151" s="336"/>
      <c r="D151" s="336"/>
      <c r="E151" s="336"/>
      <c r="F151" s="336"/>
      <c r="G151" s="336"/>
      <c r="H151" s="336"/>
      <c r="I151" s="336"/>
      <c r="J151" s="336"/>
      <c r="K151" s="336"/>
      <c r="L151" s="336"/>
      <c r="M151" s="336"/>
      <c r="N151" s="336"/>
      <c r="O151" s="336"/>
      <c r="P151" s="336"/>
      <c r="Q151" s="336"/>
      <c r="R151" s="336"/>
      <c r="S151" s="336"/>
      <c r="T151" s="336"/>
      <c r="U151" s="336"/>
      <c r="V151" s="336"/>
      <c r="W151" s="336"/>
      <c r="X151" s="336"/>
      <c r="Y151" s="336"/>
      <c r="Z151" s="336"/>
    </row>
    <row r="152">
      <c r="A152" s="336"/>
      <c r="B152" s="336"/>
      <c r="C152" s="336"/>
      <c r="D152" s="336"/>
      <c r="E152" s="336"/>
      <c r="F152" s="336"/>
      <c r="G152" s="336"/>
      <c r="H152" s="336"/>
      <c r="I152" s="336"/>
      <c r="J152" s="336"/>
      <c r="K152" s="336"/>
      <c r="L152" s="336"/>
      <c r="M152" s="336"/>
      <c r="N152" s="336"/>
      <c r="O152" s="336"/>
      <c r="P152" s="336"/>
      <c r="Q152" s="336"/>
      <c r="R152" s="336"/>
      <c r="S152" s="336"/>
      <c r="T152" s="336"/>
      <c r="U152" s="336"/>
      <c r="V152" s="336"/>
      <c r="W152" s="336"/>
      <c r="X152" s="336"/>
      <c r="Y152" s="336"/>
      <c r="Z152" s="336"/>
    </row>
    <row r="153">
      <c r="A153" s="336"/>
      <c r="B153" s="336"/>
      <c r="C153" s="336"/>
      <c r="D153" s="336"/>
      <c r="E153" s="336"/>
      <c r="F153" s="336"/>
      <c r="G153" s="336"/>
      <c r="H153" s="336"/>
      <c r="I153" s="336"/>
      <c r="J153" s="336"/>
      <c r="K153" s="336"/>
      <c r="L153" s="336"/>
      <c r="M153" s="336"/>
      <c r="N153" s="336"/>
      <c r="O153" s="336"/>
      <c r="P153" s="336"/>
      <c r="Q153" s="336"/>
      <c r="R153" s="336"/>
      <c r="S153" s="336"/>
      <c r="T153" s="336"/>
      <c r="U153" s="336"/>
      <c r="V153" s="336"/>
      <c r="W153" s="336"/>
      <c r="X153" s="336"/>
      <c r="Y153" s="336"/>
      <c r="Z153" s="336"/>
    </row>
    <row r="154">
      <c r="A154" s="336"/>
      <c r="B154" s="336"/>
      <c r="C154" s="336"/>
      <c r="D154" s="336"/>
      <c r="E154" s="336"/>
      <c r="F154" s="336"/>
      <c r="G154" s="336"/>
      <c r="H154" s="336"/>
      <c r="I154" s="336"/>
      <c r="J154" s="336"/>
      <c r="K154" s="336"/>
      <c r="L154" s="336"/>
      <c r="M154" s="336"/>
      <c r="N154" s="336"/>
      <c r="O154" s="336"/>
      <c r="P154" s="336"/>
      <c r="Q154" s="336"/>
      <c r="R154" s="336"/>
      <c r="S154" s="336"/>
      <c r="T154" s="336"/>
      <c r="U154" s="336"/>
      <c r="V154" s="336"/>
      <c r="W154" s="336"/>
      <c r="X154" s="336"/>
      <c r="Y154" s="336"/>
      <c r="Z154" s="336"/>
    </row>
    <row r="155">
      <c r="A155" s="336"/>
      <c r="B155" s="336"/>
      <c r="C155" s="336"/>
      <c r="D155" s="336"/>
      <c r="E155" s="336"/>
      <c r="F155" s="336"/>
      <c r="G155" s="336"/>
      <c r="H155" s="336"/>
      <c r="I155" s="336"/>
      <c r="J155" s="336"/>
      <c r="K155" s="336"/>
      <c r="L155" s="336"/>
      <c r="M155" s="336"/>
      <c r="N155" s="336"/>
      <c r="O155" s="336"/>
      <c r="P155" s="336"/>
      <c r="Q155" s="336"/>
      <c r="R155" s="336"/>
      <c r="S155" s="336"/>
      <c r="T155" s="336"/>
      <c r="U155" s="336"/>
      <c r="V155" s="336"/>
      <c r="W155" s="336"/>
      <c r="X155" s="336"/>
      <c r="Y155" s="336"/>
      <c r="Z155" s="336"/>
    </row>
    <row r="156">
      <c r="A156" s="336"/>
      <c r="B156" s="336"/>
      <c r="C156" s="336"/>
      <c r="D156" s="336"/>
      <c r="E156" s="336"/>
      <c r="F156" s="336"/>
      <c r="G156" s="336"/>
      <c r="H156" s="336"/>
      <c r="I156" s="336"/>
      <c r="J156" s="336"/>
      <c r="K156" s="336"/>
      <c r="L156" s="336"/>
      <c r="M156" s="336"/>
      <c r="N156" s="336"/>
      <c r="O156" s="336"/>
      <c r="P156" s="336"/>
      <c r="Q156" s="336"/>
      <c r="R156" s="336"/>
      <c r="S156" s="336"/>
      <c r="T156" s="336"/>
      <c r="U156" s="336"/>
      <c r="V156" s="336"/>
      <c r="W156" s="336"/>
      <c r="X156" s="336"/>
      <c r="Y156" s="336"/>
      <c r="Z156" s="336"/>
    </row>
    <row r="157">
      <c r="A157" s="336"/>
      <c r="B157" s="336"/>
      <c r="C157" s="336"/>
      <c r="D157" s="336"/>
      <c r="E157" s="336"/>
      <c r="F157" s="336"/>
      <c r="G157" s="336"/>
      <c r="H157" s="336"/>
      <c r="I157" s="336"/>
      <c r="J157" s="336"/>
      <c r="K157" s="336"/>
      <c r="L157" s="336"/>
      <c r="M157" s="336"/>
      <c r="N157" s="336"/>
      <c r="O157" s="336"/>
      <c r="P157" s="336"/>
      <c r="Q157" s="336"/>
      <c r="R157" s="336"/>
      <c r="S157" s="336"/>
      <c r="T157" s="336"/>
      <c r="U157" s="336"/>
      <c r="V157" s="336"/>
      <c r="W157" s="336"/>
      <c r="X157" s="336"/>
      <c r="Y157" s="336"/>
      <c r="Z157" s="336"/>
    </row>
    <row r="158">
      <c r="A158" s="336"/>
      <c r="B158" s="336"/>
      <c r="C158" s="336"/>
      <c r="D158" s="336"/>
      <c r="E158" s="336"/>
      <c r="F158" s="336"/>
      <c r="G158" s="336"/>
      <c r="H158" s="336"/>
      <c r="I158" s="336"/>
      <c r="J158" s="336"/>
      <c r="K158" s="336"/>
      <c r="L158" s="336"/>
      <c r="M158" s="336"/>
      <c r="N158" s="336"/>
      <c r="O158" s="336"/>
      <c r="P158" s="336"/>
      <c r="Q158" s="336"/>
      <c r="R158" s="336"/>
      <c r="S158" s="336"/>
      <c r="T158" s="336"/>
      <c r="U158" s="336"/>
      <c r="V158" s="336"/>
      <c r="W158" s="336"/>
      <c r="X158" s="336"/>
      <c r="Y158" s="336"/>
      <c r="Z158" s="336"/>
    </row>
    <row r="159">
      <c r="A159" s="336"/>
      <c r="B159" s="336"/>
      <c r="C159" s="336"/>
      <c r="D159" s="336"/>
      <c r="E159" s="336"/>
      <c r="F159" s="336"/>
      <c r="G159" s="336"/>
      <c r="H159" s="336"/>
      <c r="I159" s="336"/>
      <c r="J159" s="336"/>
      <c r="K159" s="336"/>
      <c r="L159" s="336"/>
      <c r="M159" s="336"/>
      <c r="N159" s="336"/>
      <c r="O159" s="336"/>
      <c r="P159" s="336"/>
      <c r="Q159" s="336"/>
      <c r="R159" s="336"/>
      <c r="S159" s="336"/>
      <c r="T159" s="336"/>
      <c r="U159" s="336"/>
      <c r="V159" s="336"/>
      <c r="W159" s="336"/>
      <c r="X159" s="336"/>
      <c r="Y159" s="336"/>
      <c r="Z159" s="336"/>
    </row>
    <row r="160">
      <c r="A160" s="336"/>
      <c r="B160" s="336"/>
      <c r="C160" s="336"/>
      <c r="D160" s="336"/>
      <c r="E160" s="336"/>
      <c r="F160" s="336"/>
      <c r="G160" s="336"/>
      <c r="H160" s="336"/>
      <c r="I160" s="336"/>
      <c r="J160" s="336"/>
      <c r="K160" s="336"/>
      <c r="L160" s="336"/>
      <c r="M160" s="336"/>
      <c r="N160" s="336"/>
      <c r="O160" s="336"/>
      <c r="P160" s="336"/>
      <c r="Q160" s="336"/>
      <c r="R160" s="336"/>
      <c r="S160" s="336"/>
      <c r="T160" s="336"/>
      <c r="U160" s="336"/>
      <c r="V160" s="336"/>
      <c r="W160" s="336"/>
      <c r="X160" s="336"/>
      <c r="Y160" s="336"/>
      <c r="Z160" s="336"/>
    </row>
    <row r="161">
      <c r="A161" s="336"/>
      <c r="B161" s="336"/>
      <c r="C161" s="336"/>
      <c r="D161" s="336"/>
      <c r="E161" s="336"/>
      <c r="F161" s="336"/>
      <c r="G161" s="336"/>
      <c r="H161" s="336"/>
      <c r="I161" s="336"/>
      <c r="J161" s="336"/>
      <c r="K161" s="336"/>
      <c r="L161" s="336"/>
      <c r="M161" s="336"/>
      <c r="N161" s="336"/>
      <c r="O161" s="336"/>
      <c r="P161" s="336"/>
      <c r="Q161" s="336"/>
      <c r="R161" s="336"/>
      <c r="S161" s="336"/>
      <c r="T161" s="336"/>
      <c r="U161" s="336"/>
      <c r="V161" s="336"/>
      <c r="W161" s="336"/>
      <c r="X161" s="336"/>
      <c r="Y161" s="336"/>
      <c r="Z161" s="336"/>
    </row>
    <row r="162">
      <c r="A162" s="336"/>
      <c r="B162" s="336"/>
      <c r="C162" s="336"/>
      <c r="D162" s="336"/>
      <c r="E162" s="336"/>
      <c r="F162" s="336"/>
      <c r="G162" s="336"/>
      <c r="H162" s="336"/>
      <c r="I162" s="336"/>
      <c r="J162" s="336"/>
      <c r="K162" s="336"/>
      <c r="L162" s="336"/>
      <c r="M162" s="336"/>
      <c r="N162" s="336"/>
      <c r="O162" s="336"/>
      <c r="P162" s="336"/>
      <c r="Q162" s="336"/>
      <c r="R162" s="336"/>
      <c r="S162" s="336"/>
      <c r="T162" s="336"/>
      <c r="U162" s="336"/>
      <c r="V162" s="336"/>
      <c r="W162" s="336"/>
      <c r="X162" s="336"/>
      <c r="Y162" s="336"/>
      <c r="Z162" s="336"/>
    </row>
    <row r="163">
      <c r="A163" s="336"/>
      <c r="B163" s="336"/>
      <c r="C163" s="336"/>
      <c r="D163" s="336"/>
      <c r="E163" s="336"/>
      <c r="F163" s="336"/>
      <c r="G163" s="336"/>
      <c r="H163" s="336"/>
      <c r="I163" s="336"/>
      <c r="J163" s="336"/>
      <c r="K163" s="336"/>
      <c r="L163" s="336"/>
      <c r="M163" s="336"/>
      <c r="N163" s="336"/>
      <c r="O163" s="336"/>
      <c r="P163" s="336"/>
      <c r="Q163" s="336"/>
      <c r="R163" s="336"/>
      <c r="S163" s="336"/>
      <c r="T163" s="336"/>
      <c r="U163" s="336"/>
      <c r="V163" s="336"/>
      <c r="W163" s="336"/>
      <c r="X163" s="336"/>
      <c r="Y163" s="336"/>
      <c r="Z163" s="336"/>
    </row>
    <row r="164">
      <c r="A164" s="336"/>
      <c r="B164" s="336"/>
      <c r="C164" s="336"/>
      <c r="D164" s="336"/>
      <c r="E164" s="336"/>
      <c r="F164" s="336"/>
      <c r="G164" s="336"/>
      <c r="H164" s="336"/>
      <c r="I164" s="336"/>
      <c r="J164" s="336"/>
      <c r="K164" s="336"/>
      <c r="L164" s="336"/>
      <c r="M164" s="336"/>
      <c r="N164" s="336"/>
      <c r="O164" s="336"/>
      <c r="P164" s="336"/>
      <c r="Q164" s="336"/>
      <c r="R164" s="336"/>
      <c r="S164" s="336"/>
      <c r="T164" s="336"/>
      <c r="U164" s="336"/>
      <c r="V164" s="336"/>
      <c r="W164" s="336"/>
      <c r="X164" s="336"/>
      <c r="Y164" s="336"/>
      <c r="Z164" s="336"/>
    </row>
    <row r="165">
      <c r="A165" s="336"/>
      <c r="B165" s="336"/>
      <c r="C165" s="336"/>
      <c r="D165" s="336"/>
      <c r="E165" s="336"/>
      <c r="F165" s="336"/>
      <c r="G165" s="336"/>
      <c r="H165" s="336"/>
      <c r="I165" s="336"/>
      <c r="J165" s="336"/>
      <c r="K165" s="336"/>
      <c r="L165" s="336"/>
      <c r="M165" s="336"/>
      <c r="N165" s="336"/>
      <c r="O165" s="336"/>
      <c r="P165" s="336"/>
      <c r="Q165" s="336"/>
      <c r="R165" s="336"/>
      <c r="S165" s="336"/>
      <c r="T165" s="336"/>
      <c r="U165" s="336"/>
      <c r="V165" s="336"/>
      <c r="W165" s="336"/>
      <c r="X165" s="336"/>
      <c r="Y165" s="336"/>
      <c r="Z165" s="336"/>
    </row>
    <row r="166">
      <c r="A166" s="336"/>
      <c r="B166" s="336"/>
      <c r="C166" s="336"/>
      <c r="D166" s="336"/>
      <c r="E166" s="336"/>
      <c r="F166" s="336"/>
      <c r="G166" s="336"/>
      <c r="H166" s="336"/>
      <c r="I166" s="336"/>
      <c r="J166" s="336"/>
      <c r="K166" s="336"/>
      <c r="L166" s="336"/>
      <c r="M166" s="336"/>
      <c r="N166" s="336"/>
      <c r="O166" s="336"/>
      <c r="P166" s="336"/>
      <c r="Q166" s="336"/>
      <c r="R166" s="336"/>
      <c r="S166" s="336"/>
      <c r="T166" s="336"/>
      <c r="U166" s="336"/>
      <c r="V166" s="336"/>
      <c r="W166" s="336"/>
      <c r="X166" s="336"/>
      <c r="Y166" s="336"/>
      <c r="Z166" s="336"/>
    </row>
    <row r="167">
      <c r="A167" s="336"/>
      <c r="B167" s="336"/>
      <c r="C167" s="336"/>
      <c r="D167" s="336"/>
      <c r="E167" s="336"/>
      <c r="F167" s="336"/>
      <c r="G167" s="336"/>
      <c r="H167" s="336"/>
      <c r="I167" s="336"/>
      <c r="J167" s="336"/>
      <c r="K167" s="336"/>
      <c r="L167" s="336"/>
      <c r="M167" s="336"/>
      <c r="N167" s="336"/>
      <c r="O167" s="336"/>
      <c r="P167" s="336"/>
      <c r="Q167" s="336"/>
      <c r="R167" s="336"/>
      <c r="S167" s="336"/>
      <c r="T167" s="336"/>
      <c r="U167" s="336"/>
      <c r="V167" s="336"/>
      <c r="W167" s="336"/>
      <c r="X167" s="336"/>
      <c r="Y167" s="336"/>
      <c r="Z167" s="336"/>
    </row>
    <row r="168">
      <c r="A168" s="336"/>
      <c r="B168" s="336"/>
      <c r="C168" s="336"/>
      <c r="D168" s="336"/>
      <c r="E168" s="336"/>
      <c r="F168" s="336"/>
      <c r="G168" s="336"/>
      <c r="H168" s="336"/>
      <c r="I168" s="336"/>
      <c r="J168" s="336"/>
      <c r="K168" s="336"/>
      <c r="L168" s="336"/>
      <c r="M168" s="336"/>
      <c r="N168" s="336"/>
      <c r="O168" s="336"/>
      <c r="P168" s="336"/>
      <c r="Q168" s="336"/>
      <c r="R168" s="336"/>
      <c r="S168" s="336"/>
      <c r="T168" s="336"/>
      <c r="U168" s="336"/>
      <c r="V168" s="336"/>
      <c r="W168" s="336"/>
      <c r="X168" s="336"/>
      <c r="Y168" s="336"/>
      <c r="Z168" s="336"/>
    </row>
    <row r="169">
      <c r="A169" s="336"/>
      <c r="B169" s="336"/>
      <c r="C169" s="336"/>
      <c r="D169" s="336"/>
      <c r="E169" s="336"/>
      <c r="F169" s="336"/>
      <c r="G169" s="336"/>
      <c r="H169" s="336"/>
      <c r="I169" s="336"/>
      <c r="J169" s="336"/>
      <c r="K169" s="336"/>
      <c r="L169" s="336"/>
      <c r="M169" s="336"/>
      <c r="N169" s="336"/>
      <c r="O169" s="336"/>
      <c r="P169" s="336"/>
      <c r="Q169" s="336"/>
      <c r="R169" s="336"/>
      <c r="S169" s="336"/>
      <c r="T169" s="336"/>
      <c r="U169" s="336"/>
      <c r="V169" s="336"/>
      <c r="W169" s="336"/>
      <c r="X169" s="336"/>
      <c r="Y169" s="336"/>
      <c r="Z169" s="336"/>
    </row>
    <row r="170">
      <c r="A170" s="336"/>
      <c r="B170" s="336"/>
      <c r="C170" s="336"/>
      <c r="D170" s="336"/>
      <c r="E170" s="336"/>
      <c r="F170" s="336"/>
      <c r="G170" s="336"/>
      <c r="H170" s="336"/>
      <c r="I170" s="336"/>
      <c r="J170" s="336"/>
      <c r="K170" s="336"/>
      <c r="L170" s="336"/>
      <c r="M170" s="336"/>
      <c r="N170" s="336"/>
      <c r="O170" s="336"/>
      <c r="P170" s="336"/>
      <c r="Q170" s="336"/>
      <c r="R170" s="336"/>
      <c r="S170" s="336"/>
      <c r="T170" s="336"/>
      <c r="U170" s="336"/>
      <c r="V170" s="336"/>
      <c r="W170" s="336"/>
      <c r="X170" s="336"/>
      <c r="Y170" s="336"/>
      <c r="Z170" s="336"/>
    </row>
    <row r="171">
      <c r="A171" s="336"/>
      <c r="B171" s="336"/>
      <c r="C171" s="336"/>
      <c r="D171" s="336"/>
      <c r="E171" s="336"/>
      <c r="F171" s="336"/>
      <c r="G171" s="336"/>
      <c r="H171" s="336"/>
      <c r="I171" s="336"/>
      <c r="J171" s="336"/>
      <c r="K171" s="336"/>
      <c r="L171" s="336"/>
      <c r="M171" s="336"/>
      <c r="N171" s="336"/>
      <c r="O171" s="336"/>
      <c r="P171" s="336"/>
      <c r="Q171" s="336"/>
      <c r="R171" s="336"/>
      <c r="S171" s="336"/>
      <c r="T171" s="336"/>
      <c r="U171" s="336"/>
      <c r="V171" s="336"/>
      <c r="W171" s="336"/>
      <c r="X171" s="336"/>
      <c r="Y171" s="336"/>
      <c r="Z171" s="336"/>
    </row>
    <row r="172">
      <c r="A172" s="336"/>
      <c r="B172" s="336"/>
      <c r="C172" s="336"/>
      <c r="D172" s="336"/>
      <c r="E172" s="336"/>
      <c r="F172" s="336"/>
      <c r="G172" s="336"/>
      <c r="H172" s="336"/>
      <c r="I172" s="336"/>
      <c r="J172" s="336"/>
      <c r="K172" s="336"/>
      <c r="L172" s="336"/>
      <c r="M172" s="336"/>
      <c r="N172" s="336"/>
      <c r="O172" s="336"/>
      <c r="P172" s="336"/>
      <c r="Q172" s="336"/>
      <c r="R172" s="336"/>
      <c r="S172" s="336"/>
      <c r="T172" s="336"/>
      <c r="U172" s="336"/>
      <c r="V172" s="336"/>
      <c r="W172" s="336"/>
      <c r="X172" s="336"/>
      <c r="Y172" s="336"/>
      <c r="Z172" s="336"/>
    </row>
    <row r="173">
      <c r="A173" s="336"/>
      <c r="B173" s="336"/>
      <c r="C173" s="336"/>
      <c r="D173" s="336"/>
      <c r="E173" s="336"/>
      <c r="F173" s="336"/>
      <c r="G173" s="336"/>
      <c r="H173" s="336"/>
      <c r="I173" s="336"/>
      <c r="J173" s="336"/>
      <c r="K173" s="336"/>
      <c r="L173" s="336"/>
      <c r="M173" s="336"/>
      <c r="N173" s="336"/>
      <c r="O173" s="336"/>
      <c r="P173" s="336"/>
      <c r="Q173" s="336"/>
      <c r="R173" s="336"/>
      <c r="S173" s="336"/>
      <c r="T173" s="336"/>
      <c r="U173" s="336"/>
      <c r="V173" s="336"/>
      <c r="W173" s="336"/>
      <c r="X173" s="336"/>
      <c r="Y173" s="336"/>
      <c r="Z173" s="336"/>
    </row>
    <row r="174">
      <c r="A174" s="336"/>
      <c r="B174" s="336"/>
      <c r="C174" s="336"/>
      <c r="D174" s="336"/>
      <c r="E174" s="336"/>
      <c r="F174" s="336"/>
      <c r="G174" s="336"/>
      <c r="H174" s="336"/>
      <c r="I174" s="336"/>
      <c r="J174" s="336"/>
      <c r="K174" s="336"/>
      <c r="L174" s="336"/>
      <c r="M174" s="336"/>
      <c r="N174" s="336"/>
      <c r="O174" s="336"/>
      <c r="P174" s="336"/>
      <c r="Q174" s="336"/>
      <c r="R174" s="336"/>
      <c r="S174" s="336"/>
      <c r="T174" s="336"/>
      <c r="U174" s="336"/>
      <c r="V174" s="336"/>
      <c r="W174" s="336"/>
      <c r="X174" s="336"/>
      <c r="Y174" s="336"/>
      <c r="Z174" s="336"/>
    </row>
    <row r="175">
      <c r="A175" s="336"/>
      <c r="B175" s="336"/>
      <c r="C175" s="336"/>
      <c r="D175" s="336"/>
      <c r="E175" s="336"/>
      <c r="F175" s="336"/>
      <c r="G175" s="336"/>
      <c r="H175" s="336"/>
      <c r="I175" s="336"/>
      <c r="J175" s="336"/>
      <c r="K175" s="336"/>
      <c r="L175" s="336"/>
      <c r="M175" s="336"/>
      <c r="N175" s="336"/>
      <c r="O175" s="336"/>
      <c r="P175" s="336"/>
      <c r="Q175" s="336"/>
      <c r="R175" s="336"/>
      <c r="S175" s="336"/>
      <c r="T175" s="336"/>
      <c r="U175" s="336"/>
      <c r="V175" s="336"/>
      <c r="W175" s="336"/>
      <c r="X175" s="336"/>
      <c r="Y175" s="336"/>
      <c r="Z175" s="336"/>
    </row>
    <row r="176">
      <c r="A176" s="336"/>
      <c r="B176" s="336"/>
      <c r="C176" s="336"/>
      <c r="D176" s="336"/>
      <c r="E176" s="336"/>
      <c r="F176" s="336"/>
      <c r="G176" s="336"/>
      <c r="H176" s="336"/>
      <c r="I176" s="336"/>
      <c r="J176" s="336"/>
      <c r="K176" s="336"/>
      <c r="L176" s="336"/>
      <c r="M176" s="336"/>
      <c r="N176" s="336"/>
      <c r="O176" s="336"/>
      <c r="P176" s="336"/>
      <c r="Q176" s="336"/>
      <c r="R176" s="336"/>
      <c r="S176" s="336"/>
      <c r="T176" s="336"/>
      <c r="U176" s="336"/>
      <c r="V176" s="336"/>
      <c r="W176" s="336"/>
      <c r="X176" s="336"/>
      <c r="Y176" s="336"/>
      <c r="Z176" s="336"/>
    </row>
    <row r="177">
      <c r="A177" s="336"/>
      <c r="B177" s="336"/>
      <c r="C177" s="336"/>
      <c r="D177" s="336"/>
      <c r="E177" s="336"/>
      <c r="F177" s="336"/>
      <c r="G177" s="336"/>
      <c r="H177" s="336"/>
      <c r="I177" s="336"/>
      <c r="J177" s="336"/>
      <c r="K177" s="336"/>
      <c r="L177" s="336"/>
      <c r="M177" s="336"/>
      <c r="N177" s="336"/>
      <c r="O177" s="336"/>
      <c r="P177" s="336"/>
      <c r="Q177" s="336"/>
      <c r="R177" s="336"/>
      <c r="S177" s="336"/>
      <c r="T177" s="336"/>
      <c r="U177" s="336"/>
      <c r="V177" s="336"/>
      <c r="W177" s="336"/>
      <c r="X177" s="336"/>
      <c r="Y177" s="336"/>
      <c r="Z177" s="336"/>
    </row>
    <row r="178">
      <c r="A178" s="336"/>
      <c r="B178" s="336"/>
      <c r="C178" s="336"/>
      <c r="D178" s="336"/>
      <c r="E178" s="336"/>
      <c r="F178" s="336"/>
      <c r="G178" s="336"/>
      <c r="H178" s="336"/>
      <c r="I178" s="336"/>
      <c r="J178" s="336"/>
      <c r="K178" s="336"/>
      <c r="L178" s="336"/>
      <c r="M178" s="336"/>
      <c r="N178" s="336"/>
      <c r="O178" s="336"/>
      <c r="P178" s="336"/>
      <c r="Q178" s="336"/>
      <c r="R178" s="336"/>
      <c r="S178" s="336"/>
      <c r="T178" s="336"/>
      <c r="U178" s="336"/>
      <c r="V178" s="336"/>
      <c r="W178" s="336"/>
      <c r="X178" s="336"/>
      <c r="Y178" s="336"/>
      <c r="Z178" s="336"/>
    </row>
    <row r="179">
      <c r="A179" s="336"/>
      <c r="B179" s="336"/>
      <c r="C179" s="336"/>
      <c r="D179" s="336"/>
      <c r="E179" s="336"/>
      <c r="F179" s="336"/>
      <c r="G179" s="336"/>
      <c r="H179" s="336"/>
      <c r="I179" s="336"/>
      <c r="J179" s="336"/>
      <c r="K179" s="336"/>
      <c r="L179" s="336"/>
      <c r="M179" s="336"/>
      <c r="N179" s="336"/>
      <c r="O179" s="336"/>
      <c r="P179" s="336"/>
      <c r="Q179" s="336"/>
      <c r="R179" s="336"/>
      <c r="S179" s="336"/>
      <c r="T179" s="336"/>
      <c r="U179" s="336"/>
      <c r="V179" s="336"/>
      <c r="W179" s="336"/>
      <c r="X179" s="336"/>
      <c r="Y179" s="336"/>
      <c r="Z179" s="336"/>
    </row>
    <row r="180">
      <c r="A180" s="336"/>
      <c r="B180" s="336"/>
      <c r="C180" s="336"/>
      <c r="D180" s="336"/>
      <c r="E180" s="336"/>
      <c r="F180" s="336"/>
      <c r="G180" s="336"/>
      <c r="H180" s="336"/>
      <c r="I180" s="336"/>
      <c r="J180" s="336"/>
      <c r="K180" s="336"/>
      <c r="L180" s="336"/>
      <c r="M180" s="336"/>
      <c r="N180" s="336"/>
      <c r="O180" s="336"/>
      <c r="P180" s="336"/>
      <c r="Q180" s="336"/>
      <c r="R180" s="336"/>
      <c r="S180" s="336"/>
      <c r="T180" s="336"/>
      <c r="U180" s="336"/>
      <c r="V180" s="336"/>
      <c r="W180" s="336"/>
      <c r="X180" s="336"/>
      <c r="Y180" s="336"/>
      <c r="Z180" s="336"/>
    </row>
    <row r="181">
      <c r="A181" s="336"/>
      <c r="B181" s="336"/>
      <c r="C181" s="336"/>
      <c r="D181" s="336"/>
      <c r="E181" s="336"/>
      <c r="F181" s="336"/>
      <c r="G181" s="336"/>
      <c r="H181" s="336"/>
      <c r="I181" s="336"/>
      <c r="J181" s="336"/>
      <c r="K181" s="336"/>
      <c r="L181" s="336"/>
      <c r="M181" s="336"/>
      <c r="N181" s="336"/>
      <c r="O181" s="336"/>
      <c r="P181" s="336"/>
      <c r="Q181" s="336"/>
      <c r="R181" s="336"/>
      <c r="S181" s="336"/>
      <c r="T181" s="336"/>
      <c r="U181" s="336"/>
      <c r="V181" s="336"/>
      <c r="W181" s="336"/>
      <c r="X181" s="336"/>
      <c r="Y181" s="336"/>
      <c r="Z181" s="336"/>
    </row>
    <row r="182">
      <c r="A182" s="336"/>
      <c r="B182" s="336"/>
      <c r="C182" s="336"/>
      <c r="D182" s="336"/>
      <c r="E182" s="336"/>
      <c r="F182" s="336"/>
      <c r="G182" s="336"/>
      <c r="H182" s="336"/>
      <c r="I182" s="336"/>
      <c r="J182" s="336"/>
      <c r="K182" s="336"/>
      <c r="L182" s="336"/>
      <c r="M182" s="336"/>
      <c r="N182" s="336"/>
      <c r="O182" s="336"/>
      <c r="P182" s="336"/>
      <c r="Q182" s="336"/>
      <c r="R182" s="336"/>
      <c r="S182" s="336"/>
      <c r="T182" s="336"/>
      <c r="U182" s="336"/>
      <c r="V182" s="336"/>
      <c r="W182" s="336"/>
      <c r="X182" s="336"/>
      <c r="Y182" s="336"/>
      <c r="Z182" s="336"/>
    </row>
    <row r="183">
      <c r="A183" s="336"/>
      <c r="B183" s="336"/>
      <c r="C183" s="336"/>
      <c r="D183" s="336"/>
      <c r="E183" s="336"/>
      <c r="F183" s="336"/>
      <c r="G183" s="336"/>
      <c r="H183" s="336"/>
      <c r="I183" s="336"/>
      <c r="J183" s="336"/>
      <c r="K183" s="336"/>
      <c r="L183" s="336"/>
      <c r="M183" s="336"/>
      <c r="N183" s="336"/>
      <c r="O183" s="336"/>
      <c r="P183" s="336"/>
      <c r="Q183" s="336"/>
      <c r="R183" s="336"/>
      <c r="S183" s="336"/>
      <c r="T183" s="336"/>
      <c r="U183" s="336"/>
      <c r="V183" s="336"/>
      <c r="W183" s="336"/>
      <c r="X183" s="336"/>
      <c r="Y183" s="336"/>
      <c r="Z183" s="336"/>
    </row>
    <row r="184">
      <c r="A184" s="336"/>
      <c r="B184" s="336"/>
      <c r="C184" s="336"/>
      <c r="D184" s="336"/>
      <c r="E184" s="336"/>
      <c r="F184" s="336"/>
      <c r="G184" s="336"/>
      <c r="H184" s="336"/>
      <c r="I184" s="336"/>
      <c r="J184" s="336"/>
      <c r="K184" s="336"/>
      <c r="L184" s="336"/>
      <c r="M184" s="336"/>
      <c r="N184" s="336"/>
      <c r="O184" s="336"/>
      <c r="P184" s="336"/>
      <c r="Q184" s="336"/>
      <c r="R184" s="336"/>
      <c r="S184" s="336"/>
      <c r="T184" s="336"/>
      <c r="U184" s="336"/>
      <c r="V184" s="336"/>
      <c r="W184" s="336"/>
      <c r="X184" s="336"/>
      <c r="Y184" s="336"/>
      <c r="Z184" s="336"/>
    </row>
    <row r="185">
      <c r="A185" s="336"/>
      <c r="B185" s="336"/>
      <c r="C185" s="336"/>
      <c r="D185" s="336"/>
      <c r="E185" s="336"/>
      <c r="F185" s="336"/>
      <c r="G185" s="336"/>
      <c r="H185" s="336"/>
      <c r="I185" s="336"/>
      <c r="J185" s="336"/>
      <c r="K185" s="336"/>
      <c r="L185" s="336"/>
      <c r="M185" s="336"/>
      <c r="N185" s="336"/>
      <c r="O185" s="336"/>
      <c r="P185" s="336"/>
      <c r="Q185" s="336"/>
      <c r="R185" s="336"/>
      <c r="S185" s="336"/>
      <c r="T185" s="336"/>
      <c r="U185" s="336"/>
      <c r="V185" s="336"/>
      <c r="W185" s="336"/>
      <c r="X185" s="336"/>
      <c r="Y185" s="336"/>
      <c r="Z185" s="336"/>
    </row>
    <row r="186">
      <c r="A186" s="336"/>
      <c r="B186" s="336"/>
      <c r="C186" s="336"/>
      <c r="D186" s="336"/>
      <c r="E186" s="336"/>
      <c r="F186" s="336"/>
      <c r="G186" s="336"/>
      <c r="H186" s="336"/>
      <c r="I186" s="336"/>
      <c r="J186" s="336"/>
      <c r="K186" s="336"/>
      <c r="L186" s="336"/>
      <c r="M186" s="336"/>
      <c r="N186" s="336"/>
      <c r="O186" s="336"/>
      <c r="P186" s="336"/>
      <c r="Q186" s="336"/>
      <c r="R186" s="336"/>
      <c r="S186" s="336"/>
      <c r="T186" s="336"/>
      <c r="U186" s="336"/>
      <c r="V186" s="336"/>
      <c r="W186" s="336"/>
      <c r="X186" s="336"/>
      <c r="Y186" s="336"/>
      <c r="Z186" s="336"/>
    </row>
    <row r="187">
      <c r="A187" s="336"/>
      <c r="B187" s="336"/>
      <c r="C187" s="336"/>
      <c r="D187" s="336"/>
      <c r="E187" s="336"/>
      <c r="F187" s="336"/>
      <c r="G187" s="336"/>
      <c r="H187" s="336"/>
      <c r="I187" s="336"/>
      <c r="J187" s="336"/>
      <c r="K187" s="336"/>
      <c r="L187" s="336"/>
      <c r="M187" s="336"/>
      <c r="N187" s="336"/>
      <c r="O187" s="336"/>
      <c r="P187" s="336"/>
      <c r="Q187" s="336"/>
      <c r="R187" s="336"/>
      <c r="S187" s="336"/>
      <c r="T187" s="336"/>
      <c r="U187" s="336"/>
      <c r="V187" s="336"/>
      <c r="W187" s="336"/>
      <c r="X187" s="336"/>
      <c r="Y187" s="336"/>
      <c r="Z187" s="336"/>
    </row>
    <row r="188">
      <c r="A188" s="336"/>
      <c r="B188" s="336"/>
      <c r="C188" s="336"/>
      <c r="D188" s="336"/>
      <c r="E188" s="336"/>
      <c r="F188" s="336"/>
      <c r="G188" s="336"/>
      <c r="H188" s="336"/>
      <c r="I188" s="336"/>
      <c r="J188" s="336"/>
      <c r="K188" s="336"/>
      <c r="L188" s="336"/>
      <c r="M188" s="336"/>
      <c r="N188" s="336"/>
      <c r="O188" s="336"/>
      <c r="P188" s="336"/>
      <c r="Q188" s="336"/>
      <c r="R188" s="336"/>
      <c r="S188" s="336"/>
      <c r="T188" s="336"/>
      <c r="U188" s="336"/>
      <c r="V188" s="336"/>
      <c r="W188" s="336"/>
      <c r="X188" s="336"/>
      <c r="Y188" s="336"/>
      <c r="Z188" s="336"/>
    </row>
    <row r="189">
      <c r="A189" s="336"/>
      <c r="B189" s="336"/>
      <c r="C189" s="336"/>
      <c r="D189" s="336"/>
      <c r="E189" s="336"/>
      <c r="F189" s="336"/>
      <c r="G189" s="336"/>
      <c r="H189" s="336"/>
      <c r="I189" s="336"/>
      <c r="J189" s="336"/>
      <c r="K189" s="336"/>
      <c r="L189" s="336"/>
      <c r="M189" s="336"/>
      <c r="N189" s="336"/>
      <c r="O189" s="336"/>
      <c r="P189" s="336"/>
      <c r="Q189" s="336"/>
      <c r="R189" s="336"/>
      <c r="S189" s="336"/>
      <c r="T189" s="336"/>
      <c r="U189" s="336"/>
      <c r="V189" s="336"/>
      <c r="W189" s="336"/>
      <c r="X189" s="336"/>
      <c r="Y189" s="336"/>
      <c r="Z189" s="336"/>
    </row>
    <row r="190">
      <c r="A190" s="336"/>
      <c r="B190" s="336"/>
      <c r="C190" s="336"/>
      <c r="D190" s="336"/>
      <c r="E190" s="336"/>
      <c r="F190" s="336"/>
      <c r="G190" s="336"/>
      <c r="H190" s="336"/>
      <c r="I190" s="336"/>
      <c r="J190" s="336"/>
      <c r="K190" s="336"/>
      <c r="L190" s="336"/>
      <c r="M190" s="336"/>
      <c r="N190" s="336"/>
      <c r="O190" s="336"/>
      <c r="P190" s="336"/>
      <c r="Q190" s="336"/>
      <c r="R190" s="336"/>
      <c r="S190" s="336"/>
      <c r="T190" s="336"/>
      <c r="U190" s="336"/>
      <c r="V190" s="336"/>
      <c r="W190" s="336"/>
      <c r="X190" s="336"/>
      <c r="Y190" s="336"/>
      <c r="Z190" s="336"/>
    </row>
    <row r="191">
      <c r="A191" s="336"/>
      <c r="B191" s="336"/>
      <c r="C191" s="336"/>
      <c r="D191" s="336"/>
      <c r="E191" s="336"/>
      <c r="F191" s="336"/>
      <c r="G191" s="336"/>
      <c r="H191" s="336"/>
      <c r="I191" s="336"/>
      <c r="J191" s="336"/>
      <c r="K191" s="336"/>
      <c r="L191" s="336"/>
      <c r="M191" s="336"/>
      <c r="N191" s="336"/>
      <c r="O191" s="336"/>
      <c r="P191" s="336"/>
      <c r="Q191" s="336"/>
      <c r="R191" s="336"/>
      <c r="S191" s="336"/>
      <c r="T191" s="336"/>
      <c r="U191" s="336"/>
      <c r="V191" s="336"/>
      <c r="W191" s="336"/>
      <c r="X191" s="336"/>
      <c r="Y191" s="336"/>
      <c r="Z191" s="336"/>
    </row>
    <row r="192">
      <c r="A192" s="336"/>
      <c r="B192" s="336"/>
      <c r="C192" s="336"/>
      <c r="D192" s="336"/>
      <c r="E192" s="336"/>
      <c r="F192" s="336"/>
      <c r="G192" s="336"/>
      <c r="H192" s="336"/>
      <c r="I192" s="336"/>
      <c r="J192" s="336"/>
      <c r="K192" s="336"/>
      <c r="L192" s="336"/>
      <c r="M192" s="336"/>
      <c r="N192" s="336"/>
      <c r="O192" s="336"/>
      <c r="P192" s="336"/>
      <c r="Q192" s="336"/>
      <c r="R192" s="336"/>
      <c r="S192" s="336"/>
      <c r="T192" s="336"/>
      <c r="U192" s="336"/>
      <c r="V192" s="336"/>
      <c r="W192" s="336"/>
      <c r="X192" s="336"/>
      <c r="Y192" s="336"/>
      <c r="Z192" s="336"/>
    </row>
    <row r="193">
      <c r="A193" s="336"/>
      <c r="B193" s="336"/>
      <c r="C193" s="336"/>
      <c r="D193" s="336"/>
      <c r="E193" s="336"/>
      <c r="F193" s="336"/>
      <c r="G193" s="336"/>
      <c r="H193" s="336"/>
      <c r="I193" s="336"/>
      <c r="J193" s="336"/>
      <c r="K193" s="336"/>
      <c r="L193" s="336"/>
      <c r="M193" s="336"/>
      <c r="N193" s="336"/>
      <c r="O193" s="336"/>
      <c r="P193" s="336"/>
      <c r="Q193" s="336"/>
      <c r="R193" s="336"/>
      <c r="S193" s="336"/>
      <c r="T193" s="336"/>
      <c r="U193" s="336"/>
      <c r="V193" s="336"/>
      <c r="W193" s="336"/>
      <c r="X193" s="336"/>
      <c r="Y193" s="336"/>
      <c r="Z193" s="336"/>
    </row>
    <row r="194">
      <c r="A194" s="336"/>
      <c r="B194" s="336"/>
      <c r="C194" s="336"/>
      <c r="D194" s="336"/>
      <c r="E194" s="336"/>
      <c r="F194" s="336"/>
      <c r="G194" s="336"/>
      <c r="H194" s="336"/>
      <c r="I194" s="336"/>
      <c r="J194" s="336"/>
      <c r="K194" s="336"/>
      <c r="L194" s="336"/>
      <c r="M194" s="336"/>
      <c r="N194" s="336"/>
      <c r="O194" s="336"/>
      <c r="P194" s="336"/>
      <c r="Q194" s="336"/>
      <c r="R194" s="336"/>
      <c r="S194" s="336"/>
      <c r="T194" s="336"/>
      <c r="U194" s="336"/>
      <c r="V194" s="336"/>
      <c r="W194" s="336"/>
      <c r="X194" s="336"/>
      <c r="Y194" s="336"/>
      <c r="Z194" s="336"/>
    </row>
    <row r="195">
      <c r="A195" s="336"/>
      <c r="B195" s="336"/>
      <c r="C195" s="336"/>
      <c r="D195" s="336"/>
      <c r="E195" s="336"/>
      <c r="F195" s="336"/>
      <c r="G195" s="336"/>
      <c r="H195" s="336"/>
      <c r="I195" s="336"/>
      <c r="J195" s="336"/>
      <c r="K195" s="336"/>
      <c r="L195" s="336"/>
      <c r="M195" s="336"/>
      <c r="N195" s="336"/>
      <c r="O195" s="336"/>
      <c r="P195" s="336"/>
      <c r="Q195" s="336"/>
      <c r="R195" s="336"/>
      <c r="S195" s="336"/>
      <c r="T195" s="336"/>
      <c r="U195" s="336"/>
      <c r="V195" s="336"/>
      <c r="W195" s="336"/>
      <c r="X195" s="336"/>
      <c r="Y195" s="336"/>
      <c r="Z195" s="336"/>
    </row>
    <row r="196">
      <c r="A196" s="336"/>
      <c r="B196" s="336"/>
      <c r="C196" s="336"/>
      <c r="D196" s="336"/>
      <c r="E196" s="336"/>
      <c r="F196" s="336"/>
      <c r="G196" s="336"/>
      <c r="H196" s="336"/>
      <c r="I196" s="336"/>
      <c r="J196" s="336"/>
      <c r="K196" s="336"/>
      <c r="L196" s="336"/>
      <c r="M196" s="336"/>
      <c r="N196" s="336"/>
      <c r="O196" s="336"/>
      <c r="P196" s="336"/>
      <c r="Q196" s="336"/>
      <c r="R196" s="336"/>
      <c r="S196" s="336"/>
      <c r="T196" s="336"/>
      <c r="U196" s="336"/>
      <c r="V196" s="336"/>
      <c r="W196" s="336"/>
      <c r="X196" s="336"/>
      <c r="Y196" s="336"/>
      <c r="Z196" s="336"/>
    </row>
    <row r="197">
      <c r="A197" s="336"/>
      <c r="B197" s="336"/>
      <c r="C197" s="336"/>
      <c r="D197" s="336"/>
      <c r="E197" s="336"/>
      <c r="F197" s="336"/>
      <c r="G197" s="336"/>
      <c r="H197" s="336"/>
      <c r="I197" s="336"/>
      <c r="J197" s="336"/>
      <c r="K197" s="336"/>
      <c r="L197" s="336"/>
      <c r="M197" s="336"/>
      <c r="N197" s="336"/>
      <c r="O197" s="336"/>
      <c r="P197" s="336"/>
      <c r="Q197" s="336"/>
      <c r="R197" s="336"/>
      <c r="S197" s="336"/>
      <c r="T197" s="336"/>
      <c r="U197" s="336"/>
      <c r="V197" s="336"/>
      <c r="W197" s="336"/>
      <c r="X197" s="336"/>
      <c r="Y197" s="336"/>
      <c r="Z197" s="336"/>
    </row>
    <row r="198">
      <c r="A198" s="336"/>
      <c r="B198" s="336"/>
      <c r="C198" s="336"/>
      <c r="D198" s="336"/>
      <c r="E198" s="336"/>
      <c r="F198" s="336"/>
      <c r="G198" s="336"/>
      <c r="H198" s="336"/>
      <c r="I198" s="336"/>
      <c r="J198" s="336"/>
      <c r="K198" s="336"/>
      <c r="L198" s="336"/>
      <c r="M198" s="336"/>
      <c r="N198" s="336"/>
      <c r="O198" s="336"/>
      <c r="P198" s="336"/>
      <c r="Q198" s="336"/>
      <c r="R198" s="336"/>
      <c r="S198" s="336"/>
      <c r="T198" s="336"/>
      <c r="U198" s="336"/>
      <c r="V198" s="336"/>
      <c r="W198" s="336"/>
      <c r="X198" s="336"/>
      <c r="Y198" s="336"/>
      <c r="Z198" s="336"/>
    </row>
    <row r="199">
      <c r="A199" s="336"/>
      <c r="B199" s="336"/>
      <c r="C199" s="336"/>
      <c r="D199" s="336"/>
      <c r="E199" s="336"/>
      <c r="F199" s="336"/>
      <c r="G199" s="336"/>
      <c r="H199" s="336"/>
      <c r="I199" s="336"/>
      <c r="J199" s="336"/>
      <c r="K199" s="336"/>
      <c r="L199" s="336"/>
      <c r="M199" s="336"/>
      <c r="N199" s="336"/>
      <c r="O199" s="336"/>
      <c r="P199" s="336"/>
      <c r="Q199" s="336"/>
      <c r="R199" s="336"/>
      <c r="S199" s="336"/>
      <c r="T199" s="336"/>
      <c r="U199" s="336"/>
      <c r="V199" s="336"/>
      <c r="W199" s="336"/>
      <c r="X199" s="336"/>
      <c r="Y199" s="336"/>
      <c r="Z199" s="336"/>
    </row>
    <row r="200">
      <c r="A200" s="336"/>
      <c r="B200" s="336"/>
      <c r="C200" s="336"/>
      <c r="D200" s="336"/>
      <c r="E200" s="336"/>
      <c r="F200" s="336"/>
      <c r="G200" s="336"/>
      <c r="H200" s="336"/>
      <c r="I200" s="336"/>
      <c r="J200" s="336"/>
      <c r="K200" s="336"/>
      <c r="L200" s="336"/>
      <c r="M200" s="336"/>
      <c r="N200" s="336"/>
      <c r="O200" s="336"/>
      <c r="P200" s="336"/>
      <c r="Q200" s="336"/>
      <c r="R200" s="336"/>
      <c r="S200" s="336"/>
      <c r="T200" s="336"/>
      <c r="U200" s="336"/>
      <c r="V200" s="336"/>
      <c r="W200" s="336"/>
      <c r="X200" s="336"/>
      <c r="Y200" s="336"/>
      <c r="Z200" s="336"/>
    </row>
    <row r="201">
      <c r="A201" s="336"/>
      <c r="B201" s="336"/>
      <c r="C201" s="336"/>
      <c r="D201" s="336"/>
      <c r="E201" s="336"/>
      <c r="F201" s="336"/>
      <c r="G201" s="336"/>
      <c r="H201" s="336"/>
      <c r="I201" s="336"/>
      <c r="J201" s="336"/>
      <c r="K201" s="336"/>
      <c r="L201" s="336"/>
      <c r="M201" s="336"/>
      <c r="N201" s="336"/>
      <c r="O201" s="336"/>
      <c r="P201" s="336"/>
      <c r="Q201" s="336"/>
      <c r="R201" s="336"/>
      <c r="S201" s="336"/>
      <c r="T201" s="336"/>
      <c r="U201" s="336"/>
      <c r="V201" s="336"/>
      <c r="W201" s="336"/>
      <c r="X201" s="336"/>
      <c r="Y201" s="336"/>
      <c r="Z201" s="336"/>
    </row>
    <row r="202">
      <c r="A202" s="336"/>
      <c r="B202" s="336"/>
      <c r="C202" s="336"/>
      <c r="D202" s="336"/>
      <c r="E202" s="336"/>
      <c r="F202" s="336"/>
      <c r="G202" s="336"/>
      <c r="H202" s="336"/>
      <c r="I202" s="336"/>
      <c r="J202" s="336"/>
      <c r="K202" s="336"/>
      <c r="L202" s="336"/>
      <c r="M202" s="336"/>
      <c r="N202" s="336"/>
      <c r="O202" s="336"/>
      <c r="P202" s="336"/>
      <c r="Q202" s="336"/>
      <c r="R202" s="336"/>
      <c r="S202" s="336"/>
      <c r="T202" s="336"/>
      <c r="U202" s="336"/>
      <c r="V202" s="336"/>
      <c r="W202" s="336"/>
      <c r="X202" s="336"/>
      <c r="Y202" s="336"/>
      <c r="Z202" s="336"/>
    </row>
    <row r="203">
      <c r="A203" s="336"/>
      <c r="B203" s="336"/>
      <c r="C203" s="336"/>
      <c r="D203" s="336"/>
      <c r="E203" s="336"/>
      <c r="F203" s="336"/>
      <c r="G203" s="336"/>
      <c r="H203" s="336"/>
      <c r="I203" s="336"/>
      <c r="J203" s="336"/>
      <c r="K203" s="336"/>
      <c r="L203" s="336"/>
      <c r="M203" s="336"/>
      <c r="N203" s="336"/>
      <c r="O203" s="336"/>
      <c r="P203" s="336"/>
      <c r="Q203" s="336"/>
      <c r="R203" s="336"/>
      <c r="S203" s="336"/>
      <c r="T203" s="336"/>
      <c r="U203" s="336"/>
      <c r="V203" s="336"/>
      <c r="W203" s="336"/>
      <c r="X203" s="336"/>
      <c r="Y203" s="336"/>
      <c r="Z203" s="336"/>
    </row>
    <row r="204">
      <c r="A204" s="336"/>
      <c r="B204" s="336"/>
      <c r="C204" s="336"/>
      <c r="D204" s="336"/>
      <c r="E204" s="336"/>
      <c r="F204" s="336"/>
      <c r="G204" s="336"/>
      <c r="H204" s="336"/>
      <c r="I204" s="336"/>
      <c r="J204" s="336"/>
      <c r="K204" s="336"/>
      <c r="L204" s="336"/>
      <c r="M204" s="336"/>
      <c r="N204" s="336"/>
      <c r="O204" s="336"/>
      <c r="P204" s="336"/>
      <c r="Q204" s="336"/>
      <c r="R204" s="336"/>
      <c r="S204" s="336"/>
      <c r="T204" s="336"/>
      <c r="U204" s="336"/>
      <c r="V204" s="336"/>
      <c r="W204" s="336"/>
      <c r="X204" s="336"/>
      <c r="Y204" s="336"/>
      <c r="Z204" s="336"/>
    </row>
    <row r="205">
      <c r="A205" s="336"/>
      <c r="B205" s="336"/>
      <c r="C205" s="336"/>
      <c r="D205" s="336"/>
      <c r="E205" s="336"/>
      <c r="F205" s="336"/>
      <c r="G205" s="336"/>
      <c r="H205" s="336"/>
      <c r="I205" s="336"/>
      <c r="J205" s="336"/>
      <c r="K205" s="336"/>
      <c r="L205" s="336"/>
      <c r="M205" s="336"/>
      <c r="N205" s="336"/>
      <c r="O205" s="336"/>
      <c r="P205" s="336"/>
      <c r="Q205" s="336"/>
      <c r="R205" s="336"/>
      <c r="S205" s="336"/>
      <c r="T205" s="336"/>
      <c r="U205" s="336"/>
      <c r="V205" s="336"/>
      <c r="W205" s="336"/>
      <c r="X205" s="336"/>
      <c r="Y205" s="336"/>
      <c r="Z205" s="336"/>
    </row>
    <row r="206">
      <c r="A206" s="336"/>
      <c r="B206" s="336"/>
      <c r="C206" s="336"/>
      <c r="D206" s="336"/>
      <c r="E206" s="336"/>
      <c r="F206" s="336"/>
      <c r="G206" s="336"/>
      <c r="H206" s="336"/>
      <c r="I206" s="336"/>
      <c r="J206" s="336"/>
      <c r="K206" s="336"/>
      <c r="L206" s="336"/>
      <c r="M206" s="336"/>
      <c r="N206" s="336"/>
      <c r="O206" s="336"/>
      <c r="P206" s="336"/>
      <c r="Q206" s="336"/>
      <c r="R206" s="336"/>
      <c r="S206" s="336"/>
      <c r="T206" s="336"/>
      <c r="U206" s="336"/>
      <c r="V206" s="336"/>
      <c r="W206" s="336"/>
      <c r="X206" s="336"/>
      <c r="Y206" s="336"/>
      <c r="Z206" s="336"/>
    </row>
    <row r="207">
      <c r="A207" s="336"/>
      <c r="B207" s="336"/>
      <c r="C207" s="336"/>
      <c r="D207" s="336"/>
      <c r="E207" s="336"/>
      <c r="F207" s="336"/>
      <c r="G207" s="336"/>
      <c r="H207" s="336"/>
      <c r="I207" s="336"/>
      <c r="J207" s="336"/>
      <c r="K207" s="336"/>
      <c r="L207" s="336"/>
      <c r="M207" s="336"/>
      <c r="N207" s="336"/>
      <c r="O207" s="336"/>
      <c r="P207" s="336"/>
      <c r="Q207" s="336"/>
      <c r="R207" s="336"/>
      <c r="S207" s="336"/>
      <c r="T207" s="336"/>
      <c r="U207" s="336"/>
      <c r="V207" s="336"/>
      <c r="W207" s="336"/>
      <c r="X207" s="336"/>
      <c r="Y207" s="336"/>
      <c r="Z207" s="336"/>
    </row>
    <row r="208">
      <c r="A208" s="336"/>
      <c r="B208" s="336"/>
      <c r="C208" s="336"/>
      <c r="D208" s="336"/>
      <c r="E208" s="336"/>
      <c r="F208" s="336"/>
      <c r="G208" s="336"/>
      <c r="H208" s="336"/>
      <c r="I208" s="336"/>
      <c r="J208" s="336"/>
      <c r="K208" s="336"/>
      <c r="L208" s="336"/>
      <c r="M208" s="336"/>
      <c r="N208" s="336"/>
      <c r="O208" s="336"/>
      <c r="P208" s="336"/>
      <c r="Q208" s="336"/>
      <c r="R208" s="336"/>
      <c r="S208" s="336"/>
      <c r="T208" s="336"/>
      <c r="U208" s="336"/>
      <c r="V208" s="336"/>
      <c r="W208" s="336"/>
      <c r="X208" s="336"/>
      <c r="Y208" s="336"/>
      <c r="Z208" s="336"/>
    </row>
    <row r="209">
      <c r="A209" s="336"/>
      <c r="B209" s="336"/>
      <c r="C209" s="336"/>
      <c r="D209" s="336"/>
      <c r="E209" s="336"/>
      <c r="F209" s="336"/>
      <c r="G209" s="336"/>
      <c r="H209" s="336"/>
      <c r="I209" s="336"/>
      <c r="J209" s="336"/>
      <c r="K209" s="336"/>
      <c r="L209" s="336"/>
      <c r="M209" s="336"/>
      <c r="N209" s="336"/>
      <c r="O209" s="336"/>
      <c r="P209" s="336"/>
      <c r="Q209" s="336"/>
      <c r="R209" s="336"/>
      <c r="S209" s="336"/>
      <c r="T209" s="336"/>
      <c r="U209" s="336"/>
      <c r="V209" s="336"/>
      <c r="W209" s="336"/>
      <c r="X209" s="336"/>
      <c r="Y209" s="336"/>
      <c r="Z209" s="336"/>
    </row>
    <row r="210">
      <c r="A210" s="336"/>
      <c r="B210" s="336"/>
      <c r="C210" s="336"/>
      <c r="D210" s="336"/>
      <c r="E210" s="336"/>
      <c r="F210" s="336"/>
      <c r="G210" s="336"/>
      <c r="H210" s="336"/>
      <c r="I210" s="336"/>
      <c r="J210" s="336"/>
      <c r="K210" s="336"/>
      <c r="L210" s="336"/>
      <c r="M210" s="336"/>
      <c r="N210" s="336"/>
      <c r="O210" s="336"/>
      <c r="P210" s="336"/>
      <c r="Q210" s="336"/>
      <c r="R210" s="336"/>
      <c r="S210" s="336"/>
      <c r="T210" s="336"/>
      <c r="U210" s="336"/>
      <c r="V210" s="336"/>
      <c r="W210" s="336"/>
      <c r="X210" s="336"/>
      <c r="Y210" s="336"/>
      <c r="Z210" s="336"/>
    </row>
    <row r="211">
      <c r="A211" s="336"/>
      <c r="B211" s="336"/>
      <c r="C211" s="336"/>
      <c r="D211" s="336"/>
      <c r="E211" s="336"/>
      <c r="F211" s="336"/>
      <c r="G211" s="336"/>
      <c r="H211" s="336"/>
      <c r="I211" s="336"/>
      <c r="J211" s="336"/>
      <c r="K211" s="336"/>
      <c r="L211" s="336"/>
      <c r="M211" s="336"/>
      <c r="N211" s="336"/>
      <c r="O211" s="336"/>
      <c r="P211" s="336"/>
      <c r="Q211" s="336"/>
      <c r="R211" s="336"/>
      <c r="S211" s="336"/>
      <c r="T211" s="336"/>
      <c r="U211" s="336"/>
      <c r="V211" s="336"/>
      <c r="W211" s="336"/>
      <c r="X211" s="336"/>
      <c r="Y211" s="336"/>
      <c r="Z211" s="336"/>
    </row>
    <row r="212">
      <c r="A212" s="336"/>
      <c r="B212" s="336"/>
      <c r="C212" s="336"/>
      <c r="D212" s="336"/>
      <c r="E212" s="336"/>
      <c r="F212" s="336"/>
      <c r="G212" s="336"/>
      <c r="H212" s="336"/>
      <c r="I212" s="336"/>
      <c r="J212" s="336"/>
      <c r="K212" s="336"/>
      <c r="L212" s="336"/>
      <c r="M212" s="336"/>
      <c r="N212" s="336"/>
      <c r="O212" s="336"/>
      <c r="P212" s="336"/>
      <c r="Q212" s="336"/>
      <c r="R212" s="336"/>
      <c r="S212" s="336"/>
      <c r="T212" s="336"/>
      <c r="U212" s="336"/>
      <c r="V212" s="336"/>
      <c r="W212" s="336"/>
      <c r="X212" s="336"/>
      <c r="Y212" s="336"/>
      <c r="Z212" s="336"/>
    </row>
    <row r="213">
      <c r="A213" s="336"/>
      <c r="B213" s="336"/>
      <c r="C213" s="336"/>
      <c r="D213" s="336"/>
      <c r="E213" s="336"/>
      <c r="F213" s="336"/>
      <c r="G213" s="336"/>
      <c r="H213" s="336"/>
      <c r="I213" s="336"/>
      <c r="J213" s="336"/>
      <c r="K213" s="336"/>
      <c r="L213" s="336"/>
      <c r="M213" s="336"/>
      <c r="N213" s="336"/>
      <c r="O213" s="336"/>
      <c r="P213" s="336"/>
      <c r="Q213" s="336"/>
      <c r="R213" s="336"/>
      <c r="S213" s="336"/>
      <c r="T213" s="336"/>
      <c r="U213" s="336"/>
      <c r="V213" s="336"/>
      <c r="W213" s="336"/>
      <c r="X213" s="336"/>
      <c r="Y213" s="336"/>
      <c r="Z213" s="336"/>
    </row>
    <row r="214">
      <c r="A214" s="336"/>
      <c r="B214" s="336"/>
      <c r="C214" s="336"/>
      <c r="D214" s="336"/>
      <c r="E214" s="336"/>
      <c r="F214" s="336"/>
      <c r="G214" s="336"/>
      <c r="H214" s="336"/>
      <c r="I214" s="336"/>
      <c r="J214" s="336"/>
      <c r="K214" s="336"/>
      <c r="L214" s="336"/>
      <c r="M214" s="336"/>
      <c r="N214" s="336"/>
      <c r="O214" s="336"/>
      <c r="P214" s="336"/>
      <c r="Q214" s="336"/>
      <c r="R214" s="336"/>
      <c r="S214" s="336"/>
      <c r="T214" s="336"/>
      <c r="U214" s="336"/>
      <c r="V214" s="336"/>
      <c r="W214" s="336"/>
      <c r="X214" s="336"/>
      <c r="Y214" s="336"/>
      <c r="Z214" s="336"/>
    </row>
    <row r="215">
      <c r="A215" s="336"/>
      <c r="B215" s="336"/>
      <c r="C215" s="336"/>
      <c r="D215" s="336"/>
      <c r="E215" s="336"/>
      <c r="F215" s="336"/>
      <c r="G215" s="336"/>
      <c r="H215" s="336"/>
      <c r="I215" s="336"/>
      <c r="J215" s="336"/>
      <c r="K215" s="336"/>
      <c r="L215" s="336"/>
      <c r="M215" s="336"/>
      <c r="N215" s="336"/>
      <c r="O215" s="336"/>
      <c r="P215" s="336"/>
      <c r="Q215" s="336"/>
      <c r="R215" s="336"/>
      <c r="S215" s="336"/>
      <c r="T215" s="336"/>
      <c r="U215" s="336"/>
      <c r="V215" s="336"/>
      <c r="W215" s="336"/>
      <c r="X215" s="336"/>
      <c r="Y215" s="336"/>
      <c r="Z215" s="336"/>
    </row>
    <row r="216">
      <c r="A216" s="336"/>
      <c r="B216" s="336"/>
      <c r="C216" s="336"/>
      <c r="D216" s="336"/>
      <c r="E216" s="336"/>
      <c r="F216" s="336"/>
      <c r="G216" s="336"/>
      <c r="H216" s="336"/>
      <c r="I216" s="336"/>
      <c r="J216" s="336"/>
      <c r="K216" s="336"/>
      <c r="L216" s="336"/>
      <c r="M216" s="336"/>
      <c r="N216" s="336"/>
      <c r="O216" s="336"/>
      <c r="P216" s="336"/>
      <c r="Q216" s="336"/>
      <c r="R216" s="336"/>
      <c r="S216" s="336"/>
      <c r="T216" s="336"/>
      <c r="U216" s="336"/>
      <c r="V216" s="336"/>
      <c r="W216" s="336"/>
      <c r="X216" s="336"/>
      <c r="Y216" s="336"/>
      <c r="Z216" s="336"/>
    </row>
    <row r="217">
      <c r="A217" s="336"/>
      <c r="B217" s="336"/>
      <c r="C217" s="336"/>
      <c r="D217" s="336"/>
      <c r="E217" s="336"/>
      <c r="F217" s="336"/>
      <c r="G217" s="336"/>
      <c r="H217" s="336"/>
      <c r="I217" s="336"/>
      <c r="J217" s="336"/>
      <c r="K217" s="336"/>
      <c r="L217" s="336"/>
      <c r="M217" s="336"/>
      <c r="N217" s="336"/>
      <c r="O217" s="336"/>
      <c r="P217" s="336"/>
      <c r="Q217" s="336"/>
      <c r="R217" s="336"/>
      <c r="S217" s="336"/>
      <c r="T217" s="336"/>
      <c r="U217" s="336"/>
      <c r="V217" s="336"/>
      <c r="W217" s="336"/>
      <c r="X217" s="336"/>
      <c r="Y217" s="336"/>
      <c r="Z217" s="336"/>
    </row>
    <row r="218">
      <c r="A218" s="336"/>
      <c r="B218" s="336"/>
      <c r="C218" s="336"/>
      <c r="D218" s="336"/>
      <c r="E218" s="336"/>
      <c r="F218" s="336"/>
      <c r="G218" s="336"/>
      <c r="H218" s="336"/>
      <c r="I218" s="336"/>
      <c r="J218" s="336"/>
      <c r="K218" s="336"/>
      <c r="L218" s="336"/>
      <c r="M218" s="336"/>
      <c r="N218" s="336"/>
      <c r="O218" s="336"/>
      <c r="P218" s="336"/>
      <c r="Q218" s="336"/>
      <c r="R218" s="336"/>
      <c r="S218" s="336"/>
      <c r="T218" s="336"/>
      <c r="U218" s="336"/>
      <c r="V218" s="336"/>
      <c r="W218" s="336"/>
      <c r="X218" s="336"/>
      <c r="Y218" s="336"/>
      <c r="Z218" s="336"/>
    </row>
    <row r="219">
      <c r="A219" s="336"/>
      <c r="B219" s="336"/>
      <c r="C219" s="336"/>
      <c r="D219" s="336"/>
      <c r="E219" s="336"/>
      <c r="F219" s="336"/>
      <c r="G219" s="336"/>
      <c r="H219" s="336"/>
      <c r="I219" s="336"/>
      <c r="J219" s="336"/>
      <c r="K219" s="336"/>
      <c r="L219" s="336"/>
      <c r="M219" s="336"/>
      <c r="N219" s="336"/>
      <c r="O219" s="336"/>
      <c r="P219" s="336"/>
      <c r="Q219" s="336"/>
      <c r="R219" s="336"/>
      <c r="S219" s="336"/>
      <c r="T219" s="336"/>
      <c r="U219" s="336"/>
      <c r="V219" s="336"/>
      <c r="W219" s="336"/>
      <c r="X219" s="336"/>
      <c r="Y219" s="336"/>
      <c r="Z219" s="336"/>
    </row>
    <row r="220">
      <c r="A220" s="336"/>
      <c r="B220" s="336"/>
      <c r="C220" s="336"/>
      <c r="D220" s="336"/>
      <c r="E220" s="336"/>
      <c r="F220" s="336"/>
      <c r="G220" s="336"/>
      <c r="H220" s="336"/>
      <c r="I220" s="336"/>
      <c r="J220" s="336"/>
      <c r="K220" s="336"/>
      <c r="L220" s="336"/>
      <c r="M220" s="336"/>
      <c r="N220" s="336"/>
      <c r="O220" s="336"/>
      <c r="P220" s="336"/>
      <c r="Q220" s="336"/>
      <c r="R220" s="336"/>
      <c r="S220" s="336"/>
      <c r="T220" s="336"/>
      <c r="U220" s="336"/>
      <c r="V220" s="336"/>
      <c r="W220" s="336"/>
      <c r="X220" s="336"/>
      <c r="Y220" s="336"/>
      <c r="Z220" s="336"/>
    </row>
    <row r="221">
      <c r="A221" s="336"/>
      <c r="B221" s="336"/>
      <c r="C221" s="336"/>
      <c r="D221" s="336"/>
      <c r="E221" s="336"/>
      <c r="F221" s="336"/>
      <c r="G221" s="336"/>
      <c r="H221" s="336"/>
      <c r="I221" s="336"/>
      <c r="J221" s="336"/>
      <c r="K221" s="336"/>
      <c r="L221" s="336"/>
      <c r="M221" s="336"/>
      <c r="N221" s="336"/>
      <c r="O221" s="336"/>
      <c r="P221" s="336"/>
      <c r="Q221" s="336"/>
      <c r="R221" s="336"/>
      <c r="S221" s="336"/>
      <c r="T221" s="336"/>
      <c r="U221" s="336"/>
      <c r="V221" s="336"/>
      <c r="W221" s="336"/>
      <c r="X221" s="336"/>
      <c r="Y221" s="336"/>
      <c r="Z221" s="336"/>
    </row>
    <row r="222">
      <c r="A222" s="336"/>
      <c r="B222" s="336"/>
      <c r="C222" s="336"/>
      <c r="D222" s="336"/>
      <c r="E222" s="336"/>
      <c r="F222" s="336"/>
      <c r="G222" s="336"/>
      <c r="H222" s="336"/>
      <c r="I222" s="336"/>
      <c r="J222" s="336"/>
      <c r="K222" s="336"/>
      <c r="L222" s="336"/>
      <c r="M222" s="336"/>
      <c r="N222" s="336"/>
      <c r="O222" s="336"/>
      <c r="P222" s="336"/>
      <c r="Q222" s="336"/>
      <c r="R222" s="336"/>
      <c r="S222" s="336"/>
      <c r="T222" s="336"/>
      <c r="U222" s="336"/>
      <c r="V222" s="336"/>
      <c r="W222" s="336"/>
      <c r="X222" s="336"/>
      <c r="Y222" s="336"/>
      <c r="Z222" s="336"/>
    </row>
    <row r="223">
      <c r="A223" s="336"/>
      <c r="B223" s="336"/>
      <c r="C223" s="336"/>
      <c r="D223" s="336"/>
      <c r="E223" s="336"/>
      <c r="F223" s="336"/>
      <c r="G223" s="336"/>
      <c r="H223" s="336"/>
      <c r="I223" s="336"/>
      <c r="J223" s="336"/>
      <c r="K223" s="336"/>
      <c r="L223" s="336"/>
      <c r="M223" s="336"/>
      <c r="N223" s="336"/>
      <c r="O223" s="336"/>
      <c r="P223" s="336"/>
      <c r="Q223" s="336"/>
      <c r="R223" s="336"/>
      <c r="S223" s="336"/>
      <c r="T223" s="336"/>
      <c r="U223" s="336"/>
      <c r="V223" s="336"/>
      <c r="W223" s="336"/>
      <c r="X223" s="336"/>
      <c r="Y223" s="336"/>
      <c r="Z223" s="336"/>
    </row>
    <row r="224">
      <c r="A224" s="336"/>
      <c r="B224" s="336"/>
      <c r="C224" s="336"/>
      <c r="D224" s="336"/>
      <c r="E224" s="336"/>
      <c r="F224" s="336"/>
      <c r="G224" s="336"/>
      <c r="H224" s="336"/>
      <c r="I224" s="336"/>
      <c r="J224" s="336"/>
      <c r="K224" s="336"/>
      <c r="L224" s="336"/>
      <c r="M224" s="336"/>
      <c r="N224" s="336"/>
      <c r="O224" s="336"/>
      <c r="P224" s="336"/>
      <c r="Q224" s="336"/>
      <c r="R224" s="336"/>
      <c r="S224" s="336"/>
      <c r="T224" s="336"/>
      <c r="U224" s="336"/>
      <c r="V224" s="336"/>
      <c r="W224" s="336"/>
      <c r="X224" s="336"/>
      <c r="Y224" s="336"/>
      <c r="Z224" s="336"/>
    </row>
    <row r="225">
      <c r="A225" s="336"/>
      <c r="B225" s="336"/>
      <c r="C225" s="336"/>
      <c r="D225" s="336"/>
      <c r="E225" s="336"/>
      <c r="F225" s="336"/>
      <c r="G225" s="336"/>
      <c r="H225" s="336"/>
      <c r="I225" s="336"/>
      <c r="J225" s="336"/>
      <c r="K225" s="336"/>
      <c r="L225" s="336"/>
      <c r="M225" s="336"/>
      <c r="N225" s="336"/>
      <c r="O225" s="336"/>
      <c r="P225" s="336"/>
      <c r="Q225" s="336"/>
      <c r="R225" s="336"/>
      <c r="S225" s="336"/>
      <c r="T225" s="336"/>
      <c r="U225" s="336"/>
      <c r="V225" s="336"/>
      <c r="W225" s="336"/>
      <c r="X225" s="336"/>
      <c r="Y225" s="336"/>
      <c r="Z225" s="336"/>
    </row>
    <row r="226">
      <c r="A226" s="336"/>
      <c r="B226" s="336"/>
      <c r="C226" s="336"/>
      <c r="D226" s="336"/>
      <c r="E226" s="336"/>
      <c r="F226" s="336"/>
      <c r="G226" s="336"/>
      <c r="H226" s="336"/>
      <c r="I226" s="336"/>
      <c r="J226" s="336"/>
      <c r="K226" s="336"/>
      <c r="L226" s="336"/>
      <c r="M226" s="336"/>
      <c r="N226" s="336"/>
      <c r="O226" s="336"/>
      <c r="P226" s="336"/>
      <c r="Q226" s="336"/>
      <c r="R226" s="336"/>
      <c r="S226" s="336"/>
      <c r="T226" s="336"/>
      <c r="U226" s="336"/>
      <c r="V226" s="336"/>
      <c r="W226" s="336"/>
      <c r="X226" s="336"/>
      <c r="Y226" s="336"/>
      <c r="Z226" s="336"/>
    </row>
    <row r="227">
      <c r="A227" s="336"/>
      <c r="B227" s="336"/>
      <c r="C227" s="336"/>
      <c r="D227" s="336"/>
      <c r="E227" s="336"/>
      <c r="F227" s="336"/>
      <c r="G227" s="336"/>
      <c r="H227" s="336"/>
      <c r="I227" s="336"/>
      <c r="J227" s="336"/>
      <c r="K227" s="336"/>
      <c r="L227" s="336"/>
      <c r="M227" s="336"/>
      <c r="N227" s="336"/>
      <c r="O227" s="336"/>
      <c r="P227" s="336"/>
      <c r="Q227" s="336"/>
      <c r="R227" s="336"/>
      <c r="S227" s="336"/>
      <c r="T227" s="336"/>
      <c r="U227" s="336"/>
      <c r="V227" s="336"/>
      <c r="W227" s="336"/>
      <c r="X227" s="336"/>
      <c r="Y227" s="336"/>
      <c r="Z227" s="336"/>
    </row>
    <row r="228">
      <c r="A228" s="336"/>
      <c r="B228" s="336"/>
      <c r="C228" s="336"/>
      <c r="D228" s="336"/>
      <c r="E228" s="336"/>
      <c r="F228" s="336"/>
      <c r="G228" s="336"/>
      <c r="H228" s="336"/>
      <c r="I228" s="336"/>
      <c r="J228" s="336"/>
      <c r="K228" s="336"/>
      <c r="L228" s="336"/>
      <c r="M228" s="336"/>
      <c r="N228" s="336"/>
      <c r="O228" s="336"/>
      <c r="P228" s="336"/>
      <c r="Q228" s="336"/>
      <c r="R228" s="336"/>
      <c r="S228" s="336"/>
      <c r="T228" s="336"/>
      <c r="U228" s="336"/>
      <c r="V228" s="336"/>
      <c r="W228" s="336"/>
      <c r="X228" s="336"/>
      <c r="Y228" s="336"/>
      <c r="Z228" s="336"/>
    </row>
    <row r="229">
      <c r="A229" s="336"/>
      <c r="B229" s="336"/>
      <c r="C229" s="336"/>
      <c r="D229" s="336"/>
      <c r="E229" s="336"/>
      <c r="F229" s="336"/>
      <c r="G229" s="336"/>
      <c r="H229" s="336"/>
      <c r="I229" s="336"/>
      <c r="J229" s="336"/>
      <c r="K229" s="336"/>
      <c r="L229" s="336"/>
      <c r="M229" s="336"/>
      <c r="N229" s="336"/>
      <c r="O229" s="336"/>
      <c r="P229" s="336"/>
      <c r="Q229" s="336"/>
      <c r="R229" s="336"/>
      <c r="S229" s="336"/>
      <c r="T229" s="336"/>
      <c r="U229" s="336"/>
      <c r="V229" s="336"/>
      <c r="W229" s="336"/>
      <c r="X229" s="336"/>
      <c r="Y229" s="336"/>
      <c r="Z229" s="336"/>
    </row>
    <row r="230">
      <c r="A230" s="336"/>
      <c r="B230" s="336"/>
      <c r="C230" s="336"/>
      <c r="D230" s="336"/>
      <c r="E230" s="336"/>
      <c r="F230" s="336"/>
      <c r="G230" s="336"/>
      <c r="H230" s="336"/>
      <c r="I230" s="336"/>
      <c r="J230" s="336"/>
      <c r="K230" s="336"/>
      <c r="L230" s="336"/>
      <c r="M230" s="336"/>
      <c r="N230" s="336"/>
      <c r="O230" s="336"/>
      <c r="P230" s="336"/>
      <c r="Q230" s="336"/>
      <c r="R230" s="336"/>
      <c r="S230" s="336"/>
      <c r="T230" s="336"/>
      <c r="U230" s="336"/>
      <c r="V230" s="336"/>
      <c r="W230" s="336"/>
      <c r="X230" s="336"/>
      <c r="Y230" s="336"/>
      <c r="Z230" s="336"/>
    </row>
    <row r="231">
      <c r="A231" s="336"/>
      <c r="B231" s="336"/>
      <c r="C231" s="336"/>
      <c r="D231" s="336"/>
      <c r="E231" s="336"/>
      <c r="F231" s="336"/>
      <c r="G231" s="336"/>
      <c r="H231" s="336"/>
      <c r="I231" s="336"/>
      <c r="J231" s="336"/>
      <c r="K231" s="336"/>
      <c r="L231" s="336"/>
      <c r="M231" s="336"/>
      <c r="N231" s="336"/>
      <c r="O231" s="336"/>
      <c r="P231" s="336"/>
      <c r="Q231" s="336"/>
      <c r="R231" s="336"/>
      <c r="S231" s="336"/>
      <c r="T231" s="336"/>
      <c r="U231" s="336"/>
      <c r="V231" s="336"/>
      <c r="W231" s="336"/>
      <c r="X231" s="336"/>
      <c r="Y231" s="336"/>
      <c r="Z231" s="336"/>
    </row>
    <row r="232">
      <c r="A232" s="336"/>
      <c r="B232" s="336"/>
      <c r="C232" s="336"/>
      <c r="D232" s="336"/>
      <c r="E232" s="336"/>
      <c r="F232" s="336"/>
      <c r="G232" s="336"/>
      <c r="H232" s="336"/>
      <c r="I232" s="336"/>
      <c r="J232" s="336"/>
      <c r="K232" s="336"/>
      <c r="L232" s="336"/>
      <c r="M232" s="336"/>
      <c r="N232" s="336"/>
      <c r="O232" s="336"/>
      <c r="P232" s="336"/>
      <c r="Q232" s="336"/>
      <c r="R232" s="336"/>
      <c r="S232" s="336"/>
      <c r="T232" s="336"/>
      <c r="U232" s="336"/>
      <c r="V232" s="336"/>
      <c r="W232" s="336"/>
      <c r="X232" s="336"/>
      <c r="Y232" s="336"/>
      <c r="Z232" s="336"/>
    </row>
    <row r="233">
      <c r="A233" s="336"/>
      <c r="B233" s="336"/>
      <c r="C233" s="336"/>
      <c r="D233" s="336"/>
      <c r="E233" s="336"/>
      <c r="F233" s="336"/>
      <c r="G233" s="336"/>
      <c r="H233" s="336"/>
      <c r="I233" s="336"/>
      <c r="J233" s="336"/>
      <c r="K233" s="336"/>
      <c r="L233" s="336"/>
      <c r="M233" s="336"/>
      <c r="N233" s="336"/>
      <c r="O233" s="336"/>
      <c r="P233" s="336"/>
      <c r="Q233" s="336"/>
      <c r="R233" s="336"/>
      <c r="S233" s="336"/>
      <c r="T233" s="336"/>
      <c r="U233" s="336"/>
      <c r="V233" s="336"/>
      <c r="W233" s="336"/>
      <c r="X233" s="336"/>
      <c r="Y233" s="336"/>
      <c r="Z233" s="336"/>
    </row>
    <row r="234">
      <c r="A234" s="336"/>
      <c r="B234" s="336"/>
      <c r="C234" s="336"/>
      <c r="D234" s="336"/>
      <c r="E234" s="336"/>
      <c r="F234" s="336"/>
      <c r="G234" s="336"/>
      <c r="H234" s="336"/>
      <c r="I234" s="336"/>
      <c r="J234" s="336"/>
      <c r="K234" s="336"/>
      <c r="L234" s="336"/>
      <c r="M234" s="336"/>
      <c r="N234" s="336"/>
      <c r="O234" s="336"/>
      <c r="P234" s="336"/>
      <c r="Q234" s="336"/>
      <c r="R234" s="336"/>
      <c r="S234" s="336"/>
      <c r="T234" s="336"/>
      <c r="U234" s="336"/>
      <c r="V234" s="336"/>
      <c r="W234" s="336"/>
      <c r="X234" s="336"/>
      <c r="Y234" s="336"/>
      <c r="Z234" s="336"/>
    </row>
    <row r="235">
      <c r="A235" s="336"/>
      <c r="B235" s="336"/>
      <c r="C235" s="336"/>
      <c r="D235" s="336"/>
      <c r="E235" s="336"/>
      <c r="F235" s="336"/>
      <c r="G235" s="336"/>
      <c r="H235" s="336"/>
      <c r="I235" s="336"/>
      <c r="J235" s="336"/>
      <c r="K235" s="336"/>
      <c r="L235" s="336"/>
      <c r="M235" s="336"/>
      <c r="N235" s="336"/>
      <c r="O235" s="336"/>
      <c r="P235" s="336"/>
      <c r="Q235" s="336"/>
      <c r="R235" s="336"/>
      <c r="S235" s="336"/>
      <c r="T235" s="336"/>
      <c r="U235" s="336"/>
      <c r="V235" s="336"/>
      <c r="W235" s="336"/>
      <c r="X235" s="336"/>
      <c r="Y235" s="336"/>
      <c r="Z235" s="336"/>
    </row>
    <row r="236">
      <c r="A236" s="336"/>
      <c r="B236" s="336"/>
      <c r="C236" s="336"/>
      <c r="D236" s="336"/>
      <c r="E236" s="336"/>
      <c r="F236" s="336"/>
      <c r="G236" s="336"/>
      <c r="H236" s="336"/>
      <c r="I236" s="336"/>
      <c r="J236" s="336"/>
      <c r="K236" s="336"/>
      <c r="L236" s="336"/>
      <c r="M236" s="336"/>
      <c r="N236" s="336"/>
      <c r="O236" s="336"/>
      <c r="P236" s="336"/>
      <c r="Q236" s="336"/>
      <c r="R236" s="336"/>
      <c r="S236" s="336"/>
      <c r="T236" s="336"/>
      <c r="U236" s="336"/>
      <c r="V236" s="336"/>
      <c r="W236" s="336"/>
      <c r="X236" s="336"/>
      <c r="Y236" s="336"/>
      <c r="Z236" s="336"/>
    </row>
    <row r="237">
      <c r="A237" s="336"/>
      <c r="B237" s="336"/>
      <c r="C237" s="336"/>
      <c r="D237" s="336"/>
      <c r="E237" s="336"/>
      <c r="F237" s="336"/>
      <c r="G237" s="336"/>
      <c r="H237" s="336"/>
      <c r="I237" s="336"/>
      <c r="J237" s="336"/>
      <c r="K237" s="336"/>
      <c r="L237" s="336"/>
      <c r="M237" s="336"/>
      <c r="N237" s="336"/>
      <c r="O237" s="336"/>
      <c r="P237" s="336"/>
      <c r="Q237" s="336"/>
      <c r="R237" s="336"/>
      <c r="S237" s="336"/>
      <c r="T237" s="336"/>
      <c r="U237" s="336"/>
      <c r="V237" s="336"/>
      <c r="W237" s="336"/>
      <c r="X237" s="336"/>
      <c r="Y237" s="336"/>
      <c r="Z237" s="336"/>
    </row>
    <row r="238">
      <c r="A238" s="336"/>
      <c r="B238" s="336"/>
      <c r="C238" s="336"/>
      <c r="D238" s="336"/>
      <c r="E238" s="336"/>
      <c r="F238" s="336"/>
      <c r="G238" s="336"/>
      <c r="H238" s="336"/>
      <c r="I238" s="336"/>
      <c r="J238" s="336"/>
      <c r="K238" s="336"/>
      <c r="L238" s="336"/>
      <c r="M238" s="336"/>
      <c r="N238" s="336"/>
      <c r="O238" s="336"/>
      <c r="P238" s="336"/>
      <c r="Q238" s="336"/>
      <c r="R238" s="336"/>
      <c r="S238" s="336"/>
      <c r="T238" s="336"/>
      <c r="U238" s="336"/>
      <c r="V238" s="336"/>
      <c r="W238" s="336"/>
      <c r="X238" s="336"/>
      <c r="Y238" s="336"/>
      <c r="Z238" s="336"/>
    </row>
    <row r="239">
      <c r="A239" s="336"/>
      <c r="B239" s="336"/>
      <c r="C239" s="336"/>
      <c r="D239" s="336"/>
      <c r="E239" s="336"/>
      <c r="F239" s="336"/>
      <c r="G239" s="336"/>
      <c r="H239" s="336"/>
      <c r="I239" s="336"/>
      <c r="J239" s="336"/>
      <c r="K239" s="336"/>
      <c r="L239" s="336"/>
      <c r="M239" s="336"/>
      <c r="N239" s="336"/>
      <c r="O239" s="336"/>
      <c r="P239" s="336"/>
      <c r="Q239" s="336"/>
      <c r="R239" s="336"/>
      <c r="S239" s="336"/>
      <c r="T239" s="336"/>
      <c r="U239" s="336"/>
      <c r="V239" s="336"/>
      <c r="W239" s="336"/>
      <c r="X239" s="336"/>
      <c r="Y239" s="336"/>
      <c r="Z239" s="336"/>
    </row>
    <row r="240">
      <c r="A240" s="336"/>
      <c r="B240" s="336"/>
      <c r="C240" s="336"/>
      <c r="D240" s="336"/>
      <c r="E240" s="336"/>
      <c r="F240" s="336"/>
      <c r="G240" s="336"/>
      <c r="H240" s="336"/>
      <c r="I240" s="336"/>
      <c r="J240" s="336"/>
      <c r="K240" s="336"/>
      <c r="L240" s="336"/>
      <c r="M240" s="336"/>
      <c r="N240" s="336"/>
      <c r="O240" s="336"/>
      <c r="P240" s="336"/>
      <c r="Q240" s="336"/>
      <c r="R240" s="336"/>
      <c r="S240" s="336"/>
      <c r="T240" s="336"/>
      <c r="U240" s="336"/>
      <c r="V240" s="336"/>
      <c r="W240" s="336"/>
      <c r="X240" s="336"/>
      <c r="Y240" s="336"/>
      <c r="Z240" s="336"/>
    </row>
    <row r="241">
      <c r="A241" s="336"/>
      <c r="B241" s="336"/>
      <c r="C241" s="336"/>
      <c r="D241" s="336"/>
      <c r="E241" s="336"/>
      <c r="F241" s="336"/>
      <c r="G241" s="336"/>
      <c r="H241" s="336"/>
      <c r="I241" s="336"/>
      <c r="J241" s="336"/>
      <c r="K241" s="336"/>
      <c r="L241" s="336"/>
      <c r="M241" s="336"/>
      <c r="N241" s="336"/>
      <c r="O241" s="336"/>
      <c r="P241" s="336"/>
      <c r="Q241" s="336"/>
      <c r="R241" s="336"/>
      <c r="S241" s="336"/>
      <c r="T241" s="336"/>
      <c r="U241" s="336"/>
      <c r="V241" s="336"/>
      <c r="W241" s="336"/>
      <c r="X241" s="336"/>
      <c r="Y241" s="336"/>
      <c r="Z241" s="336"/>
    </row>
    <row r="242">
      <c r="A242" s="336"/>
      <c r="B242" s="336"/>
      <c r="C242" s="336"/>
      <c r="D242" s="336"/>
      <c r="E242" s="336"/>
      <c r="F242" s="336"/>
      <c r="G242" s="336"/>
      <c r="H242" s="336"/>
      <c r="I242" s="336"/>
      <c r="J242" s="336"/>
      <c r="K242" s="336"/>
      <c r="L242" s="336"/>
      <c r="M242" s="336"/>
      <c r="N242" s="336"/>
      <c r="O242" s="336"/>
      <c r="P242" s="336"/>
      <c r="Q242" s="336"/>
      <c r="R242" s="336"/>
      <c r="S242" s="336"/>
      <c r="T242" s="336"/>
      <c r="U242" s="336"/>
      <c r="V242" s="336"/>
      <c r="W242" s="336"/>
      <c r="X242" s="336"/>
      <c r="Y242" s="336"/>
      <c r="Z242" s="336"/>
    </row>
    <row r="243">
      <c r="A243" s="336"/>
      <c r="B243" s="336"/>
      <c r="C243" s="336"/>
      <c r="D243" s="336"/>
      <c r="E243" s="336"/>
      <c r="F243" s="336"/>
      <c r="G243" s="336"/>
      <c r="H243" s="336"/>
      <c r="I243" s="336"/>
      <c r="J243" s="336"/>
      <c r="K243" s="336"/>
      <c r="L243" s="336"/>
      <c r="M243" s="336"/>
      <c r="N243" s="336"/>
      <c r="O243" s="336"/>
      <c r="P243" s="336"/>
      <c r="Q243" s="336"/>
      <c r="R243" s="336"/>
      <c r="S243" s="336"/>
      <c r="T243" s="336"/>
      <c r="U243" s="336"/>
      <c r="V243" s="336"/>
      <c r="W243" s="336"/>
      <c r="X243" s="336"/>
      <c r="Y243" s="336"/>
      <c r="Z243" s="336"/>
    </row>
    <row r="244">
      <c r="A244" s="336"/>
      <c r="B244" s="336"/>
      <c r="C244" s="336"/>
      <c r="D244" s="336"/>
      <c r="E244" s="336"/>
      <c r="F244" s="336"/>
      <c r="G244" s="336"/>
      <c r="H244" s="336"/>
      <c r="I244" s="336"/>
      <c r="J244" s="336"/>
      <c r="K244" s="336"/>
      <c r="L244" s="336"/>
      <c r="M244" s="336"/>
      <c r="N244" s="336"/>
      <c r="O244" s="336"/>
      <c r="P244" s="336"/>
      <c r="Q244" s="336"/>
      <c r="R244" s="336"/>
      <c r="S244" s="336"/>
      <c r="T244" s="336"/>
      <c r="U244" s="336"/>
      <c r="V244" s="336"/>
      <c r="W244" s="336"/>
      <c r="X244" s="336"/>
      <c r="Y244" s="336"/>
      <c r="Z244" s="336"/>
    </row>
    <row r="245">
      <c r="A245" s="336"/>
      <c r="B245" s="336"/>
      <c r="C245" s="336"/>
      <c r="D245" s="336"/>
      <c r="E245" s="336"/>
      <c r="F245" s="336"/>
      <c r="G245" s="336"/>
      <c r="H245" s="336"/>
      <c r="I245" s="336"/>
      <c r="J245" s="336"/>
      <c r="K245" s="336"/>
      <c r="L245" s="336"/>
      <c r="M245" s="336"/>
      <c r="N245" s="336"/>
      <c r="O245" s="336"/>
      <c r="P245" s="336"/>
      <c r="Q245" s="336"/>
      <c r="R245" s="336"/>
      <c r="S245" s="336"/>
      <c r="T245" s="336"/>
      <c r="U245" s="336"/>
      <c r="V245" s="336"/>
      <c r="W245" s="336"/>
      <c r="X245" s="336"/>
      <c r="Y245" s="336"/>
      <c r="Z245" s="336"/>
    </row>
    <row r="246">
      <c r="A246" s="336"/>
      <c r="B246" s="336"/>
      <c r="C246" s="336"/>
      <c r="D246" s="336"/>
      <c r="E246" s="336"/>
      <c r="F246" s="336"/>
      <c r="G246" s="336"/>
      <c r="H246" s="336"/>
      <c r="I246" s="336"/>
      <c r="J246" s="336"/>
      <c r="K246" s="336"/>
      <c r="L246" s="336"/>
      <c r="M246" s="336"/>
      <c r="N246" s="336"/>
      <c r="O246" s="336"/>
      <c r="P246" s="336"/>
      <c r="Q246" s="336"/>
      <c r="R246" s="336"/>
      <c r="S246" s="336"/>
      <c r="T246" s="336"/>
      <c r="U246" s="336"/>
      <c r="V246" s="336"/>
      <c r="W246" s="336"/>
      <c r="X246" s="336"/>
      <c r="Y246" s="336"/>
      <c r="Z246" s="336"/>
    </row>
    <row r="247">
      <c r="A247" s="336"/>
      <c r="B247" s="336"/>
      <c r="C247" s="336"/>
      <c r="D247" s="336"/>
      <c r="E247" s="336"/>
      <c r="F247" s="336"/>
      <c r="G247" s="336"/>
      <c r="H247" s="336"/>
      <c r="I247" s="336"/>
      <c r="J247" s="336"/>
      <c r="K247" s="336"/>
      <c r="L247" s="336"/>
      <c r="M247" s="336"/>
      <c r="N247" s="336"/>
      <c r="O247" s="336"/>
      <c r="P247" s="336"/>
      <c r="Q247" s="336"/>
      <c r="R247" s="336"/>
      <c r="S247" s="336"/>
      <c r="T247" s="336"/>
      <c r="U247" s="336"/>
      <c r="V247" s="336"/>
      <c r="W247" s="336"/>
      <c r="X247" s="336"/>
      <c r="Y247" s="336"/>
      <c r="Z247" s="336"/>
    </row>
    <row r="248">
      <c r="A248" s="336"/>
      <c r="B248" s="336"/>
      <c r="C248" s="336"/>
      <c r="D248" s="336"/>
      <c r="E248" s="336"/>
      <c r="F248" s="336"/>
      <c r="G248" s="336"/>
      <c r="H248" s="336"/>
      <c r="I248" s="336"/>
      <c r="J248" s="336"/>
      <c r="K248" s="336"/>
      <c r="L248" s="336"/>
      <c r="M248" s="336"/>
      <c r="N248" s="336"/>
      <c r="O248" s="336"/>
      <c r="P248" s="336"/>
      <c r="Q248" s="336"/>
      <c r="R248" s="336"/>
      <c r="S248" s="336"/>
      <c r="T248" s="336"/>
      <c r="U248" s="336"/>
      <c r="V248" s="336"/>
      <c r="W248" s="336"/>
      <c r="X248" s="336"/>
      <c r="Y248" s="336"/>
      <c r="Z248" s="336"/>
    </row>
    <row r="249">
      <c r="A249" s="336"/>
      <c r="B249" s="336"/>
      <c r="C249" s="336"/>
      <c r="D249" s="336"/>
      <c r="E249" s="336"/>
      <c r="F249" s="336"/>
      <c r="G249" s="336"/>
      <c r="H249" s="336"/>
      <c r="I249" s="336"/>
      <c r="J249" s="336"/>
      <c r="K249" s="336"/>
      <c r="L249" s="336"/>
      <c r="M249" s="336"/>
      <c r="N249" s="336"/>
      <c r="O249" s="336"/>
      <c r="P249" s="336"/>
      <c r="Q249" s="336"/>
      <c r="R249" s="336"/>
      <c r="S249" s="336"/>
      <c r="T249" s="336"/>
      <c r="U249" s="336"/>
      <c r="V249" s="336"/>
      <c r="W249" s="336"/>
      <c r="X249" s="336"/>
      <c r="Y249" s="336"/>
      <c r="Z249" s="336"/>
    </row>
    <row r="250">
      <c r="A250" s="336"/>
      <c r="B250" s="336"/>
      <c r="C250" s="336"/>
      <c r="D250" s="336"/>
      <c r="E250" s="336"/>
      <c r="F250" s="336"/>
      <c r="G250" s="336"/>
      <c r="H250" s="336"/>
      <c r="I250" s="336"/>
      <c r="J250" s="336"/>
      <c r="K250" s="336"/>
      <c r="L250" s="336"/>
      <c r="M250" s="336"/>
      <c r="N250" s="336"/>
      <c r="O250" s="336"/>
      <c r="P250" s="336"/>
      <c r="Q250" s="336"/>
      <c r="R250" s="336"/>
      <c r="S250" s="336"/>
      <c r="T250" s="336"/>
      <c r="U250" s="336"/>
      <c r="V250" s="336"/>
      <c r="W250" s="336"/>
      <c r="X250" s="336"/>
      <c r="Y250" s="336"/>
      <c r="Z250" s="336"/>
    </row>
    <row r="251">
      <c r="A251" s="336"/>
      <c r="B251" s="336"/>
      <c r="C251" s="336"/>
      <c r="D251" s="336"/>
      <c r="E251" s="336"/>
      <c r="F251" s="336"/>
      <c r="G251" s="336"/>
      <c r="H251" s="336"/>
      <c r="I251" s="336"/>
      <c r="J251" s="336"/>
      <c r="K251" s="336"/>
      <c r="L251" s="336"/>
      <c r="M251" s="336"/>
      <c r="N251" s="336"/>
      <c r="O251" s="336"/>
      <c r="P251" s="336"/>
      <c r="Q251" s="336"/>
      <c r="R251" s="336"/>
      <c r="S251" s="336"/>
      <c r="T251" s="336"/>
      <c r="U251" s="336"/>
      <c r="V251" s="336"/>
      <c r="W251" s="336"/>
      <c r="X251" s="336"/>
      <c r="Y251" s="336"/>
      <c r="Z251" s="336"/>
    </row>
    <row r="252">
      <c r="A252" s="336"/>
      <c r="B252" s="336"/>
      <c r="C252" s="336"/>
      <c r="D252" s="336"/>
      <c r="E252" s="336"/>
      <c r="F252" s="336"/>
      <c r="G252" s="336"/>
      <c r="H252" s="336"/>
      <c r="I252" s="336"/>
      <c r="J252" s="336"/>
      <c r="K252" s="336"/>
      <c r="L252" s="336"/>
      <c r="M252" s="336"/>
      <c r="N252" s="336"/>
      <c r="O252" s="336"/>
      <c r="P252" s="336"/>
      <c r="Q252" s="336"/>
      <c r="R252" s="336"/>
      <c r="S252" s="336"/>
      <c r="T252" s="336"/>
      <c r="U252" s="336"/>
      <c r="V252" s="336"/>
      <c r="W252" s="336"/>
      <c r="X252" s="336"/>
      <c r="Y252" s="336"/>
      <c r="Z252" s="336"/>
    </row>
    <row r="253">
      <c r="A253" s="336"/>
      <c r="B253" s="336"/>
      <c r="C253" s="336"/>
      <c r="D253" s="336"/>
      <c r="E253" s="336"/>
      <c r="F253" s="336"/>
      <c r="G253" s="336"/>
      <c r="H253" s="336"/>
      <c r="I253" s="336"/>
      <c r="J253" s="336"/>
      <c r="K253" s="336"/>
      <c r="L253" s="336"/>
      <c r="M253" s="336"/>
      <c r="N253" s="336"/>
      <c r="O253" s="336"/>
      <c r="P253" s="336"/>
      <c r="Q253" s="336"/>
      <c r="R253" s="336"/>
      <c r="S253" s="336"/>
      <c r="T253" s="336"/>
      <c r="U253" s="336"/>
      <c r="V253" s="336"/>
      <c r="W253" s="336"/>
      <c r="X253" s="336"/>
      <c r="Y253" s="336"/>
      <c r="Z253" s="336"/>
    </row>
    <row r="254">
      <c r="A254" s="336"/>
      <c r="B254" s="336"/>
      <c r="C254" s="336"/>
      <c r="D254" s="336"/>
      <c r="E254" s="336"/>
      <c r="F254" s="336"/>
      <c r="G254" s="336"/>
      <c r="H254" s="336"/>
      <c r="I254" s="336"/>
      <c r="J254" s="336"/>
      <c r="K254" s="336"/>
      <c r="L254" s="336"/>
      <c r="M254" s="336"/>
      <c r="N254" s="336"/>
      <c r="O254" s="336"/>
      <c r="P254" s="336"/>
      <c r="Q254" s="336"/>
      <c r="R254" s="336"/>
      <c r="S254" s="336"/>
      <c r="T254" s="336"/>
      <c r="U254" s="336"/>
      <c r="V254" s="336"/>
      <c r="W254" s="336"/>
      <c r="X254" s="336"/>
      <c r="Y254" s="336"/>
      <c r="Z254" s="336"/>
    </row>
    <row r="255">
      <c r="A255" s="336"/>
      <c r="B255" s="336"/>
      <c r="C255" s="336"/>
      <c r="D255" s="336"/>
      <c r="E255" s="336"/>
      <c r="F255" s="336"/>
      <c r="G255" s="336"/>
      <c r="H255" s="336"/>
      <c r="I255" s="336"/>
      <c r="J255" s="336"/>
      <c r="K255" s="336"/>
      <c r="L255" s="336"/>
      <c r="M255" s="336"/>
      <c r="N255" s="336"/>
      <c r="O255" s="336"/>
      <c r="P255" s="336"/>
      <c r="Q255" s="336"/>
      <c r="R255" s="336"/>
      <c r="S255" s="336"/>
      <c r="T255" s="336"/>
      <c r="U255" s="336"/>
      <c r="V255" s="336"/>
      <c r="W255" s="336"/>
      <c r="X255" s="336"/>
      <c r="Y255" s="336"/>
      <c r="Z255" s="336"/>
    </row>
    <row r="256">
      <c r="A256" s="336"/>
      <c r="B256" s="336"/>
      <c r="C256" s="336"/>
      <c r="D256" s="336"/>
      <c r="E256" s="336"/>
      <c r="F256" s="336"/>
      <c r="G256" s="336"/>
      <c r="H256" s="336"/>
      <c r="I256" s="336"/>
      <c r="J256" s="336"/>
      <c r="K256" s="336"/>
      <c r="L256" s="336"/>
      <c r="M256" s="336"/>
      <c r="N256" s="336"/>
      <c r="O256" s="336"/>
      <c r="P256" s="336"/>
      <c r="Q256" s="336"/>
      <c r="R256" s="336"/>
      <c r="S256" s="336"/>
      <c r="T256" s="336"/>
      <c r="U256" s="336"/>
      <c r="V256" s="336"/>
      <c r="W256" s="336"/>
      <c r="X256" s="336"/>
      <c r="Y256" s="336"/>
      <c r="Z256" s="336"/>
    </row>
    <row r="257">
      <c r="A257" s="336"/>
      <c r="B257" s="336"/>
      <c r="C257" s="336"/>
      <c r="D257" s="336"/>
      <c r="E257" s="336"/>
      <c r="F257" s="336"/>
      <c r="G257" s="336"/>
      <c r="H257" s="336"/>
      <c r="I257" s="336"/>
      <c r="J257" s="336"/>
      <c r="K257" s="336"/>
      <c r="L257" s="336"/>
      <c r="M257" s="336"/>
      <c r="N257" s="336"/>
      <c r="O257" s="336"/>
      <c r="P257" s="336"/>
      <c r="Q257" s="336"/>
      <c r="R257" s="336"/>
      <c r="S257" s="336"/>
      <c r="T257" s="336"/>
      <c r="U257" s="336"/>
      <c r="V257" s="336"/>
      <c r="W257" s="336"/>
      <c r="X257" s="336"/>
      <c r="Y257" s="336"/>
      <c r="Z257" s="336"/>
    </row>
    <row r="258">
      <c r="A258" s="336"/>
      <c r="B258" s="336"/>
      <c r="C258" s="336"/>
      <c r="D258" s="336"/>
      <c r="E258" s="336"/>
      <c r="F258" s="336"/>
      <c r="G258" s="336"/>
      <c r="H258" s="336"/>
      <c r="I258" s="336"/>
      <c r="J258" s="336"/>
      <c r="K258" s="336"/>
      <c r="L258" s="336"/>
      <c r="M258" s="336"/>
      <c r="N258" s="336"/>
      <c r="O258" s="336"/>
      <c r="P258" s="336"/>
      <c r="Q258" s="336"/>
      <c r="R258" s="336"/>
      <c r="S258" s="336"/>
      <c r="T258" s="336"/>
      <c r="U258" s="336"/>
      <c r="V258" s="336"/>
      <c r="W258" s="336"/>
      <c r="X258" s="336"/>
      <c r="Y258" s="336"/>
      <c r="Z258" s="336"/>
    </row>
    <row r="259">
      <c r="A259" s="336"/>
      <c r="B259" s="336"/>
      <c r="C259" s="336"/>
      <c r="D259" s="336"/>
      <c r="E259" s="336"/>
      <c r="F259" s="336"/>
      <c r="G259" s="336"/>
      <c r="H259" s="336"/>
      <c r="I259" s="336"/>
      <c r="J259" s="336"/>
      <c r="K259" s="336"/>
      <c r="L259" s="336"/>
      <c r="M259" s="336"/>
      <c r="N259" s="336"/>
      <c r="O259" s="336"/>
      <c r="P259" s="336"/>
      <c r="Q259" s="336"/>
      <c r="R259" s="336"/>
      <c r="S259" s="336"/>
      <c r="T259" s="336"/>
      <c r="U259" s="336"/>
      <c r="V259" s="336"/>
      <c r="W259" s="336"/>
      <c r="X259" s="336"/>
      <c r="Y259" s="336"/>
      <c r="Z259" s="336"/>
    </row>
    <row r="260">
      <c r="A260" s="336"/>
      <c r="B260" s="336"/>
      <c r="C260" s="336"/>
      <c r="D260" s="336"/>
      <c r="E260" s="336"/>
      <c r="F260" s="336"/>
      <c r="G260" s="336"/>
      <c r="H260" s="336"/>
      <c r="I260" s="336"/>
      <c r="J260" s="336"/>
      <c r="K260" s="336"/>
      <c r="L260" s="336"/>
      <c r="M260" s="336"/>
      <c r="N260" s="336"/>
      <c r="O260" s="336"/>
      <c r="P260" s="336"/>
      <c r="Q260" s="336"/>
      <c r="R260" s="336"/>
      <c r="S260" s="336"/>
      <c r="T260" s="336"/>
      <c r="U260" s="336"/>
      <c r="V260" s="336"/>
      <c r="W260" s="336"/>
      <c r="X260" s="336"/>
      <c r="Y260" s="336"/>
      <c r="Z260" s="336"/>
    </row>
    <row r="261">
      <c r="A261" s="336"/>
      <c r="B261" s="336"/>
      <c r="C261" s="336"/>
      <c r="D261" s="336"/>
      <c r="E261" s="336"/>
      <c r="F261" s="336"/>
      <c r="G261" s="336"/>
      <c r="H261" s="336"/>
      <c r="I261" s="336"/>
      <c r="J261" s="336"/>
      <c r="K261" s="336"/>
      <c r="L261" s="336"/>
      <c r="M261" s="336"/>
      <c r="N261" s="336"/>
      <c r="O261" s="336"/>
      <c r="P261" s="336"/>
      <c r="Q261" s="336"/>
      <c r="R261" s="336"/>
      <c r="S261" s="336"/>
      <c r="T261" s="336"/>
      <c r="U261" s="336"/>
      <c r="V261" s="336"/>
      <c r="W261" s="336"/>
      <c r="X261" s="336"/>
      <c r="Y261" s="336"/>
      <c r="Z261" s="336"/>
    </row>
    <row r="262">
      <c r="A262" s="336"/>
      <c r="B262" s="336"/>
      <c r="C262" s="336"/>
      <c r="D262" s="336"/>
      <c r="E262" s="336"/>
      <c r="F262" s="336"/>
      <c r="G262" s="336"/>
      <c r="H262" s="336"/>
      <c r="I262" s="336"/>
      <c r="J262" s="336"/>
      <c r="K262" s="336"/>
      <c r="L262" s="336"/>
      <c r="M262" s="336"/>
      <c r="N262" s="336"/>
      <c r="O262" s="336"/>
      <c r="P262" s="336"/>
      <c r="Q262" s="336"/>
      <c r="R262" s="336"/>
      <c r="S262" s="336"/>
      <c r="T262" s="336"/>
      <c r="U262" s="336"/>
      <c r="V262" s="336"/>
      <c r="W262" s="336"/>
      <c r="X262" s="336"/>
      <c r="Y262" s="336"/>
      <c r="Z262" s="336"/>
    </row>
    <row r="263">
      <c r="A263" s="336"/>
      <c r="B263" s="336"/>
      <c r="C263" s="336"/>
      <c r="D263" s="336"/>
      <c r="E263" s="336"/>
      <c r="F263" s="336"/>
      <c r="G263" s="336"/>
      <c r="H263" s="336"/>
      <c r="I263" s="336"/>
      <c r="J263" s="336"/>
      <c r="K263" s="336"/>
      <c r="L263" s="336"/>
      <c r="M263" s="336"/>
      <c r="N263" s="336"/>
      <c r="O263" s="336"/>
      <c r="P263" s="336"/>
      <c r="Q263" s="336"/>
      <c r="R263" s="336"/>
      <c r="S263" s="336"/>
      <c r="T263" s="336"/>
      <c r="U263" s="336"/>
      <c r="V263" s="336"/>
      <c r="W263" s="336"/>
      <c r="X263" s="336"/>
      <c r="Y263" s="336"/>
      <c r="Z263" s="336"/>
    </row>
    <row r="264">
      <c r="A264" s="336"/>
      <c r="B264" s="336"/>
      <c r="C264" s="336"/>
      <c r="D264" s="336"/>
      <c r="E264" s="336"/>
      <c r="F264" s="336"/>
      <c r="G264" s="336"/>
      <c r="H264" s="336"/>
      <c r="I264" s="336"/>
      <c r="J264" s="336"/>
      <c r="K264" s="336"/>
      <c r="L264" s="336"/>
      <c r="M264" s="336"/>
      <c r="N264" s="336"/>
      <c r="O264" s="336"/>
      <c r="P264" s="336"/>
      <c r="Q264" s="336"/>
      <c r="R264" s="336"/>
      <c r="S264" s="336"/>
      <c r="T264" s="336"/>
      <c r="U264" s="336"/>
      <c r="V264" s="336"/>
      <c r="W264" s="336"/>
      <c r="X264" s="336"/>
      <c r="Y264" s="336"/>
      <c r="Z264" s="336"/>
    </row>
    <row r="265">
      <c r="A265" s="336"/>
      <c r="B265" s="336"/>
      <c r="C265" s="336"/>
      <c r="D265" s="336"/>
      <c r="E265" s="336"/>
      <c r="F265" s="336"/>
      <c r="G265" s="336"/>
      <c r="H265" s="336"/>
      <c r="I265" s="336"/>
      <c r="J265" s="336"/>
      <c r="K265" s="336"/>
      <c r="L265" s="336"/>
      <c r="M265" s="336"/>
      <c r="N265" s="336"/>
      <c r="O265" s="336"/>
      <c r="P265" s="336"/>
      <c r="Q265" s="336"/>
      <c r="R265" s="336"/>
      <c r="S265" s="336"/>
      <c r="T265" s="336"/>
      <c r="U265" s="336"/>
      <c r="V265" s="336"/>
      <c r="W265" s="336"/>
      <c r="X265" s="336"/>
      <c r="Y265" s="336"/>
      <c r="Z265" s="336"/>
    </row>
    <row r="266">
      <c r="A266" s="336"/>
      <c r="B266" s="336"/>
      <c r="C266" s="336"/>
      <c r="D266" s="336"/>
      <c r="E266" s="336"/>
      <c r="F266" s="336"/>
      <c r="G266" s="336"/>
      <c r="H266" s="336"/>
      <c r="I266" s="336"/>
      <c r="J266" s="336"/>
      <c r="K266" s="336"/>
      <c r="L266" s="336"/>
      <c r="M266" s="336"/>
      <c r="N266" s="336"/>
      <c r="O266" s="336"/>
      <c r="P266" s="336"/>
      <c r="Q266" s="336"/>
      <c r="R266" s="336"/>
      <c r="S266" s="336"/>
      <c r="T266" s="336"/>
      <c r="U266" s="336"/>
      <c r="V266" s="336"/>
      <c r="W266" s="336"/>
      <c r="X266" s="336"/>
      <c r="Y266" s="336"/>
      <c r="Z266" s="336"/>
    </row>
    <row r="267">
      <c r="A267" s="336"/>
      <c r="B267" s="336"/>
      <c r="C267" s="336"/>
      <c r="D267" s="336"/>
      <c r="E267" s="336"/>
      <c r="F267" s="336"/>
      <c r="G267" s="336"/>
      <c r="H267" s="336"/>
      <c r="I267" s="336"/>
      <c r="J267" s="336"/>
      <c r="K267" s="336"/>
      <c r="L267" s="336"/>
      <c r="M267" s="336"/>
      <c r="N267" s="336"/>
      <c r="O267" s="336"/>
      <c r="P267" s="336"/>
      <c r="Q267" s="336"/>
      <c r="R267" s="336"/>
      <c r="S267" s="336"/>
      <c r="T267" s="336"/>
      <c r="U267" s="336"/>
      <c r="V267" s="336"/>
      <c r="W267" s="336"/>
      <c r="X267" s="336"/>
      <c r="Y267" s="336"/>
      <c r="Z267" s="336"/>
    </row>
    <row r="268">
      <c r="A268" s="336"/>
      <c r="B268" s="336"/>
      <c r="C268" s="336"/>
      <c r="D268" s="336"/>
      <c r="E268" s="336"/>
      <c r="F268" s="336"/>
      <c r="G268" s="336"/>
      <c r="H268" s="336"/>
      <c r="I268" s="336"/>
      <c r="J268" s="336"/>
      <c r="K268" s="336"/>
      <c r="L268" s="336"/>
      <c r="M268" s="336"/>
      <c r="N268" s="336"/>
      <c r="O268" s="336"/>
      <c r="P268" s="336"/>
      <c r="Q268" s="336"/>
      <c r="R268" s="336"/>
      <c r="S268" s="336"/>
      <c r="T268" s="336"/>
      <c r="U268" s="336"/>
      <c r="V268" s="336"/>
      <c r="W268" s="336"/>
      <c r="X268" s="336"/>
      <c r="Y268" s="336"/>
      <c r="Z268" s="336"/>
    </row>
    <row r="269">
      <c r="A269" s="336"/>
      <c r="B269" s="336"/>
      <c r="C269" s="336"/>
      <c r="D269" s="336"/>
      <c r="E269" s="336"/>
      <c r="F269" s="336"/>
      <c r="G269" s="336"/>
      <c r="H269" s="336"/>
      <c r="I269" s="336"/>
      <c r="J269" s="336"/>
      <c r="K269" s="336"/>
      <c r="L269" s="336"/>
      <c r="M269" s="336"/>
      <c r="N269" s="336"/>
      <c r="O269" s="336"/>
      <c r="P269" s="336"/>
      <c r="Q269" s="336"/>
      <c r="R269" s="336"/>
      <c r="S269" s="336"/>
      <c r="T269" s="336"/>
      <c r="U269" s="336"/>
      <c r="V269" s="336"/>
      <c r="W269" s="336"/>
      <c r="X269" s="336"/>
      <c r="Y269" s="336"/>
      <c r="Z269" s="336"/>
    </row>
    <row r="270">
      <c r="A270" s="336"/>
      <c r="B270" s="336"/>
      <c r="C270" s="336"/>
      <c r="D270" s="336"/>
      <c r="E270" s="336"/>
      <c r="F270" s="336"/>
      <c r="G270" s="336"/>
      <c r="H270" s="336"/>
      <c r="I270" s="336"/>
      <c r="J270" s="336"/>
      <c r="K270" s="336"/>
      <c r="L270" s="336"/>
      <c r="M270" s="336"/>
      <c r="N270" s="336"/>
      <c r="O270" s="336"/>
      <c r="P270" s="336"/>
      <c r="Q270" s="336"/>
      <c r="R270" s="336"/>
      <c r="S270" s="336"/>
      <c r="T270" s="336"/>
      <c r="U270" s="336"/>
      <c r="V270" s="336"/>
      <c r="W270" s="336"/>
      <c r="X270" s="336"/>
      <c r="Y270" s="336"/>
      <c r="Z270" s="336"/>
    </row>
    <row r="271">
      <c r="A271" s="336"/>
      <c r="B271" s="336"/>
      <c r="C271" s="336"/>
      <c r="D271" s="336"/>
      <c r="E271" s="336"/>
      <c r="F271" s="336"/>
      <c r="G271" s="336"/>
      <c r="H271" s="336"/>
      <c r="I271" s="336"/>
      <c r="J271" s="336"/>
      <c r="K271" s="336"/>
      <c r="L271" s="336"/>
      <c r="M271" s="336"/>
      <c r="N271" s="336"/>
      <c r="O271" s="336"/>
      <c r="P271" s="336"/>
      <c r="Q271" s="336"/>
      <c r="R271" s="336"/>
      <c r="S271" s="336"/>
      <c r="T271" s="336"/>
      <c r="U271" s="336"/>
      <c r="V271" s="336"/>
      <c r="W271" s="336"/>
      <c r="X271" s="336"/>
      <c r="Y271" s="336"/>
      <c r="Z271" s="336"/>
    </row>
    <row r="272">
      <c r="A272" s="336"/>
      <c r="B272" s="336"/>
      <c r="C272" s="336"/>
      <c r="D272" s="336"/>
      <c r="E272" s="336"/>
      <c r="F272" s="336"/>
      <c r="G272" s="336"/>
      <c r="H272" s="336"/>
      <c r="I272" s="336"/>
      <c r="J272" s="336"/>
      <c r="K272" s="336"/>
      <c r="L272" s="336"/>
      <c r="M272" s="336"/>
      <c r="N272" s="336"/>
      <c r="O272" s="336"/>
      <c r="P272" s="336"/>
      <c r="Q272" s="336"/>
      <c r="R272" s="336"/>
      <c r="S272" s="336"/>
      <c r="T272" s="336"/>
      <c r="U272" s="336"/>
      <c r="V272" s="336"/>
      <c r="W272" s="336"/>
      <c r="X272" s="336"/>
      <c r="Y272" s="336"/>
      <c r="Z272" s="336"/>
    </row>
    <row r="273">
      <c r="A273" s="336"/>
      <c r="B273" s="336"/>
      <c r="C273" s="336"/>
      <c r="D273" s="336"/>
      <c r="E273" s="336"/>
      <c r="F273" s="336"/>
      <c r="G273" s="336"/>
      <c r="H273" s="336"/>
      <c r="I273" s="336"/>
      <c r="J273" s="336"/>
      <c r="K273" s="336"/>
      <c r="L273" s="336"/>
      <c r="M273" s="336"/>
      <c r="N273" s="336"/>
      <c r="O273" s="336"/>
      <c r="P273" s="336"/>
      <c r="Q273" s="336"/>
      <c r="R273" s="336"/>
      <c r="S273" s="336"/>
      <c r="T273" s="336"/>
      <c r="U273" s="336"/>
      <c r="V273" s="336"/>
      <c r="W273" s="336"/>
      <c r="X273" s="336"/>
      <c r="Y273" s="336"/>
      <c r="Z273" s="336"/>
    </row>
    <row r="274">
      <c r="A274" s="336"/>
      <c r="B274" s="336"/>
      <c r="C274" s="336"/>
      <c r="D274" s="336"/>
      <c r="E274" s="336"/>
      <c r="F274" s="336"/>
      <c r="G274" s="336"/>
      <c r="H274" s="336"/>
      <c r="I274" s="336"/>
      <c r="J274" s="336"/>
      <c r="K274" s="336"/>
      <c r="L274" s="336"/>
      <c r="M274" s="336"/>
      <c r="N274" s="336"/>
      <c r="O274" s="336"/>
      <c r="P274" s="336"/>
      <c r="Q274" s="336"/>
      <c r="R274" s="336"/>
      <c r="S274" s="336"/>
      <c r="T274" s="336"/>
      <c r="U274" s="336"/>
      <c r="V274" s="336"/>
      <c r="W274" s="336"/>
      <c r="X274" s="336"/>
      <c r="Y274" s="336"/>
      <c r="Z274" s="336"/>
    </row>
    <row r="275">
      <c r="A275" s="336"/>
      <c r="B275" s="336"/>
      <c r="C275" s="336"/>
      <c r="D275" s="336"/>
      <c r="E275" s="336"/>
      <c r="F275" s="336"/>
      <c r="G275" s="336"/>
      <c r="H275" s="336"/>
      <c r="I275" s="336"/>
      <c r="J275" s="336"/>
      <c r="K275" s="336"/>
      <c r="L275" s="336"/>
      <c r="M275" s="336"/>
      <c r="N275" s="336"/>
      <c r="O275" s="336"/>
      <c r="P275" s="336"/>
      <c r="Q275" s="336"/>
      <c r="R275" s="336"/>
      <c r="S275" s="336"/>
      <c r="T275" s="336"/>
      <c r="U275" s="336"/>
      <c r="V275" s="336"/>
      <c r="W275" s="336"/>
      <c r="X275" s="336"/>
      <c r="Y275" s="336"/>
      <c r="Z275" s="336"/>
    </row>
    <row r="276">
      <c r="A276" s="336"/>
      <c r="B276" s="336"/>
      <c r="C276" s="336"/>
      <c r="D276" s="336"/>
      <c r="E276" s="336"/>
      <c r="F276" s="336"/>
      <c r="G276" s="336"/>
      <c r="H276" s="336"/>
      <c r="I276" s="336"/>
      <c r="J276" s="336"/>
      <c r="K276" s="336"/>
      <c r="L276" s="336"/>
      <c r="M276" s="336"/>
      <c r="N276" s="336"/>
      <c r="O276" s="336"/>
      <c r="P276" s="336"/>
      <c r="Q276" s="336"/>
      <c r="R276" s="336"/>
      <c r="S276" s="336"/>
      <c r="T276" s="336"/>
      <c r="U276" s="336"/>
      <c r="V276" s="336"/>
      <c r="W276" s="336"/>
      <c r="X276" s="336"/>
      <c r="Y276" s="336"/>
      <c r="Z276" s="336"/>
    </row>
    <row r="277">
      <c r="A277" s="336"/>
      <c r="B277" s="336"/>
      <c r="C277" s="336"/>
      <c r="D277" s="336"/>
      <c r="E277" s="336"/>
      <c r="F277" s="336"/>
      <c r="G277" s="336"/>
      <c r="H277" s="336"/>
      <c r="I277" s="336"/>
      <c r="J277" s="336"/>
      <c r="K277" s="336"/>
      <c r="L277" s="336"/>
      <c r="M277" s="336"/>
      <c r="N277" s="336"/>
      <c r="O277" s="336"/>
      <c r="P277" s="336"/>
      <c r="Q277" s="336"/>
      <c r="R277" s="336"/>
      <c r="S277" s="336"/>
      <c r="T277" s="336"/>
      <c r="U277" s="336"/>
      <c r="V277" s="336"/>
      <c r="W277" s="336"/>
      <c r="X277" s="336"/>
      <c r="Y277" s="336"/>
      <c r="Z277" s="336"/>
    </row>
    <row r="278">
      <c r="A278" s="336"/>
      <c r="B278" s="336"/>
      <c r="C278" s="336"/>
      <c r="D278" s="336"/>
      <c r="E278" s="336"/>
      <c r="F278" s="336"/>
      <c r="G278" s="336"/>
      <c r="H278" s="336"/>
      <c r="I278" s="336"/>
      <c r="J278" s="336"/>
      <c r="K278" s="336"/>
      <c r="L278" s="336"/>
      <c r="M278" s="336"/>
      <c r="N278" s="336"/>
      <c r="O278" s="336"/>
      <c r="P278" s="336"/>
      <c r="Q278" s="336"/>
      <c r="R278" s="336"/>
      <c r="S278" s="336"/>
      <c r="T278" s="336"/>
      <c r="U278" s="336"/>
      <c r="V278" s="336"/>
      <c r="W278" s="336"/>
      <c r="X278" s="336"/>
      <c r="Y278" s="336"/>
      <c r="Z278" s="336"/>
    </row>
    <row r="279">
      <c r="A279" s="336"/>
      <c r="B279" s="336"/>
      <c r="C279" s="336"/>
      <c r="D279" s="336"/>
      <c r="E279" s="336"/>
      <c r="F279" s="336"/>
      <c r="G279" s="336"/>
      <c r="H279" s="336"/>
      <c r="I279" s="336"/>
      <c r="J279" s="336"/>
      <c r="K279" s="336"/>
      <c r="L279" s="336"/>
      <c r="M279" s="336"/>
      <c r="N279" s="336"/>
      <c r="O279" s="336"/>
      <c r="P279" s="336"/>
      <c r="Q279" s="336"/>
      <c r="R279" s="336"/>
      <c r="S279" s="336"/>
      <c r="T279" s="336"/>
      <c r="U279" s="336"/>
      <c r="V279" s="336"/>
      <c r="W279" s="336"/>
      <c r="X279" s="336"/>
      <c r="Y279" s="336"/>
      <c r="Z279" s="336"/>
    </row>
    <row r="280">
      <c r="A280" s="336"/>
      <c r="B280" s="336"/>
      <c r="C280" s="336"/>
      <c r="D280" s="336"/>
      <c r="E280" s="336"/>
      <c r="F280" s="336"/>
      <c r="G280" s="336"/>
      <c r="H280" s="336"/>
      <c r="I280" s="336"/>
      <c r="J280" s="336"/>
      <c r="K280" s="336"/>
      <c r="L280" s="336"/>
      <c r="M280" s="336"/>
      <c r="N280" s="336"/>
      <c r="O280" s="336"/>
      <c r="P280" s="336"/>
      <c r="Q280" s="336"/>
      <c r="R280" s="336"/>
      <c r="S280" s="336"/>
      <c r="T280" s="336"/>
      <c r="U280" s="336"/>
      <c r="V280" s="336"/>
      <c r="W280" s="336"/>
      <c r="X280" s="336"/>
      <c r="Y280" s="336"/>
      <c r="Z280" s="336"/>
    </row>
    <row r="281">
      <c r="A281" s="336"/>
      <c r="B281" s="336"/>
      <c r="C281" s="336"/>
      <c r="D281" s="336"/>
      <c r="E281" s="336"/>
      <c r="F281" s="336"/>
      <c r="G281" s="336"/>
      <c r="H281" s="336"/>
      <c r="I281" s="336"/>
      <c r="J281" s="336"/>
      <c r="K281" s="336"/>
      <c r="L281" s="336"/>
      <c r="M281" s="336"/>
      <c r="N281" s="336"/>
      <c r="O281" s="336"/>
      <c r="P281" s="336"/>
      <c r="Q281" s="336"/>
      <c r="R281" s="336"/>
      <c r="S281" s="336"/>
      <c r="T281" s="336"/>
      <c r="U281" s="336"/>
      <c r="V281" s="336"/>
      <c r="W281" s="336"/>
      <c r="X281" s="336"/>
      <c r="Y281" s="336"/>
      <c r="Z281" s="336"/>
    </row>
    <row r="282">
      <c r="A282" s="336"/>
      <c r="B282" s="336"/>
      <c r="C282" s="336"/>
      <c r="D282" s="336"/>
      <c r="E282" s="336"/>
      <c r="F282" s="336"/>
      <c r="G282" s="336"/>
      <c r="H282" s="336"/>
      <c r="I282" s="336"/>
      <c r="J282" s="336"/>
      <c r="K282" s="336"/>
      <c r="L282" s="336"/>
      <c r="M282" s="336"/>
      <c r="N282" s="336"/>
      <c r="O282" s="336"/>
      <c r="P282" s="336"/>
      <c r="Q282" s="336"/>
      <c r="R282" s="336"/>
      <c r="S282" s="336"/>
      <c r="T282" s="336"/>
      <c r="U282" s="336"/>
      <c r="V282" s="336"/>
      <c r="W282" s="336"/>
      <c r="X282" s="336"/>
      <c r="Y282" s="336"/>
      <c r="Z282" s="336"/>
    </row>
    <row r="283">
      <c r="A283" s="336"/>
      <c r="B283" s="336"/>
      <c r="C283" s="336"/>
      <c r="D283" s="336"/>
      <c r="E283" s="336"/>
      <c r="F283" s="336"/>
      <c r="G283" s="336"/>
      <c r="H283" s="336"/>
      <c r="I283" s="336"/>
      <c r="J283" s="336"/>
      <c r="K283" s="336"/>
      <c r="L283" s="336"/>
      <c r="M283" s="336"/>
      <c r="N283" s="336"/>
      <c r="O283" s="336"/>
      <c r="P283" s="336"/>
      <c r="Q283" s="336"/>
      <c r="R283" s="336"/>
      <c r="S283" s="336"/>
      <c r="T283" s="336"/>
      <c r="U283" s="336"/>
      <c r="V283" s="336"/>
      <c r="W283" s="336"/>
      <c r="X283" s="336"/>
      <c r="Y283" s="336"/>
      <c r="Z283" s="336"/>
    </row>
    <row r="284">
      <c r="A284" s="336"/>
      <c r="B284" s="336"/>
      <c r="C284" s="336"/>
      <c r="D284" s="336"/>
      <c r="E284" s="336"/>
      <c r="F284" s="336"/>
      <c r="G284" s="336"/>
      <c r="H284" s="336"/>
      <c r="I284" s="336"/>
      <c r="J284" s="336"/>
      <c r="K284" s="336"/>
      <c r="L284" s="336"/>
      <c r="M284" s="336"/>
      <c r="N284" s="336"/>
      <c r="O284" s="336"/>
      <c r="P284" s="336"/>
      <c r="Q284" s="336"/>
      <c r="R284" s="336"/>
      <c r="S284" s="336"/>
      <c r="T284" s="336"/>
      <c r="U284" s="336"/>
      <c r="V284" s="336"/>
      <c r="W284" s="336"/>
      <c r="X284" s="336"/>
      <c r="Y284" s="336"/>
      <c r="Z284" s="336"/>
    </row>
    <row r="285">
      <c r="A285" s="336"/>
      <c r="B285" s="336"/>
      <c r="C285" s="336"/>
      <c r="D285" s="336"/>
      <c r="E285" s="336"/>
      <c r="F285" s="336"/>
      <c r="G285" s="336"/>
      <c r="H285" s="336"/>
      <c r="I285" s="336"/>
      <c r="J285" s="336"/>
      <c r="K285" s="336"/>
      <c r="L285" s="336"/>
      <c r="M285" s="336"/>
      <c r="N285" s="336"/>
      <c r="O285" s="336"/>
      <c r="P285" s="336"/>
      <c r="Q285" s="336"/>
      <c r="R285" s="336"/>
      <c r="S285" s="336"/>
      <c r="T285" s="336"/>
      <c r="U285" s="336"/>
      <c r="V285" s="336"/>
      <c r="W285" s="336"/>
      <c r="X285" s="336"/>
      <c r="Y285" s="336"/>
      <c r="Z285" s="336"/>
    </row>
    <row r="286">
      <c r="A286" s="336"/>
      <c r="B286" s="336"/>
      <c r="C286" s="336"/>
      <c r="D286" s="336"/>
      <c r="E286" s="336"/>
      <c r="F286" s="336"/>
      <c r="G286" s="336"/>
      <c r="H286" s="336"/>
      <c r="I286" s="336"/>
      <c r="J286" s="336"/>
      <c r="K286" s="336"/>
      <c r="L286" s="336"/>
      <c r="M286" s="336"/>
      <c r="N286" s="336"/>
      <c r="O286" s="336"/>
      <c r="P286" s="336"/>
      <c r="Q286" s="336"/>
      <c r="R286" s="336"/>
      <c r="S286" s="336"/>
      <c r="T286" s="336"/>
      <c r="U286" s="336"/>
      <c r="V286" s="336"/>
      <c r="W286" s="336"/>
      <c r="X286" s="336"/>
      <c r="Y286" s="336"/>
      <c r="Z286" s="336"/>
    </row>
    <row r="287">
      <c r="A287" s="336"/>
      <c r="B287" s="336"/>
      <c r="C287" s="336"/>
      <c r="D287" s="336"/>
      <c r="E287" s="336"/>
      <c r="F287" s="336"/>
      <c r="G287" s="336"/>
      <c r="H287" s="336"/>
      <c r="I287" s="336"/>
      <c r="J287" s="336"/>
      <c r="K287" s="336"/>
      <c r="L287" s="336"/>
      <c r="M287" s="336"/>
      <c r="N287" s="336"/>
      <c r="O287" s="336"/>
      <c r="P287" s="336"/>
      <c r="Q287" s="336"/>
      <c r="R287" s="336"/>
      <c r="S287" s="336"/>
      <c r="T287" s="336"/>
      <c r="U287" s="336"/>
      <c r="V287" s="336"/>
      <c r="W287" s="336"/>
      <c r="X287" s="336"/>
      <c r="Y287" s="336"/>
      <c r="Z287" s="336"/>
    </row>
    <row r="288">
      <c r="A288" s="336"/>
      <c r="B288" s="336"/>
      <c r="C288" s="336"/>
      <c r="D288" s="336"/>
      <c r="E288" s="336"/>
      <c r="F288" s="336"/>
      <c r="G288" s="336"/>
      <c r="H288" s="336"/>
      <c r="I288" s="336"/>
      <c r="J288" s="336"/>
      <c r="K288" s="336"/>
      <c r="L288" s="336"/>
      <c r="M288" s="336"/>
      <c r="N288" s="336"/>
      <c r="O288" s="336"/>
      <c r="P288" s="336"/>
      <c r="Q288" s="336"/>
      <c r="R288" s="336"/>
      <c r="S288" s="336"/>
      <c r="T288" s="336"/>
      <c r="U288" s="336"/>
      <c r="V288" s="336"/>
      <c r="W288" s="336"/>
      <c r="X288" s="336"/>
      <c r="Y288" s="336"/>
      <c r="Z288" s="336"/>
    </row>
    <row r="289">
      <c r="A289" s="336"/>
      <c r="B289" s="336"/>
      <c r="C289" s="336"/>
      <c r="D289" s="336"/>
      <c r="E289" s="336"/>
      <c r="F289" s="336"/>
      <c r="G289" s="336"/>
      <c r="H289" s="336"/>
      <c r="I289" s="336"/>
      <c r="J289" s="336"/>
      <c r="K289" s="336"/>
      <c r="L289" s="336"/>
      <c r="M289" s="336"/>
      <c r="N289" s="336"/>
      <c r="O289" s="336"/>
      <c r="P289" s="336"/>
      <c r="Q289" s="336"/>
      <c r="R289" s="336"/>
      <c r="S289" s="336"/>
      <c r="T289" s="336"/>
      <c r="U289" s="336"/>
      <c r="V289" s="336"/>
      <c r="W289" s="336"/>
      <c r="X289" s="336"/>
      <c r="Y289" s="336"/>
      <c r="Z289" s="336"/>
    </row>
    <row r="290">
      <c r="A290" s="336"/>
      <c r="B290" s="336"/>
      <c r="C290" s="336"/>
      <c r="D290" s="336"/>
      <c r="E290" s="336"/>
      <c r="F290" s="336"/>
      <c r="G290" s="336"/>
      <c r="H290" s="336"/>
      <c r="I290" s="336"/>
      <c r="J290" s="336"/>
      <c r="K290" s="336"/>
      <c r="L290" s="336"/>
      <c r="M290" s="336"/>
      <c r="N290" s="336"/>
      <c r="O290" s="336"/>
      <c r="P290" s="336"/>
      <c r="Q290" s="336"/>
      <c r="R290" s="336"/>
      <c r="S290" s="336"/>
      <c r="T290" s="336"/>
      <c r="U290" s="336"/>
      <c r="V290" s="336"/>
      <c r="W290" s="336"/>
      <c r="X290" s="336"/>
      <c r="Y290" s="336"/>
      <c r="Z290" s="336"/>
    </row>
    <row r="291">
      <c r="A291" s="336"/>
      <c r="B291" s="336"/>
      <c r="C291" s="336"/>
      <c r="D291" s="336"/>
      <c r="E291" s="336"/>
      <c r="F291" s="336"/>
      <c r="G291" s="336"/>
      <c r="H291" s="336"/>
      <c r="I291" s="336"/>
      <c r="J291" s="336"/>
      <c r="K291" s="336"/>
      <c r="L291" s="336"/>
      <c r="M291" s="336"/>
      <c r="N291" s="336"/>
      <c r="O291" s="336"/>
      <c r="P291" s="336"/>
      <c r="Q291" s="336"/>
      <c r="R291" s="336"/>
      <c r="S291" s="336"/>
      <c r="T291" s="336"/>
      <c r="U291" s="336"/>
      <c r="V291" s="336"/>
      <c r="W291" s="336"/>
      <c r="X291" s="336"/>
      <c r="Y291" s="336"/>
      <c r="Z291" s="336"/>
    </row>
    <row r="292">
      <c r="A292" s="336"/>
      <c r="B292" s="336"/>
      <c r="C292" s="336"/>
      <c r="D292" s="336"/>
      <c r="E292" s="336"/>
      <c r="F292" s="336"/>
      <c r="G292" s="336"/>
      <c r="H292" s="336"/>
      <c r="I292" s="336"/>
      <c r="J292" s="336"/>
      <c r="K292" s="336"/>
      <c r="L292" s="336"/>
      <c r="M292" s="336"/>
      <c r="N292" s="336"/>
      <c r="O292" s="336"/>
      <c r="P292" s="336"/>
      <c r="Q292" s="336"/>
      <c r="R292" s="336"/>
      <c r="S292" s="336"/>
      <c r="T292" s="336"/>
      <c r="U292" s="336"/>
      <c r="V292" s="336"/>
      <c r="W292" s="336"/>
      <c r="X292" s="336"/>
      <c r="Y292" s="336"/>
      <c r="Z292" s="336"/>
    </row>
    <row r="293">
      <c r="A293" s="336"/>
      <c r="B293" s="336"/>
      <c r="C293" s="336"/>
      <c r="D293" s="336"/>
      <c r="E293" s="336"/>
      <c r="F293" s="336"/>
      <c r="G293" s="336"/>
      <c r="H293" s="336"/>
      <c r="I293" s="336"/>
      <c r="J293" s="336"/>
      <c r="K293" s="336"/>
      <c r="L293" s="336"/>
      <c r="M293" s="336"/>
      <c r="N293" s="336"/>
      <c r="O293" s="336"/>
      <c r="P293" s="336"/>
      <c r="Q293" s="336"/>
      <c r="R293" s="336"/>
      <c r="S293" s="336"/>
      <c r="T293" s="336"/>
      <c r="U293" s="336"/>
      <c r="V293" s="336"/>
      <c r="W293" s="336"/>
      <c r="X293" s="336"/>
      <c r="Y293" s="336"/>
      <c r="Z293" s="336"/>
    </row>
    <row r="294">
      <c r="A294" s="336"/>
      <c r="B294" s="336"/>
      <c r="C294" s="336"/>
      <c r="D294" s="336"/>
      <c r="E294" s="336"/>
      <c r="F294" s="336"/>
      <c r="G294" s="336"/>
      <c r="H294" s="336"/>
      <c r="I294" s="336"/>
      <c r="J294" s="336"/>
      <c r="K294" s="336"/>
      <c r="L294" s="336"/>
      <c r="M294" s="336"/>
      <c r="N294" s="336"/>
      <c r="O294" s="336"/>
      <c r="P294" s="336"/>
      <c r="Q294" s="336"/>
      <c r="R294" s="336"/>
      <c r="S294" s="336"/>
      <c r="T294" s="336"/>
      <c r="U294" s="336"/>
      <c r="V294" s="336"/>
      <c r="W294" s="336"/>
      <c r="X294" s="336"/>
      <c r="Y294" s="336"/>
      <c r="Z294" s="336"/>
    </row>
    <row r="295">
      <c r="A295" s="336"/>
      <c r="B295" s="336"/>
      <c r="C295" s="336"/>
      <c r="D295" s="336"/>
      <c r="E295" s="336"/>
      <c r="F295" s="336"/>
      <c r="G295" s="336"/>
      <c r="H295" s="336"/>
      <c r="I295" s="336"/>
      <c r="J295" s="336"/>
      <c r="K295" s="336"/>
      <c r="L295" s="336"/>
      <c r="M295" s="336"/>
      <c r="N295" s="336"/>
      <c r="O295" s="336"/>
      <c r="P295" s="336"/>
      <c r="Q295" s="336"/>
      <c r="R295" s="336"/>
      <c r="S295" s="336"/>
      <c r="T295" s="336"/>
      <c r="U295" s="336"/>
      <c r="V295" s="336"/>
      <c r="W295" s="336"/>
      <c r="X295" s="336"/>
      <c r="Y295" s="336"/>
      <c r="Z295" s="336"/>
    </row>
    <row r="296">
      <c r="A296" s="336"/>
      <c r="B296" s="336"/>
      <c r="C296" s="336"/>
      <c r="D296" s="336"/>
      <c r="E296" s="336"/>
      <c r="F296" s="336"/>
      <c r="G296" s="336"/>
      <c r="H296" s="336"/>
      <c r="I296" s="336"/>
      <c r="J296" s="336"/>
      <c r="K296" s="336"/>
      <c r="L296" s="336"/>
      <c r="M296" s="336"/>
      <c r="N296" s="336"/>
      <c r="O296" s="336"/>
      <c r="P296" s="336"/>
      <c r="Q296" s="336"/>
      <c r="R296" s="336"/>
      <c r="S296" s="336"/>
      <c r="T296" s="336"/>
      <c r="U296" s="336"/>
      <c r="V296" s="336"/>
      <c r="W296" s="336"/>
      <c r="X296" s="336"/>
      <c r="Y296" s="336"/>
      <c r="Z296" s="336"/>
    </row>
    <row r="297">
      <c r="A297" s="336"/>
      <c r="B297" s="336"/>
      <c r="C297" s="336"/>
      <c r="D297" s="336"/>
      <c r="E297" s="336"/>
      <c r="F297" s="336"/>
      <c r="G297" s="336"/>
      <c r="H297" s="336"/>
      <c r="I297" s="336"/>
      <c r="J297" s="336"/>
      <c r="K297" s="336"/>
      <c r="L297" s="336"/>
      <c r="M297" s="336"/>
      <c r="N297" s="336"/>
      <c r="O297" s="336"/>
      <c r="P297" s="336"/>
      <c r="Q297" s="336"/>
      <c r="R297" s="336"/>
      <c r="S297" s="336"/>
      <c r="T297" s="336"/>
      <c r="U297" s="336"/>
      <c r="V297" s="336"/>
      <c r="W297" s="336"/>
      <c r="X297" s="336"/>
      <c r="Y297" s="336"/>
      <c r="Z297" s="336"/>
    </row>
    <row r="298">
      <c r="A298" s="336"/>
      <c r="B298" s="336"/>
      <c r="C298" s="336"/>
      <c r="D298" s="336"/>
      <c r="E298" s="336"/>
      <c r="F298" s="336"/>
      <c r="G298" s="336"/>
      <c r="H298" s="336"/>
      <c r="I298" s="336"/>
      <c r="J298" s="336"/>
      <c r="K298" s="336"/>
      <c r="L298" s="336"/>
      <c r="M298" s="336"/>
      <c r="N298" s="336"/>
      <c r="O298" s="336"/>
      <c r="P298" s="336"/>
      <c r="Q298" s="336"/>
      <c r="R298" s="336"/>
      <c r="S298" s="336"/>
      <c r="T298" s="336"/>
      <c r="U298" s="336"/>
      <c r="V298" s="336"/>
      <c r="W298" s="336"/>
      <c r="X298" s="336"/>
      <c r="Y298" s="336"/>
      <c r="Z298" s="336"/>
    </row>
    <row r="299">
      <c r="A299" s="336"/>
      <c r="B299" s="336"/>
      <c r="C299" s="336"/>
      <c r="D299" s="336"/>
      <c r="E299" s="336"/>
      <c r="F299" s="336"/>
      <c r="G299" s="336"/>
      <c r="H299" s="336"/>
      <c r="I299" s="336"/>
      <c r="J299" s="336"/>
      <c r="K299" s="336"/>
      <c r="L299" s="336"/>
      <c r="M299" s="336"/>
      <c r="N299" s="336"/>
      <c r="O299" s="336"/>
      <c r="P299" s="336"/>
      <c r="Q299" s="336"/>
      <c r="R299" s="336"/>
      <c r="S299" s="336"/>
      <c r="T299" s="336"/>
      <c r="U299" s="336"/>
      <c r="V299" s="336"/>
      <c r="W299" s="336"/>
      <c r="X299" s="336"/>
      <c r="Y299" s="336"/>
      <c r="Z299" s="336"/>
    </row>
    <row r="300">
      <c r="A300" s="336"/>
      <c r="B300" s="336"/>
      <c r="C300" s="336"/>
      <c r="D300" s="336"/>
      <c r="E300" s="336"/>
      <c r="F300" s="336"/>
      <c r="G300" s="336"/>
      <c r="H300" s="336"/>
      <c r="I300" s="336"/>
      <c r="J300" s="336"/>
      <c r="K300" s="336"/>
      <c r="L300" s="336"/>
      <c r="M300" s="336"/>
      <c r="N300" s="336"/>
      <c r="O300" s="336"/>
      <c r="P300" s="336"/>
      <c r="Q300" s="336"/>
      <c r="R300" s="336"/>
      <c r="S300" s="336"/>
      <c r="T300" s="336"/>
      <c r="U300" s="336"/>
      <c r="V300" s="336"/>
      <c r="W300" s="336"/>
      <c r="X300" s="336"/>
      <c r="Y300" s="336"/>
      <c r="Z300" s="336"/>
    </row>
    <row r="301">
      <c r="A301" s="336"/>
      <c r="B301" s="336"/>
      <c r="C301" s="336"/>
      <c r="D301" s="336"/>
      <c r="E301" s="336"/>
      <c r="F301" s="336"/>
      <c r="G301" s="336"/>
      <c r="H301" s="336"/>
      <c r="I301" s="336"/>
      <c r="J301" s="336"/>
      <c r="K301" s="336"/>
      <c r="L301" s="336"/>
      <c r="M301" s="336"/>
      <c r="N301" s="336"/>
      <c r="O301" s="336"/>
      <c r="P301" s="336"/>
      <c r="Q301" s="336"/>
      <c r="R301" s="336"/>
      <c r="S301" s="336"/>
      <c r="T301" s="336"/>
      <c r="U301" s="336"/>
      <c r="V301" s="336"/>
      <c r="W301" s="336"/>
      <c r="X301" s="336"/>
      <c r="Y301" s="336"/>
      <c r="Z301" s="336"/>
    </row>
    <row r="302">
      <c r="A302" s="336"/>
      <c r="B302" s="336"/>
      <c r="C302" s="336"/>
      <c r="D302" s="336"/>
      <c r="E302" s="336"/>
      <c r="F302" s="336"/>
      <c r="G302" s="336"/>
      <c r="H302" s="336"/>
      <c r="I302" s="336"/>
      <c r="J302" s="336"/>
      <c r="K302" s="336"/>
      <c r="L302" s="336"/>
      <c r="M302" s="336"/>
      <c r="N302" s="336"/>
      <c r="O302" s="336"/>
      <c r="P302" s="336"/>
      <c r="Q302" s="336"/>
      <c r="R302" s="336"/>
      <c r="S302" s="336"/>
      <c r="T302" s="336"/>
      <c r="U302" s="336"/>
      <c r="V302" s="336"/>
      <c r="W302" s="336"/>
      <c r="X302" s="336"/>
      <c r="Y302" s="336"/>
      <c r="Z302" s="336"/>
    </row>
    <row r="303">
      <c r="A303" s="336"/>
      <c r="B303" s="336"/>
      <c r="C303" s="336"/>
      <c r="D303" s="336"/>
      <c r="E303" s="336"/>
      <c r="F303" s="336"/>
      <c r="G303" s="336"/>
      <c r="H303" s="336"/>
      <c r="I303" s="336"/>
      <c r="J303" s="336"/>
      <c r="K303" s="336"/>
      <c r="L303" s="336"/>
      <c r="M303" s="336"/>
      <c r="N303" s="336"/>
      <c r="O303" s="336"/>
      <c r="P303" s="336"/>
      <c r="Q303" s="336"/>
      <c r="R303" s="336"/>
      <c r="S303" s="336"/>
      <c r="T303" s="336"/>
      <c r="U303" s="336"/>
      <c r="V303" s="336"/>
      <c r="W303" s="336"/>
      <c r="X303" s="336"/>
      <c r="Y303" s="336"/>
      <c r="Z303" s="336"/>
    </row>
    <row r="304">
      <c r="A304" s="336"/>
      <c r="B304" s="336"/>
      <c r="C304" s="336"/>
      <c r="D304" s="336"/>
      <c r="E304" s="336"/>
      <c r="F304" s="336"/>
      <c r="G304" s="336"/>
      <c r="H304" s="336"/>
      <c r="I304" s="336"/>
      <c r="J304" s="336"/>
      <c r="K304" s="336"/>
      <c r="L304" s="336"/>
      <c r="M304" s="336"/>
      <c r="N304" s="336"/>
      <c r="O304" s="336"/>
      <c r="P304" s="336"/>
      <c r="Q304" s="336"/>
      <c r="R304" s="336"/>
      <c r="S304" s="336"/>
      <c r="T304" s="336"/>
      <c r="U304" s="336"/>
      <c r="V304" s="336"/>
      <c r="W304" s="336"/>
      <c r="X304" s="336"/>
      <c r="Y304" s="336"/>
      <c r="Z304" s="336"/>
    </row>
    <row r="305">
      <c r="A305" s="336"/>
      <c r="B305" s="336"/>
      <c r="C305" s="336"/>
      <c r="D305" s="336"/>
      <c r="E305" s="336"/>
      <c r="F305" s="336"/>
      <c r="G305" s="336"/>
      <c r="H305" s="336"/>
      <c r="I305" s="336"/>
      <c r="J305" s="336"/>
      <c r="K305" s="336"/>
      <c r="L305" s="336"/>
      <c r="M305" s="336"/>
      <c r="N305" s="336"/>
      <c r="O305" s="336"/>
      <c r="P305" s="336"/>
      <c r="Q305" s="336"/>
      <c r="R305" s="336"/>
      <c r="S305" s="336"/>
      <c r="T305" s="336"/>
      <c r="U305" s="336"/>
      <c r="V305" s="336"/>
      <c r="W305" s="336"/>
      <c r="X305" s="336"/>
      <c r="Y305" s="336"/>
      <c r="Z305" s="336"/>
    </row>
    <row r="306">
      <c r="A306" s="336"/>
      <c r="B306" s="336"/>
      <c r="C306" s="336"/>
      <c r="D306" s="336"/>
      <c r="E306" s="336"/>
      <c r="F306" s="336"/>
      <c r="G306" s="336"/>
      <c r="H306" s="336"/>
      <c r="I306" s="336"/>
      <c r="J306" s="336"/>
      <c r="K306" s="336"/>
      <c r="L306" s="336"/>
      <c r="M306" s="336"/>
      <c r="N306" s="336"/>
      <c r="O306" s="336"/>
      <c r="P306" s="336"/>
      <c r="Q306" s="336"/>
      <c r="R306" s="336"/>
      <c r="S306" s="336"/>
      <c r="T306" s="336"/>
      <c r="U306" s="336"/>
      <c r="V306" s="336"/>
      <c r="W306" s="336"/>
      <c r="X306" s="336"/>
      <c r="Y306" s="336"/>
      <c r="Z306" s="336"/>
    </row>
    <row r="307">
      <c r="A307" s="336"/>
      <c r="B307" s="336"/>
      <c r="C307" s="336"/>
      <c r="D307" s="336"/>
      <c r="E307" s="336"/>
      <c r="F307" s="336"/>
      <c r="G307" s="336"/>
      <c r="H307" s="336"/>
      <c r="I307" s="336"/>
      <c r="J307" s="336"/>
      <c r="K307" s="336"/>
      <c r="L307" s="336"/>
      <c r="M307" s="336"/>
      <c r="N307" s="336"/>
      <c r="O307" s="336"/>
      <c r="P307" s="336"/>
      <c r="Q307" s="336"/>
      <c r="R307" s="336"/>
      <c r="S307" s="336"/>
      <c r="T307" s="336"/>
      <c r="U307" s="336"/>
      <c r="V307" s="336"/>
      <c r="W307" s="336"/>
      <c r="X307" s="336"/>
      <c r="Y307" s="336"/>
      <c r="Z307" s="336"/>
    </row>
    <row r="308">
      <c r="A308" s="336"/>
      <c r="B308" s="336"/>
      <c r="C308" s="336"/>
      <c r="D308" s="336"/>
      <c r="E308" s="336"/>
      <c r="F308" s="336"/>
      <c r="G308" s="336"/>
      <c r="H308" s="336"/>
      <c r="I308" s="336"/>
      <c r="J308" s="336"/>
      <c r="K308" s="336"/>
      <c r="L308" s="336"/>
      <c r="M308" s="336"/>
      <c r="N308" s="336"/>
      <c r="O308" s="336"/>
      <c r="P308" s="336"/>
      <c r="Q308" s="336"/>
      <c r="R308" s="336"/>
      <c r="S308" s="336"/>
      <c r="T308" s="336"/>
      <c r="U308" s="336"/>
      <c r="V308" s="336"/>
      <c r="W308" s="336"/>
      <c r="X308" s="336"/>
      <c r="Y308" s="336"/>
      <c r="Z308" s="336"/>
    </row>
    <row r="309">
      <c r="A309" s="336"/>
      <c r="B309" s="336"/>
      <c r="C309" s="336"/>
      <c r="D309" s="336"/>
      <c r="E309" s="336"/>
      <c r="F309" s="336"/>
      <c r="G309" s="336"/>
      <c r="H309" s="336"/>
      <c r="I309" s="336"/>
      <c r="J309" s="336"/>
      <c r="K309" s="336"/>
      <c r="L309" s="336"/>
      <c r="M309" s="336"/>
      <c r="N309" s="336"/>
      <c r="O309" s="336"/>
      <c r="P309" s="336"/>
      <c r="Q309" s="336"/>
      <c r="R309" s="336"/>
      <c r="S309" s="336"/>
      <c r="T309" s="336"/>
      <c r="U309" s="336"/>
      <c r="V309" s="336"/>
      <c r="W309" s="336"/>
      <c r="X309" s="336"/>
      <c r="Y309" s="336"/>
      <c r="Z309" s="336"/>
    </row>
    <row r="310">
      <c r="A310" s="336"/>
      <c r="B310" s="336"/>
      <c r="C310" s="336"/>
      <c r="D310" s="336"/>
      <c r="E310" s="336"/>
      <c r="F310" s="336"/>
      <c r="G310" s="336"/>
      <c r="H310" s="336"/>
      <c r="I310" s="336"/>
      <c r="J310" s="336"/>
      <c r="K310" s="336"/>
      <c r="L310" s="336"/>
      <c r="M310" s="336"/>
      <c r="N310" s="336"/>
      <c r="O310" s="336"/>
      <c r="P310" s="336"/>
      <c r="Q310" s="336"/>
      <c r="R310" s="336"/>
      <c r="S310" s="336"/>
      <c r="T310" s="336"/>
      <c r="U310" s="336"/>
      <c r="V310" s="336"/>
      <c r="W310" s="336"/>
      <c r="X310" s="336"/>
      <c r="Y310" s="336"/>
      <c r="Z310" s="336"/>
    </row>
    <row r="311">
      <c r="A311" s="336"/>
      <c r="B311" s="336"/>
      <c r="C311" s="336"/>
      <c r="D311" s="336"/>
      <c r="E311" s="336"/>
      <c r="F311" s="336"/>
      <c r="G311" s="336"/>
      <c r="H311" s="336"/>
      <c r="I311" s="336"/>
      <c r="J311" s="336"/>
      <c r="K311" s="336"/>
      <c r="L311" s="336"/>
      <c r="M311" s="336"/>
      <c r="N311" s="336"/>
      <c r="O311" s="336"/>
      <c r="P311" s="336"/>
      <c r="Q311" s="336"/>
      <c r="R311" s="336"/>
      <c r="S311" s="336"/>
      <c r="T311" s="336"/>
      <c r="U311" s="336"/>
      <c r="V311" s="336"/>
      <c r="W311" s="336"/>
      <c r="X311" s="336"/>
      <c r="Y311" s="336"/>
      <c r="Z311" s="336"/>
    </row>
    <row r="312">
      <c r="A312" s="336"/>
      <c r="B312" s="336"/>
      <c r="C312" s="336"/>
      <c r="D312" s="336"/>
      <c r="E312" s="336"/>
      <c r="F312" s="336"/>
      <c r="G312" s="336"/>
      <c r="H312" s="336"/>
      <c r="I312" s="336"/>
      <c r="J312" s="336"/>
      <c r="K312" s="336"/>
      <c r="L312" s="336"/>
      <c r="M312" s="336"/>
      <c r="N312" s="336"/>
      <c r="O312" s="336"/>
      <c r="P312" s="336"/>
      <c r="Q312" s="336"/>
      <c r="R312" s="336"/>
      <c r="S312" s="336"/>
      <c r="T312" s="336"/>
      <c r="U312" s="336"/>
      <c r="V312" s="336"/>
      <c r="W312" s="336"/>
      <c r="X312" s="336"/>
      <c r="Y312" s="336"/>
      <c r="Z312" s="336"/>
    </row>
    <row r="313">
      <c r="A313" s="336"/>
      <c r="B313" s="336"/>
      <c r="C313" s="336"/>
      <c r="D313" s="336"/>
      <c r="E313" s="336"/>
      <c r="F313" s="336"/>
      <c r="G313" s="336"/>
      <c r="H313" s="336"/>
      <c r="I313" s="336"/>
      <c r="J313" s="336"/>
      <c r="K313" s="336"/>
      <c r="L313" s="336"/>
      <c r="M313" s="336"/>
      <c r="N313" s="336"/>
      <c r="O313" s="336"/>
      <c r="P313" s="336"/>
      <c r="Q313" s="336"/>
      <c r="R313" s="336"/>
      <c r="S313" s="336"/>
      <c r="T313" s="336"/>
      <c r="U313" s="336"/>
      <c r="V313" s="336"/>
      <c r="W313" s="336"/>
      <c r="X313" s="336"/>
      <c r="Y313" s="336"/>
      <c r="Z313" s="336"/>
    </row>
    <row r="314">
      <c r="A314" s="336"/>
      <c r="B314" s="336"/>
      <c r="C314" s="336"/>
      <c r="D314" s="336"/>
      <c r="E314" s="336"/>
      <c r="F314" s="336"/>
      <c r="G314" s="336"/>
      <c r="H314" s="336"/>
      <c r="I314" s="336"/>
      <c r="J314" s="336"/>
      <c r="K314" s="336"/>
      <c r="L314" s="336"/>
      <c r="M314" s="336"/>
      <c r="N314" s="336"/>
      <c r="O314" s="336"/>
      <c r="P314" s="336"/>
      <c r="Q314" s="336"/>
      <c r="R314" s="336"/>
      <c r="S314" s="336"/>
      <c r="T314" s="336"/>
      <c r="U314" s="336"/>
      <c r="V314" s="336"/>
      <c r="W314" s="336"/>
      <c r="X314" s="336"/>
      <c r="Y314" s="336"/>
      <c r="Z314" s="336"/>
    </row>
    <row r="315">
      <c r="A315" s="336"/>
      <c r="B315" s="336"/>
      <c r="C315" s="336"/>
      <c r="D315" s="336"/>
      <c r="E315" s="336"/>
      <c r="F315" s="336"/>
      <c r="G315" s="336"/>
      <c r="H315" s="336"/>
      <c r="I315" s="336"/>
      <c r="J315" s="336"/>
      <c r="K315" s="336"/>
      <c r="L315" s="336"/>
      <c r="M315" s="336"/>
      <c r="N315" s="336"/>
      <c r="O315" s="336"/>
      <c r="P315" s="336"/>
      <c r="Q315" s="336"/>
      <c r="R315" s="336"/>
      <c r="S315" s="336"/>
      <c r="T315" s="336"/>
      <c r="U315" s="336"/>
      <c r="V315" s="336"/>
      <c r="W315" s="336"/>
      <c r="X315" s="336"/>
      <c r="Y315" s="336"/>
      <c r="Z315" s="336"/>
    </row>
    <row r="316">
      <c r="A316" s="336"/>
      <c r="B316" s="336"/>
      <c r="C316" s="336"/>
      <c r="D316" s="336"/>
      <c r="E316" s="336"/>
      <c r="F316" s="336"/>
      <c r="G316" s="336"/>
      <c r="H316" s="336"/>
      <c r="I316" s="336"/>
      <c r="J316" s="336"/>
      <c r="K316" s="336"/>
      <c r="L316" s="336"/>
      <c r="M316" s="336"/>
      <c r="N316" s="336"/>
      <c r="O316" s="336"/>
      <c r="P316" s="336"/>
      <c r="Q316" s="336"/>
      <c r="R316" s="336"/>
      <c r="S316" s="336"/>
      <c r="T316" s="336"/>
      <c r="U316" s="336"/>
      <c r="V316" s="336"/>
      <c r="W316" s="336"/>
      <c r="X316" s="336"/>
      <c r="Y316" s="336"/>
      <c r="Z316" s="336"/>
    </row>
    <row r="317">
      <c r="A317" s="336"/>
      <c r="B317" s="336"/>
      <c r="C317" s="336"/>
      <c r="D317" s="336"/>
      <c r="E317" s="336"/>
      <c r="F317" s="336"/>
      <c r="G317" s="336"/>
      <c r="H317" s="336"/>
      <c r="I317" s="336"/>
      <c r="J317" s="336"/>
      <c r="K317" s="336"/>
      <c r="L317" s="336"/>
      <c r="M317" s="336"/>
      <c r="N317" s="336"/>
      <c r="O317" s="336"/>
      <c r="P317" s="336"/>
      <c r="Q317" s="336"/>
      <c r="R317" s="336"/>
      <c r="S317" s="336"/>
      <c r="T317" s="336"/>
      <c r="U317" s="336"/>
      <c r="V317" s="336"/>
      <c r="W317" s="336"/>
      <c r="X317" s="336"/>
      <c r="Y317" s="336"/>
      <c r="Z317" s="336"/>
    </row>
    <row r="318">
      <c r="A318" s="336"/>
      <c r="B318" s="336"/>
      <c r="C318" s="336"/>
      <c r="D318" s="336"/>
      <c r="E318" s="336"/>
      <c r="F318" s="336"/>
      <c r="G318" s="336"/>
      <c r="H318" s="336"/>
      <c r="I318" s="336"/>
      <c r="J318" s="336"/>
      <c r="K318" s="336"/>
      <c r="L318" s="336"/>
      <c r="M318" s="336"/>
      <c r="N318" s="336"/>
      <c r="O318" s="336"/>
      <c r="P318" s="336"/>
      <c r="Q318" s="336"/>
      <c r="R318" s="336"/>
      <c r="S318" s="336"/>
      <c r="T318" s="336"/>
      <c r="U318" s="336"/>
      <c r="V318" s="336"/>
      <c r="W318" s="336"/>
      <c r="X318" s="336"/>
      <c r="Y318" s="336"/>
      <c r="Z318" s="336"/>
    </row>
    <row r="319">
      <c r="A319" s="336"/>
      <c r="B319" s="336"/>
      <c r="C319" s="336"/>
      <c r="D319" s="336"/>
      <c r="E319" s="336"/>
      <c r="F319" s="336"/>
      <c r="G319" s="336"/>
      <c r="H319" s="336"/>
      <c r="I319" s="336"/>
      <c r="J319" s="336"/>
      <c r="K319" s="336"/>
      <c r="L319" s="336"/>
      <c r="M319" s="336"/>
      <c r="N319" s="336"/>
      <c r="O319" s="336"/>
      <c r="P319" s="336"/>
      <c r="Q319" s="336"/>
      <c r="R319" s="336"/>
      <c r="S319" s="336"/>
      <c r="T319" s="336"/>
      <c r="U319" s="336"/>
      <c r="V319" s="336"/>
      <c r="W319" s="336"/>
      <c r="X319" s="336"/>
      <c r="Y319" s="336"/>
      <c r="Z319" s="336"/>
    </row>
    <row r="320">
      <c r="A320" s="336"/>
      <c r="B320" s="336"/>
      <c r="C320" s="336"/>
      <c r="D320" s="336"/>
      <c r="E320" s="336"/>
      <c r="F320" s="336"/>
      <c r="G320" s="336"/>
      <c r="H320" s="336"/>
      <c r="I320" s="336"/>
      <c r="J320" s="336"/>
      <c r="K320" s="336"/>
      <c r="L320" s="336"/>
      <c r="M320" s="336"/>
      <c r="N320" s="336"/>
      <c r="O320" s="336"/>
      <c r="P320" s="336"/>
      <c r="Q320" s="336"/>
      <c r="R320" s="336"/>
      <c r="S320" s="336"/>
      <c r="T320" s="336"/>
      <c r="U320" s="336"/>
      <c r="V320" s="336"/>
      <c r="W320" s="336"/>
      <c r="X320" s="336"/>
      <c r="Y320" s="336"/>
      <c r="Z320" s="336"/>
    </row>
    <row r="321">
      <c r="A321" s="336"/>
      <c r="B321" s="336"/>
      <c r="C321" s="336"/>
      <c r="D321" s="336"/>
      <c r="E321" s="336"/>
      <c r="F321" s="336"/>
      <c r="G321" s="336"/>
      <c r="H321" s="336"/>
      <c r="I321" s="336"/>
      <c r="J321" s="336"/>
      <c r="K321" s="336"/>
      <c r="L321" s="336"/>
      <c r="M321" s="336"/>
      <c r="N321" s="336"/>
      <c r="O321" s="336"/>
      <c r="P321" s="336"/>
      <c r="Q321" s="336"/>
      <c r="R321" s="336"/>
      <c r="S321" s="336"/>
      <c r="T321" s="336"/>
      <c r="U321" s="336"/>
      <c r="V321" s="336"/>
      <c r="W321" s="336"/>
      <c r="X321" s="336"/>
      <c r="Y321" s="336"/>
      <c r="Z321" s="336"/>
    </row>
    <row r="322">
      <c r="A322" s="336"/>
      <c r="B322" s="336"/>
      <c r="C322" s="336"/>
      <c r="D322" s="336"/>
      <c r="E322" s="336"/>
      <c r="F322" s="336"/>
      <c r="G322" s="336"/>
      <c r="H322" s="336"/>
      <c r="I322" s="336"/>
      <c r="J322" s="336"/>
      <c r="K322" s="336"/>
      <c r="L322" s="336"/>
      <c r="M322" s="336"/>
      <c r="N322" s="336"/>
      <c r="O322" s="336"/>
      <c r="P322" s="336"/>
      <c r="Q322" s="336"/>
      <c r="R322" s="336"/>
      <c r="S322" s="336"/>
      <c r="T322" s="336"/>
      <c r="U322" s="336"/>
      <c r="V322" s="336"/>
      <c r="W322" s="336"/>
      <c r="X322" s="336"/>
      <c r="Y322" s="336"/>
      <c r="Z322" s="336"/>
    </row>
    <row r="323">
      <c r="A323" s="336"/>
      <c r="B323" s="336"/>
      <c r="C323" s="336"/>
      <c r="D323" s="336"/>
      <c r="E323" s="336"/>
      <c r="F323" s="336"/>
      <c r="G323" s="336"/>
      <c r="H323" s="336"/>
      <c r="I323" s="336"/>
      <c r="J323" s="336"/>
      <c r="K323" s="336"/>
      <c r="L323" s="336"/>
      <c r="M323" s="336"/>
      <c r="N323" s="336"/>
      <c r="O323" s="336"/>
      <c r="P323" s="336"/>
      <c r="Q323" s="336"/>
      <c r="R323" s="336"/>
      <c r="S323" s="336"/>
      <c r="T323" s="336"/>
      <c r="U323" s="336"/>
      <c r="V323" s="336"/>
      <c r="W323" s="336"/>
      <c r="X323" s="336"/>
      <c r="Y323" s="336"/>
      <c r="Z323" s="336"/>
    </row>
    <row r="324">
      <c r="A324" s="336"/>
      <c r="B324" s="336"/>
      <c r="C324" s="336"/>
      <c r="D324" s="336"/>
      <c r="E324" s="336"/>
      <c r="F324" s="336"/>
      <c r="G324" s="336"/>
      <c r="H324" s="336"/>
      <c r="I324" s="336"/>
      <c r="J324" s="336"/>
      <c r="K324" s="336"/>
      <c r="L324" s="336"/>
      <c r="M324" s="336"/>
      <c r="N324" s="336"/>
      <c r="O324" s="336"/>
      <c r="P324" s="336"/>
      <c r="Q324" s="336"/>
      <c r="R324" s="336"/>
      <c r="S324" s="336"/>
      <c r="T324" s="336"/>
      <c r="U324" s="336"/>
      <c r="V324" s="336"/>
      <c r="W324" s="336"/>
      <c r="X324" s="336"/>
      <c r="Y324" s="336"/>
      <c r="Z324" s="336"/>
    </row>
    <row r="325">
      <c r="A325" s="336"/>
      <c r="B325" s="336"/>
      <c r="C325" s="336"/>
      <c r="D325" s="336"/>
      <c r="E325" s="336"/>
      <c r="F325" s="336"/>
      <c r="G325" s="336"/>
      <c r="H325" s="336"/>
      <c r="I325" s="336"/>
      <c r="J325" s="336"/>
      <c r="K325" s="336"/>
      <c r="L325" s="336"/>
      <c r="M325" s="336"/>
      <c r="N325" s="336"/>
      <c r="O325" s="336"/>
      <c r="P325" s="336"/>
      <c r="Q325" s="336"/>
      <c r="R325" s="336"/>
      <c r="S325" s="336"/>
      <c r="T325" s="336"/>
      <c r="U325" s="336"/>
      <c r="V325" s="336"/>
      <c r="W325" s="336"/>
      <c r="X325" s="336"/>
      <c r="Y325" s="336"/>
      <c r="Z325" s="336"/>
    </row>
    <row r="326">
      <c r="A326" s="336"/>
      <c r="B326" s="336"/>
      <c r="C326" s="336"/>
      <c r="D326" s="336"/>
      <c r="E326" s="336"/>
      <c r="F326" s="336"/>
      <c r="G326" s="336"/>
      <c r="H326" s="336"/>
      <c r="I326" s="336"/>
      <c r="J326" s="336"/>
      <c r="K326" s="336"/>
      <c r="L326" s="336"/>
      <c r="M326" s="336"/>
      <c r="N326" s="336"/>
      <c r="O326" s="336"/>
      <c r="P326" s="336"/>
      <c r="Q326" s="336"/>
      <c r="R326" s="336"/>
      <c r="S326" s="336"/>
      <c r="T326" s="336"/>
      <c r="U326" s="336"/>
      <c r="V326" s="336"/>
      <c r="W326" s="336"/>
      <c r="X326" s="336"/>
      <c r="Y326" s="336"/>
      <c r="Z326" s="336"/>
    </row>
    <row r="327">
      <c r="A327" s="336"/>
      <c r="B327" s="336"/>
      <c r="C327" s="336"/>
      <c r="D327" s="336"/>
      <c r="E327" s="336"/>
      <c r="F327" s="336"/>
      <c r="G327" s="336"/>
      <c r="H327" s="336"/>
      <c r="I327" s="336"/>
      <c r="J327" s="336"/>
      <c r="K327" s="336"/>
      <c r="L327" s="336"/>
      <c r="M327" s="336"/>
      <c r="N327" s="336"/>
      <c r="O327" s="336"/>
      <c r="P327" s="336"/>
      <c r="Q327" s="336"/>
      <c r="R327" s="336"/>
      <c r="S327" s="336"/>
      <c r="T327" s="336"/>
      <c r="U327" s="336"/>
      <c r="V327" s="336"/>
      <c r="W327" s="336"/>
      <c r="X327" s="336"/>
      <c r="Y327" s="336"/>
      <c r="Z327" s="336"/>
    </row>
    <row r="328">
      <c r="A328" s="336"/>
      <c r="B328" s="336"/>
      <c r="C328" s="336"/>
      <c r="D328" s="336"/>
      <c r="E328" s="336"/>
      <c r="F328" s="336"/>
      <c r="G328" s="336"/>
      <c r="H328" s="336"/>
      <c r="I328" s="336"/>
      <c r="J328" s="336"/>
      <c r="K328" s="336"/>
      <c r="L328" s="336"/>
      <c r="M328" s="336"/>
      <c r="N328" s="336"/>
      <c r="O328" s="336"/>
      <c r="P328" s="336"/>
      <c r="Q328" s="336"/>
      <c r="R328" s="336"/>
      <c r="S328" s="336"/>
      <c r="T328" s="336"/>
      <c r="U328" s="336"/>
      <c r="V328" s="336"/>
      <c r="W328" s="336"/>
      <c r="X328" s="336"/>
      <c r="Y328" s="336"/>
      <c r="Z328" s="336"/>
    </row>
    <row r="329">
      <c r="A329" s="336"/>
      <c r="B329" s="336"/>
      <c r="C329" s="336"/>
      <c r="D329" s="336"/>
      <c r="E329" s="336"/>
      <c r="F329" s="336"/>
      <c r="G329" s="336"/>
      <c r="H329" s="336"/>
      <c r="I329" s="336"/>
      <c r="J329" s="336"/>
      <c r="K329" s="336"/>
      <c r="L329" s="336"/>
      <c r="M329" s="336"/>
      <c r="N329" s="336"/>
      <c r="O329" s="336"/>
      <c r="P329" s="336"/>
      <c r="Q329" s="336"/>
      <c r="R329" s="336"/>
      <c r="S329" s="336"/>
      <c r="T329" s="336"/>
      <c r="U329" s="336"/>
      <c r="V329" s="336"/>
      <c r="W329" s="336"/>
      <c r="X329" s="336"/>
      <c r="Y329" s="336"/>
      <c r="Z329" s="336"/>
    </row>
    <row r="330">
      <c r="A330" s="336"/>
      <c r="B330" s="336"/>
      <c r="C330" s="336"/>
      <c r="D330" s="336"/>
      <c r="E330" s="336"/>
      <c r="F330" s="336"/>
      <c r="G330" s="336"/>
      <c r="H330" s="336"/>
      <c r="I330" s="336"/>
      <c r="J330" s="336"/>
      <c r="K330" s="336"/>
      <c r="L330" s="336"/>
      <c r="M330" s="336"/>
      <c r="N330" s="336"/>
      <c r="O330" s="336"/>
      <c r="P330" s="336"/>
      <c r="Q330" s="336"/>
      <c r="R330" s="336"/>
      <c r="S330" s="336"/>
      <c r="T330" s="336"/>
      <c r="U330" s="336"/>
      <c r="V330" s="336"/>
      <c r="W330" s="336"/>
      <c r="X330" s="336"/>
      <c r="Y330" s="336"/>
      <c r="Z330" s="336"/>
    </row>
    <row r="331">
      <c r="A331" s="336"/>
      <c r="B331" s="336"/>
      <c r="C331" s="336"/>
      <c r="D331" s="336"/>
      <c r="E331" s="336"/>
      <c r="F331" s="336"/>
      <c r="G331" s="336"/>
      <c r="H331" s="336"/>
      <c r="I331" s="336"/>
      <c r="J331" s="336"/>
      <c r="K331" s="336"/>
      <c r="L331" s="336"/>
      <c r="M331" s="336"/>
      <c r="N331" s="336"/>
      <c r="O331" s="336"/>
      <c r="P331" s="336"/>
      <c r="Q331" s="336"/>
      <c r="R331" s="336"/>
      <c r="S331" s="336"/>
      <c r="T331" s="336"/>
      <c r="U331" s="336"/>
      <c r="V331" s="336"/>
      <c r="W331" s="336"/>
      <c r="X331" s="336"/>
      <c r="Y331" s="336"/>
      <c r="Z331" s="336"/>
    </row>
    <row r="332">
      <c r="A332" s="336"/>
      <c r="B332" s="336"/>
      <c r="C332" s="336"/>
      <c r="D332" s="336"/>
      <c r="E332" s="336"/>
      <c r="F332" s="336"/>
      <c r="G332" s="336"/>
      <c r="H332" s="336"/>
      <c r="I332" s="336"/>
      <c r="J332" s="336"/>
      <c r="K332" s="336"/>
      <c r="L332" s="336"/>
      <c r="M332" s="336"/>
      <c r="N332" s="336"/>
      <c r="O332" s="336"/>
      <c r="P332" s="336"/>
      <c r="Q332" s="336"/>
      <c r="R332" s="336"/>
      <c r="S332" s="336"/>
      <c r="T332" s="336"/>
      <c r="U332" s="336"/>
      <c r="V332" s="336"/>
      <c r="W332" s="336"/>
      <c r="X332" s="336"/>
      <c r="Y332" s="336"/>
      <c r="Z332" s="336"/>
    </row>
    <row r="333">
      <c r="A333" s="336"/>
      <c r="B333" s="336"/>
      <c r="C333" s="336"/>
      <c r="D333" s="336"/>
      <c r="E333" s="336"/>
      <c r="F333" s="336"/>
      <c r="G333" s="336"/>
      <c r="H333" s="336"/>
      <c r="I333" s="336"/>
      <c r="J333" s="336"/>
      <c r="K333" s="336"/>
      <c r="L333" s="336"/>
      <c r="M333" s="336"/>
      <c r="N333" s="336"/>
      <c r="O333" s="336"/>
      <c r="P333" s="336"/>
      <c r="Q333" s="336"/>
      <c r="R333" s="336"/>
      <c r="S333" s="336"/>
      <c r="T333" s="336"/>
      <c r="U333" s="336"/>
      <c r="V333" s="336"/>
      <c r="W333" s="336"/>
      <c r="X333" s="336"/>
      <c r="Y333" s="336"/>
      <c r="Z333" s="336"/>
    </row>
    <row r="334">
      <c r="A334" s="336"/>
      <c r="B334" s="336"/>
      <c r="C334" s="336"/>
      <c r="D334" s="336"/>
      <c r="E334" s="336"/>
      <c r="F334" s="336"/>
      <c r="G334" s="336"/>
      <c r="H334" s="336"/>
      <c r="I334" s="336"/>
      <c r="J334" s="336"/>
      <c r="K334" s="336"/>
      <c r="L334" s="336"/>
      <c r="M334" s="336"/>
      <c r="N334" s="336"/>
      <c r="O334" s="336"/>
      <c r="P334" s="336"/>
      <c r="Q334" s="336"/>
      <c r="R334" s="336"/>
      <c r="S334" s="336"/>
      <c r="T334" s="336"/>
      <c r="U334" s="336"/>
      <c r="V334" s="336"/>
      <c r="W334" s="336"/>
      <c r="X334" s="336"/>
      <c r="Y334" s="336"/>
      <c r="Z334" s="336"/>
    </row>
    <row r="335">
      <c r="A335" s="336"/>
      <c r="B335" s="336"/>
      <c r="C335" s="336"/>
      <c r="D335" s="336"/>
      <c r="E335" s="336"/>
      <c r="F335" s="336"/>
      <c r="G335" s="336"/>
      <c r="H335" s="336"/>
      <c r="I335" s="336"/>
      <c r="J335" s="336"/>
      <c r="K335" s="336"/>
      <c r="L335" s="336"/>
      <c r="M335" s="336"/>
      <c r="N335" s="336"/>
      <c r="O335" s="336"/>
      <c r="P335" s="336"/>
      <c r="Q335" s="336"/>
      <c r="R335" s="336"/>
      <c r="S335" s="336"/>
      <c r="T335" s="336"/>
      <c r="U335" s="336"/>
      <c r="V335" s="336"/>
      <c r="W335" s="336"/>
      <c r="X335" s="336"/>
      <c r="Y335" s="336"/>
      <c r="Z335" s="336"/>
    </row>
    <row r="336">
      <c r="A336" s="336"/>
      <c r="B336" s="336"/>
      <c r="C336" s="336"/>
      <c r="D336" s="336"/>
      <c r="E336" s="336"/>
      <c r="F336" s="336"/>
      <c r="G336" s="336"/>
      <c r="H336" s="336"/>
      <c r="I336" s="336"/>
      <c r="J336" s="336"/>
      <c r="K336" s="336"/>
      <c r="L336" s="336"/>
      <c r="M336" s="336"/>
      <c r="N336" s="336"/>
      <c r="O336" s="336"/>
      <c r="P336" s="336"/>
      <c r="Q336" s="336"/>
      <c r="R336" s="336"/>
      <c r="S336" s="336"/>
      <c r="T336" s="336"/>
      <c r="U336" s="336"/>
      <c r="V336" s="336"/>
      <c r="W336" s="336"/>
      <c r="X336" s="336"/>
      <c r="Y336" s="336"/>
      <c r="Z336" s="336"/>
    </row>
    <row r="337">
      <c r="A337" s="336"/>
      <c r="B337" s="336"/>
      <c r="C337" s="336"/>
      <c r="D337" s="336"/>
      <c r="E337" s="336"/>
      <c r="F337" s="336"/>
      <c r="G337" s="336"/>
      <c r="H337" s="336"/>
      <c r="I337" s="336"/>
      <c r="J337" s="336"/>
      <c r="K337" s="336"/>
      <c r="L337" s="336"/>
      <c r="M337" s="336"/>
      <c r="N337" s="336"/>
      <c r="O337" s="336"/>
      <c r="P337" s="336"/>
      <c r="Q337" s="336"/>
      <c r="R337" s="336"/>
      <c r="S337" s="336"/>
      <c r="T337" s="336"/>
      <c r="U337" s="336"/>
      <c r="V337" s="336"/>
      <c r="W337" s="336"/>
      <c r="X337" s="336"/>
      <c r="Y337" s="336"/>
      <c r="Z337" s="336"/>
    </row>
    <row r="338">
      <c r="A338" s="336"/>
      <c r="B338" s="336"/>
      <c r="C338" s="336"/>
      <c r="D338" s="336"/>
      <c r="E338" s="336"/>
      <c r="F338" s="336"/>
      <c r="G338" s="336"/>
      <c r="H338" s="336"/>
      <c r="I338" s="336"/>
      <c r="J338" s="336"/>
      <c r="K338" s="336"/>
      <c r="L338" s="336"/>
      <c r="M338" s="336"/>
      <c r="N338" s="336"/>
      <c r="O338" s="336"/>
      <c r="P338" s="336"/>
      <c r="Q338" s="336"/>
      <c r="R338" s="336"/>
      <c r="S338" s="336"/>
      <c r="T338" s="336"/>
      <c r="U338" s="336"/>
      <c r="V338" s="336"/>
      <c r="W338" s="336"/>
      <c r="X338" s="336"/>
      <c r="Y338" s="336"/>
      <c r="Z338" s="336"/>
    </row>
    <row r="339">
      <c r="A339" s="336"/>
      <c r="B339" s="336"/>
      <c r="C339" s="336"/>
      <c r="D339" s="336"/>
      <c r="E339" s="336"/>
      <c r="F339" s="336"/>
      <c r="G339" s="336"/>
      <c r="H339" s="336"/>
      <c r="I339" s="336"/>
      <c r="J339" s="336"/>
      <c r="K339" s="336"/>
      <c r="L339" s="336"/>
      <c r="M339" s="336"/>
      <c r="N339" s="336"/>
      <c r="O339" s="336"/>
      <c r="P339" s="336"/>
      <c r="Q339" s="336"/>
      <c r="R339" s="336"/>
      <c r="S339" s="336"/>
      <c r="T339" s="336"/>
      <c r="U339" s="336"/>
      <c r="V339" s="336"/>
      <c r="W339" s="336"/>
      <c r="X339" s="336"/>
      <c r="Y339" s="336"/>
      <c r="Z339" s="336"/>
    </row>
    <row r="340">
      <c r="A340" s="336"/>
      <c r="B340" s="336"/>
      <c r="C340" s="336"/>
      <c r="D340" s="336"/>
      <c r="E340" s="336"/>
      <c r="F340" s="336"/>
      <c r="G340" s="336"/>
      <c r="H340" s="336"/>
      <c r="I340" s="336"/>
      <c r="J340" s="336"/>
      <c r="K340" s="336"/>
      <c r="L340" s="336"/>
      <c r="M340" s="336"/>
      <c r="N340" s="336"/>
      <c r="O340" s="336"/>
      <c r="P340" s="336"/>
      <c r="Q340" s="336"/>
      <c r="R340" s="336"/>
      <c r="S340" s="336"/>
      <c r="T340" s="336"/>
      <c r="U340" s="336"/>
      <c r="V340" s="336"/>
      <c r="W340" s="336"/>
      <c r="X340" s="336"/>
      <c r="Y340" s="336"/>
      <c r="Z340" s="336"/>
    </row>
    <row r="341">
      <c r="A341" s="336"/>
      <c r="B341" s="336"/>
      <c r="C341" s="336"/>
      <c r="D341" s="336"/>
      <c r="E341" s="336"/>
      <c r="F341" s="336"/>
      <c r="G341" s="336"/>
      <c r="H341" s="336"/>
      <c r="I341" s="336"/>
      <c r="J341" s="336"/>
      <c r="K341" s="336"/>
      <c r="L341" s="336"/>
      <c r="M341" s="336"/>
      <c r="N341" s="336"/>
      <c r="O341" s="336"/>
      <c r="P341" s="336"/>
      <c r="Q341" s="336"/>
      <c r="R341" s="336"/>
      <c r="S341" s="336"/>
      <c r="T341" s="336"/>
      <c r="U341" s="336"/>
      <c r="V341" s="336"/>
      <c r="W341" s="336"/>
      <c r="X341" s="336"/>
      <c r="Y341" s="336"/>
      <c r="Z341" s="336"/>
    </row>
    <row r="342">
      <c r="A342" s="336"/>
      <c r="B342" s="336"/>
      <c r="C342" s="336"/>
      <c r="D342" s="336"/>
      <c r="E342" s="336"/>
      <c r="F342" s="336"/>
      <c r="G342" s="336"/>
      <c r="H342" s="336"/>
      <c r="I342" s="336"/>
      <c r="J342" s="336"/>
      <c r="K342" s="336"/>
      <c r="L342" s="336"/>
      <c r="M342" s="336"/>
      <c r="N342" s="336"/>
      <c r="O342" s="336"/>
      <c r="P342" s="336"/>
      <c r="Q342" s="336"/>
      <c r="R342" s="336"/>
      <c r="S342" s="336"/>
      <c r="T342" s="336"/>
      <c r="U342" s="336"/>
      <c r="V342" s="336"/>
      <c r="W342" s="336"/>
      <c r="X342" s="336"/>
      <c r="Y342" s="336"/>
      <c r="Z342" s="336"/>
    </row>
    <row r="343">
      <c r="A343" s="336"/>
      <c r="B343" s="336"/>
      <c r="C343" s="336"/>
      <c r="D343" s="336"/>
      <c r="E343" s="336"/>
      <c r="F343" s="336"/>
      <c r="G343" s="336"/>
      <c r="H343" s="336"/>
      <c r="I343" s="336"/>
      <c r="J343" s="336"/>
      <c r="K343" s="336"/>
      <c r="L343" s="336"/>
      <c r="M343" s="336"/>
      <c r="N343" s="336"/>
      <c r="O343" s="336"/>
      <c r="P343" s="336"/>
      <c r="Q343" s="336"/>
      <c r="R343" s="336"/>
      <c r="S343" s="336"/>
      <c r="T343" s="336"/>
      <c r="U343" s="336"/>
      <c r="V343" s="336"/>
      <c r="W343" s="336"/>
      <c r="X343" s="336"/>
      <c r="Y343" s="336"/>
      <c r="Z343" s="336"/>
    </row>
    <row r="344">
      <c r="A344" s="336"/>
      <c r="B344" s="336"/>
      <c r="C344" s="336"/>
      <c r="D344" s="336"/>
      <c r="E344" s="336"/>
      <c r="F344" s="336"/>
      <c r="G344" s="336"/>
      <c r="H344" s="336"/>
      <c r="I344" s="336"/>
      <c r="J344" s="336"/>
      <c r="K344" s="336"/>
      <c r="L344" s="336"/>
      <c r="M344" s="336"/>
      <c r="N344" s="336"/>
      <c r="O344" s="336"/>
      <c r="P344" s="336"/>
      <c r="Q344" s="336"/>
      <c r="R344" s="336"/>
      <c r="S344" s="336"/>
      <c r="T344" s="336"/>
      <c r="U344" s="336"/>
      <c r="V344" s="336"/>
      <c r="W344" s="336"/>
      <c r="X344" s="336"/>
      <c r="Y344" s="336"/>
      <c r="Z344" s="336"/>
    </row>
    <row r="345">
      <c r="A345" s="336"/>
      <c r="B345" s="336"/>
      <c r="C345" s="336"/>
      <c r="D345" s="336"/>
      <c r="E345" s="336"/>
      <c r="F345" s="336"/>
      <c r="G345" s="336"/>
      <c r="H345" s="336"/>
      <c r="I345" s="336"/>
      <c r="J345" s="336"/>
      <c r="K345" s="336"/>
      <c r="L345" s="336"/>
      <c r="M345" s="336"/>
      <c r="N345" s="336"/>
      <c r="O345" s="336"/>
      <c r="P345" s="336"/>
      <c r="Q345" s="336"/>
      <c r="R345" s="336"/>
      <c r="S345" s="336"/>
      <c r="T345" s="336"/>
      <c r="U345" s="336"/>
      <c r="V345" s="336"/>
      <c r="W345" s="336"/>
      <c r="X345" s="336"/>
      <c r="Y345" s="336"/>
      <c r="Z345" s="336"/>
    </row>
    <row r="346">
      <c r="A346" s="336"/>
      <c r="B346" s="336"/>
      <c r="C346" s="336"/>
      <c r="D346" s="336"/>
      <c r="E346" s="336"/>
      <c r="F346" s="336"/>
      <c r="G346" s="336"/>
      <c r="H346" s="336"/>
      <c r="I346" s="336"/>
      <c r="J346" s="336"/>
      <c r="K346" s="336"/>
      <c r="L346" s="336"/>
      <c r="M346" s="336"/>
      <c r="N346" s="336"/>
      <c r="O346" s="336"/>
      <c r="P346" s="336"/>
      <c r="Q346" s="336"/>
      <c r="R346" s="336"/>
      <c r="S346" s="336"/>
      <c r="T346" s="336"/>
      <c r="U346" s="336"/>
      <c r="V346" s="336"/>
      <c r="W346" s="336"/>
      <c r="X346" s="336"/>
      <c r="Y346" s="336"/>
      <c r="Z346" s="336"/>
    </row>
    <row r="347">
      <c r="A347" s="336"/>
      <c r="B347" s="336"/>
      <c r="C347" s="336"/>
      <c r="D347" s="336"/>
      <c r="E347" s="336"/>
      <c r="F347" s="336"/>
      <c r="G347" s="336"/>
      <c r="H347" s="336"/>
      <c r="I347" s="336"/>
      <c r="J347" s="336"/>
      <c r="K347" s="336"/>
      <c r="L347" s="336"/>
      <c r="M347" s="336"/>
      <c r="N347" s="336"/>
      <c r="O347" s="336"/>
      <c r="P347" s="336"/>
      <c r="Q347" s="336"/>
      <c r="R347" s="336"/>
      <c r="S347" s="336"/>
      <c r="T347" s="336"/>
      <c r="U347" s="336"/>
      <c r="V347" s="336"/>
      <c r="W347" s="336"/>
      <c r="X347" s="336"/>
      <c r="Y347" s="336"/>
      <c r="Z347" s="336"/>
    </row>
    <row r="348">
      <c r="A348" s="336"/>
      <c r="B348" s="336"/>
      <c r="C348" s="336"/>
      <c r="D348" s="336"/>
      <c r="E348" s="336"/>
      <c r="F348" s="336"/>
      <c r="G348" s="336"/>
      <c r="H348" s="336"/>
      <c r="I348" s="336"/>
      <c r="J348" s="336"/>
      <c r="K348" s="336"/>
      <c r="L348" s="336"/>
      <c r="M348" s="336"/>
      <c r="N348" s="336"/>
      <c r="O348" s="336"/>
      <c r="P348" s="336"/>
      <c r="Q348" s="336"/>
      <c r="R348" s="336"/>
      <c r="S348" s="336"/>
      <c r="T348" s="336"/>
      <c r="U348" s="336"/>
      <c r="V348" s="336"/>
      <c r="W348" s="336"/>
      <c r="X348" s="336"/>
      <c r="Y348" s="336"/>
      <c r="Z348" s="336"/>
    </row>
    <row r="349">
      <c r="A349" s="336"/>
      <c r="B349" s="336"/>
      <c r="C349" s="336"/>
      <c r="D349" s="336"/>
      <c r="E349" s="336"/>
      <c r="F349" s="336"/>
      <c r="G349" s="336"/>
      <c r="H349" s="336"/>
      <c r="I349" s="336"/>
      <c r="J349" s="336"/>
      <c r="K349" s="336"/>
      <c r="L349" s="336"/>
      <c r="M349" s="336"/>
      <c r="N349" s="336"/>
      <c r="O349" s="336"/>
      <c r="P349" s="336"/>
      <c r="Q349" s="336"/>
      <c r="R349" s="336"/>
      <c r="S349" s="336"/>
      <c r="T349" s="336"/>
      <c r="U349" s="336"/>
      <c r="V349" s="336"/>
      <c r="W349" s="336"/>
      <c r="X349" s="336"/>
      <c r="Y349" s="336"/>
      <c r="Z349" s="336"/>
    </row>
    <row r="350">
      <c r="A350" s="336"/>
      <c r="B350" s="336"/>
      <c r="C350" s="336"/>
      <c r="D350" s="336"/>
      <c r="E350" s="336"/>
      <c r="F350" s="336"/>
      <c r="G350" s="336"/>
      <c r="H350" s="336"/>
      <c r="I350" s="336"/>
      <c r="J350" s="336"/>
      <c r="K350" s="336"/>
      <c r="L350" s="336"/>
      <c r="M350" s="336"/>
      <c r="N350" s="336"/>
      <c r="O350" s="336"/>
      <c r="P350" s="336"/>
      <c r="Q350" s="336"/>
      <c r="R350" s="336"/>
      <c r="S350" s="336"/>
      <c r="T350" s="336"/>
      <c r="U350" s="336"/>
      <c r="V350" s="336"/>
      <c r="W350" s="336"/>
      <c r="X350" s="336"/>
      <c r="Y350" s="336"/>
      <c r="Z350" s="336"/>
    </row>
    <row r="351">
      <c r="A351" s="336"/>
      <c r="B351" s="336"/>
      <c r="C351" s="336"/>
      <c r="D351" s="336"/>
      <c r="E351" s="336"/>
      <c r="F351" s="336"/>
      <c r="G351" s="336"/>
      <c r="H351" s="336"/>
      <c r="I351" s="336"/>
      <c r="J351" s="336"/>
      <c r="K351" s="336"/>
      <c r="L351" s="336"/>
      <c r="M351" s="336"/>
      <c r="N351" s="336"/>
      <c r="O351" s="336"/>
      <c r="P351" s="336"/>
      <c r="Q351" s="336"/>
      <c r="R351" s="336"/>
      <c r="S351" s="336"/>
      <c r="T351" s="336"/>
      <c r="U351" s="336"/>
      <c r="V351" s="336"/>
      <c r="W351" s="336"/>
      <c r="X351" s="336"/>
      <c r="Y351" s="336"/>
      <c r="Z351" s="336"/>
    </row>
    <row r="352">
      <c r="A352" s="336"/>
      <c r="B352" s="336"/>
      <c r="C352" s="336"/>
      <c r="D352" s="336"/>
      <c r="E352" s="336"/>
      <c r="F352" s="336"/>
      <c r="G352" s="336"/>
      <c r="H352" s="336"/>
      <c r="I352" s="336"/>
      <c r="J352" s="336"/>
      <c r="K352" s="336"/>
      <c r="L352" s="336"/>
      <c r="M352" s="336"/>
      <c r="N352" s="336"/>
      <c r="O352" s="336"/>
      <c r="P352" s="336"/>
      <c r="Q352" s="336"/>
      <c r="R352" s="336"/>
      <c r="S352" s="336"/>
      <c r="T352" s="336"/>
      <c r="U352" s="336"/>
      <c r="V352" s="336"/>
      <c r="W352" s="336"/>
      <c r="X352" s="336"/>
      <c r="Y352" s="336"/>
      <c r="Z352" s="336"/>
    </row>
    <row r="353">
      <c r="A353" s="336"/>
      <c r="B353" s="336"/>
      <c r="C353" s="336"/>
      <c r="D353" s="336"/>
      <c r="E353" s="336"/>
      <c r="F353" s="336"/>
      <c r="G353" s="336"/>
      <c r="H353" s="336"/>
      <c r="I353" s="336"/>
      <c r="J353" s="336"/>
      <c r="K353" s="336"/>
      <c r="L353" s="336"/>
      <c r="M353" s="336"/>
      <c r="N353" s="336"/>
      <c r="O353" s="336"/>
      <c r="P353" s="336"/>
      <c r="Q353" s="336"/>
      <c r="R353" s="336"/>
      <c r="S353" s="336"/>
      <c r="T353" s="336"/>
      <c r="U353" s="336"/>
      <c r="V353" s="336"/>
      <c r="W353" s="336"/>
      <c r="X353" s="336"/>
      <c r="Y353" s="336"/>
      <c r="Z353" s="336"/>
    </row>
    <row r="354">
      <c r="A354" s="336"/>
      <c r="B354" s="336"/>
      <c r="C354" s="336"/>
      <c r="D354" s="336"/>
      <c r="E354" s="336"/>
      <c r="F354" s="336"/>
      <c r="G354" s="336"/>
      <c r="H354" s="336"/>
      <c r="I354" s="336"/>
      <c r="J354" s="336"/>
      <c r="K354" s="336"/>
      <c r="L354" s="336"/>
      <c r="M354" s="336"/>
      <c r="N354" s="336"/>
      <c r="O354" s="336"/>
      <c r="P354" s="336"/>
      <c r="Q354" s="336"/>
      <c r="R354" s="336"/>
      <c r="S354" s="336"/>
      <c r="T354" s="336"/>
      <c r="U354" s="336"/>
      <c r="V354" s="336"/>
      <c r="W354" s="336"/>
      <c r="X354" s="336"/>
      <c r="Y354" s="336"/>
      <c r="Z354" s="336"/>
    </row>
    <row r="355">
      <c r="A355" s="336"/>
      <c r="B355" s="336"/>
      <c r="C355" s="336"/>
      <c r="D355" s="336"/>
      <c r="E355" s="336"/>
      <c r="F355" s="336"/>
      <c r="G355" s="336"/>
      <c r="H355" s="336"/>
      <c r="I355" s="336"/>
      <c r="J355" s="336"/>
      <c r="K355" s="336"/>
      <c r="L355" s="336"/>
      <c r="M355" s="336"/>
      <c r="N355" s="336"/>
      <c r="O355" s="336"/>
      <c r="P355" s="336"/>
      <c r="Q355" s="336"/>
      <c r="R355" s="336"/>
      <c r="S355" s="336"/>
      <c r="T355" s="336"/>
      <c r="U355" s="336"/>
      <c r="V355" s="336"/>
      <c r="W355" s="336"/>
      <c r="X355" s="336"/>
      <c r="Y355" s="336"/>
      <c r="Z355" s="336"/>
    </row>
    <row r="356">
      <c r="A356" s="336"/>
      <c r="B356" s="336"/>
      <c r="C356" s="336"/>
      <c r="D356" s="336"/>
      <c r="E356" s="336"/>
      <c r="F356" s="336"/>
      <c r="G356" s="336"/>
      <c r="H356" s="336"/>
      <c r="I356" s="336"/>
      <c r="J356" s="336"/>
      <c r="K356" s="336"/>
      <c r="L356" s="336"/>
      <c r="M356" s="336"/>
      <c r="N356" s="336"/>
      <c r="O356" s="336"/>
      <c r="P356" s="336"/>
      <c r="Q356" s="336"/>
      <c r="R356" s="336"/>
      <c r="S356" s="336"/>
      <c r="T356" s="336"/>
      <c r="U356" s="336"/>
      <c r="V356" s="336"/>
      <c r="W356" s="336"/>
      <c r="X356" s="336"/>
      <c r="Y356" s="336"/>
      <c r="Z356" s="336"/>
    </row>
    <row r="357">
      <c r="A357" s="336"/>
      <c r="B357" s="336"/>
      <c r="C357" s="336"/>
      <c r="D357" s="336"/>
      <c r="E357" s="336"/>
      <c r="F357" s="336"/>
      <c r="G357" s="336"/>
      <c r="H357" s="336"/>
      <c r="I357" s="336"/>
      <c r="J357" s="336"/>
      <c r="K357" s="336"/>
      <c r="L357" s="336"/>
      <c r="M357" s="336"/>
      <c r="N357" s="336"/>
      <c r="O357" s="336"/>
      <c r="P357" s="336"/>
      <c r="Q357" s="336"/>
      <c r="R357" s="336"/>
      <c r="S357" s="336"/>
      <c r="T357" s="336"/>
      <c r="U357" s="336"/>
      <c r="V357" s="336"/>
      <c r="W357" s="336"/>
      <c r="X357" s="336"/>
      <c r="Y357" s="336"/>
      <c r="Z357" s="336"/>
    </row>
    <row r="358">
      <c r="A358" s="336"/>
      <c r="B358" s="336"/>
      <c r="C358" s="336"/>
      <c r="D358" s="336"/>
      <c r="E358" s="336"/>
      <c r="F358" s="336"/>
      <c r="G358" s="336"/>
      <c r="H358" s="336"/>
      <c r="I358" s="336"/>
      <c r="J358" s="336"/>
      <c r="K358" s="336"/>
      <c r="L358" s="336"/>
      <c r="M358" s="336"/>
      <c r="N358" s="336"/>
      <c r="O358" s="336"/>
      <c r="P358" s="336"/>
      <c r="Q358" s="336"/>
      <c r="R358" s="336"/>
      <c r="S358" s="336"/>
      <c r="T358" s="336"/>
      <c r="U358" s="336"/>
      <c r="V358" s="336"/>
      <c r="W358" s="336"/>
      <c r="X358" s="336"/>
      <c r="Y358" s="336"/>
      <c r="Z358" s="336"/>
    </row>
    <row r="359">
      <c r="A359" s="336"/>
      <c r="B359" s="336"/>
      <c r="C359" s="336"/>
      <c r="D359" s="336"/>
      <c r="E359" s="336"/>
      <c r="F359" s="336"/>
      <c r="G359" s="336"/>
      <c r="H359" s="336"/>
      <c r="I359" s="336"/>
      <c r="J359" s="336"/>
      <c r="K359" s="336"/>
      <c r="L359" s="336"/>
      <c r="M359" s="336"/>
      <c r="N359" s="336"/>
      <c r="O359" s="336"/>
      <c r="P359" s="336"/>
      <c r="Q359" s="336"/>
      <c r="R359" s="336"/>
      <c r="S359" s="336"/>
      <c r="T359" s="336"/>
      <c r="U359" s="336"/>
      <c r="V359" s="336"/>
      <c r="W359" s="336"/>
      <c r="X359" s="336"/>
      <c r="Y359" s="336"/>
      <c r="Z359" s="336"/>
    </row>
    <row r="360">
      <c r="A360" s="336"/>
      <c r="B360" s="336"/>
      <c r="C360" s="336"/>
      <c r="D360" s="336"/>
      <c r="E360" s="336"/>
      <c r="F360" s="336"/>
      <c r="G360" s="336"/>
      <c r="H360" s="336"/>
      <c r="I360" s="336"/>
      <c r="J360" s="336"/>
      <c r="K360" s="336"/>
      <c r="L360" s="336"/>
      <c r="M360" s="336"/>
      <c r="N360" s="336"/>
      <c r="O360" s="336"/>
      <c r="P360" s="336"/>
      <c r="Q360" s="336"/>
      <c r="R360" s="336"/>
      <c r="S360" s="336"/>
      <c r="T360" s="336"/>
      <c r="U360" s="336"/>
      <c r="V360" s="336"/>
      <c r="W360" s="336"/>
      <c r="X360" s="336"/>
      <c r="Y360" s="336"/>
      <c r="Z360" s="336"/>
    </row>
    <row r="361">
      <c r="A361" s="336"/>
      <c r="B361" s="336"/>
      <c r="C361" s="336"/>
      <c r="D361" s="336"/>
      <c r="E361" s="336"/>
      <c r="F361" s="336"/>
      <c r="G361" s="336"/>
      <c r="H361" s="336"/>
      <c r="I361" s="336"/>
      <c r="J361" s="336"/>
      <c r="K361" s="336"/>
      <c r="L361" s="336"/>
      <c r="M361" s="336"/>
      <c r="N361" s="336"/>
      <c r="O361" s="336"/>
      <c r="P361" s="336"/>
      <c r="Q361" s="336"/>
      <c r="R361" s="336"/>
      <c r="S361" s="336"/>
      <c r="T361" s="336"/>
      <c r="U361" s="336"/>
      <c r="V361" s="336"/>
      <c r="W361" s="336"/>
      <c r="X361" s="336"/>
      <c r="Y361" s="336"/>
      <c r="Z361" s="336"/>
    </row>
    <row r="362">
      <c r="A362" s="336"/>
      <c r="B362" s="336"/>
      <c r="C362" s="336"/>
      <c r="D362" s="336"/>
      <c r="E362" s="336"/>
      <c r="F362" s="336"/>
      <c r="G362" s="336"/>
      <c r="H362" s="336"/>
      <c r="I362" s="336"/>
      <c r="J362" s="336"/>
      <c r="K362" s="336"/>
      <c r="L362" s="336"/>
      <c r="M362" s="336"/>
      <c r="N362" s="336"/>
      <c r="O362" s="336"/>
      <c r="P362" s="336"/>
      <c r="Q362" s="336"/>
      <c r="R362" s="336"/>
      <c r="S362" s="336"/>
      <c r="T362" s="336"/>
      <c r="U362" s="336"/>
      <c r="V362" s="336"/>
      <c r="W362" s="336"/>
      <c r="X362" s="336"/>
      <c r="Y362" s="336"/>
      <c r="Z362" s="336"/>
    </row>
    <row r="363">
      <c r="A363" s="336"/>
      <c r="B363" s="336"/>
      <c r="C363" s="336"/>
      <c r="D363" s="336"/>
      <c r="E363" s="336"/>
      <c r="F363" s="336"/>
      <c r="G363" s="336"/>
      <c r="H363" s="336"/>
      <c r="I363" s="336"/>
      <c r="J363" s="336"/>
      <c r="K363" s="336"/>
      <c r="L363" s="336"/>
      <c r="M363" s="336"/>
      <c r="N363" s="336"/>
      <c r="O363" s="336"/>
      <c r="P363" s="336"/>
      <c r="Q363" s="336"/>
      <c r="R363" s="336"/>
      <c r="S363" s="336"/>
      <c r="T363" s="336"/>
      <c r="U363" s="336"/>
      <c r="V363" s="336"/>
      <c r="W363" s="336"/>
      <c r="X363" s="336"/>
      <c r="Y363" s="336"/>
      <c r="Z363" s="336"/>
    </row>
    <row r="364">
      <c r="A364" s="336"/>
      <c r="B364" s="336"/>
      <c r="C364" s="336"/>
      <c r="D364" s="336"/>
      <c r="E364" s="336"/>
      <c r="F364" s="336"/>
      <c r="G364" s="336"/>
      <c r="H364" s="336"/>
      <c r="I364" s="336"/>
      <c r="J364" s="336"/>
      <c r="K364" s="336"/>
      <c r="L364" s="336"/>
      <c r="M364" s="336"/>
      <c r="N364" s="336"/>
      <c r="O364" s="336"/>
      <c r="P364" s="336"/>
      <c r="Q364" s="336"/>
      <c r="R364" s="336"/>
      <c r="S364" s="336"/>
      <c r="T364" s="336"/>
      <c r="U364" s="336"/>
      <c r="V364" s="336"/>
      <c r="W364" s="336"/>
      <c r="X364" s="336"/>
      <c r="Y364" s="336"/>
      <c r="Z364" s="336"/>
    </row>
    <row r="365">
      <c r="A365" s="336"/>
      <c r="B365" s="336"/>
      <c r="C365" s="336"/>
      <c r="D365" s="336"/>
      <c r="E365" s="336"/>
      <c r="F365" s="336"/>
      <c r="G365" s="336"/>
      <c r="H365" s="336"/>
      <c r="I365" s="336"/>
      <c r="J365" s="336"/>
      <c r="K365" s="336"/>
      <c r="L365" s="336"/>
      <c r="M365" s="336"/>
      <c r="N365" s="336"/>
      <c r="O365" s="336"/>
      <c r="P365" s="336"/>
      <c r="Q365" s="336"/>
      <c r="R365" s="336"/>
      <c r="S365" s="336"/>
      <c r="T365" s="336"/>
      <c r="U365" s="336"/>
      <c r="V365" s="336"/>
      <c r="W365" s="336"/>
      <c r="X365" s="336"/>
      <c r="Y365" s="336"/>
      <c r="Z365" s="336"/>
    </row>
    <row r="366">
      <c r="A366" s="336"/>
      <c r="B366" s="336"/>
      <c r="C366" s="336"/>
      <c r="D366" s="336"/>
      <c r="E366" s="336"/>
      <c r="F366" s="336"/>
      <c r="G366" s="336"/>
      <c r="H366" s="336"/>
      <c r="I366" s="336"/>
      <c r="J366" s="336"/>
      <c r="K366" s="336"/>
      <c r="L366" s="336"/>
      <c r="M366" s="336"/>
      <c r="N366" s="336"/>
      <c r="O366" s="336"/>
      <c r="P366" s="336"/>
      <c r="Q366" s="336"/>
      <c r="R366" s="336"/>
      <c r="S366" s="336"/>
      <c r="T366" s="336"/>
      <c r="U366" s="336"/>
      <c r="V366" s="336"/>
      <c r="W366" s="336"/>
      <c r="X366" s="336"/>
      <c r="Y366" s="336"/>
      <c r="Z366" s="336"/>
    </row>
    <row r="367">
      <c r="A367" s="336"/>
      <c r="B367" s="336"/>
      <c r="C367" s="336"/>
      <c r="D367" s="336"/>
      <c r="E367" s="336"/>
      <c r="F367" s="336"/>
      <c r="G367" s="336"/>
      <c r="H367" s="336"/>
      <c r="I367" s="336"/>
      <c r="J367" s="336"/>
      <c r="K367" s="336"/>
      <c r="L367" s="336"/>
      <c r="M367" s="336"/>
      <c r="N367" s="336"/>
      <c r="O367" s="336"/>
      <c r="P367" s="336"/>
      <c r="Q367" s="336"/>
      <c r="R367" s="336"/>
      <c r="S367" s="336"/>
      <c r="T367" s="336"/>
      <c r="U367" s="336"/>
      <c r="V367" s="336"/>
      <c r="W367" s="336"/>
      <c r="X367" s="336"/>
      <c r="Y367" s="336"/>
      <c r="Z367" s="336"/>
    </row>
    <row r="368">
      <c r="A368" s="336"/>
      <c r="B368" s="336"/>
      <c r="C368" s="336"/>
      <c r="D368" s="336"/>
      <c r="E368" s="336"/>
      <c r="F368" s="336"/>
      <c r="G368" s="336"/>
      <c r="H368" s="336"/>
      <c r="I368" s="336"/>
      <c r="J368" s="336"/>
      <c r="K368" s="336"/>
      <c r="L368" s="336"/>
      <c r="M368" s="336"/>
      <c r="N368" s="336"/>
      <c r="O368" s="336"/>
      <c r="P368" s="336"/>
      <c r="Q368" s="336"/>
      <c r="R368" s="336"/>
      <c r="S368" s="336"/>
      <c r="T368" s="336"/>
      <c r="U368" s="336"/>
      <c r="V368" s="336"/>
      <c r="W368" s="336"/>
      <c r="X368" s="336"/>
      <c r="Y368" s="336"/>
      <c r="Z368" s="336"/>
    </row>
    <row r="369">
      <c r="A369" s="336"/>
      <c r="B369" s="336"/>
      <c r="C369" s="336"/>
      <c r="D369" s="336"/>
      <c r="E369" s="336"/>
      <c r="F369" s="336"/>
      <c r="G369" s="336"/>
      <c r="H369" s="336"/>
      <c r="I369" s="336"/>
      <c r="J369" s="336"/>
      <c r="K369" s="336"/>
      <c r="L369" s="336"/>
      <c r="M369" s="336"/>
      <c r="N369" s="336"/>
      <c r="O369" s="336"/>
      <c r="P369" s="336"/>
      <c r="Q369" s="336"/>
      <c r="R369" s="336"/>
      <c r="S369" s="336"/>
      <c r="T369" s="336"/>
      <c r="U369" s="336"/>
      <c r="V369" s="336"/>
      <c r="W369" s="336"/>
      <c r="X369" s="336"/>
      <c r="Y369" s="336"/>
      <c r="Z369" s="336"/>
    </row>
    <row r="370">
      <c r="A370" s="336"/>
      <c r="B370" s="336"/>
      <c r="C370" s="336"/>
      <c r="D370" s="336"/>
      <c r="E370" s="336"/>
      <c r="F370" s="336"/>
      <c r="G370" s="336"/>
      <c r="H370" s="336"/>
      <c r="I370" s="336"/>
      <c r="J370" s="336"/>
      <c r="K370" s="336"/>
      <c r="L370" s="336"/>
      <c r="M370" s="336"/>
      <c r="N370" s="336"/>
      <c r="O370" s="336"/>
      <c r="P370" s="336"/>
      <c r="Q370" s="336"/>
      <c r="R370" s="336"/>
      <c r="S370" s="336"/>
      <c r="T370" s="336"/>
      <c r="U370" s="336"/>
      <c r="V370" s="336"/>
      <c r="W370" s="336"/>
      <c r="X370" s="336"/>
      <c r="Y370" s="336"/>
      <c r="Z370" s="336"/>
    </row>
    <row r="371">
      <c r="A371" s="336"/>
      <c r="B371" s="336"/>
      <c r="C371" s="336"/>
      <c r="D371" s="336"/>
      <c r="E371" s="336"/>
      <c r="F371" s="336"/>
      <c r="G371" s="336"/>
      <c r="H371" s="336"/>
      <c r="I371" s="336"/>
      <c r="J371" s="336"/>
      <c r="K371" s="336"/>
      <c r="L371" s="336"/>
      <c r="M371" s="336"/>
      <c r="N371" s="336"/>
      <c r="O371" s="336"/>
      <c r="P371" s="336"/>
      <c r="Q371" s="336"/>
      <c r="R371" s="336"/>
      <c r="S371" s="336"/>
      <c r="T371" s="336"/>
      <c r="U371" s="336"/>
      <c r="V371" s="336"/>
      <c r="W371" s="336"/>
      <c r="X371" s="336"/>
      <c r="Y371" s="336"/>
      <c r="Z371" s="336"/>
    </row>
    <row r="372">
      <c r="A372" s="336"/>
      <c r="B372" s="336"/>
      <c r="C372" s="336"/>
      <c r="D372" s="336"/>
      <c r="E372" s="336"/>
      <c r="F372" s="336"/>
      <c r="G372" s="336"/>
      <c r="H372" s="336"/>
      <c r="I372" s="336"/>
      <c r="J372" s="336"/>
      <c r="K372" s="336"/>
      <c r="L372" s="336"/>
      <c r="M372" s="336"/>
      <c r="N372" s="336"/>
      <c r="O372" s="336"/>
      <c r="P372" s="336"/>
      <c r="Q372" s="336"/>
      <c r="R372" s="336"/>
      <c r="S372" s="336"/>
      <c r="T372" s="336"/>
      <c r="U372" s="336"/>
      <c r="V372" s="336"/>
      <c r="W372" s="336"/>
      <c r="X372" s="336"/>
      <c r="Y372" s="336"/>
      <c r="Z372" s="336"/>
    </row>
    <row r="373">
      <c r="A373" s="336"/>
      <c r="B373" s="336"/>
      <c r="C373" s="336"/>
      <c r="D373" s="336"/>
      <c r="E373" s="336"/>
      <c r="F373" s="336"/>
      <c r="G373" s="336"/>
      <c r="H373" s="336"/>
      <c r="I373" s="336"/>
      <c r="J373" s="336"/>
      <c r="K373" s="336"/>
      <c r="L373" s="336"/>
      <c r="M373" s="336"/>
      <c r="N373" s="336"/>
      <c r="O373" s="336"/>
      <c r="P373" s="336"/>
      <c r="Q373" s="336"/>
      <c r="R373" s="336"/>
      <c r="S373" s="336"/>
      <c r="T373" s="336"/>
      <c r="U373" s="336"/>
      <c r="V373" s="336"/>
      <c r="W373" s="336"/>
      <c r="X373" s="336"/>
      <c r="Y373" s="336"/>
      <c r="Z373" s="336"/>
    </row>
    <row r="374">
      <c r="A374" s="336"/>
      <c r="B374" s="336"/>
      <c r="C374" s="336"/>
      <c r="D374" s="336"/>
      <c r="E374" s="336"/>
      <c r="F374" s="336"/>
      <c r="G374" s="336"/>
      <c r="H374" s="336"/>
      <c r="I374" s="336"/>
      <c r="J374" s="336"/>
      <c r="K374" s="336"/>
      <c r="L374" s="336"/>
      <c r="M374" s="336"/>
      <c r="N374" s="336"/>
      <c r="O374" s="336"/>
      <c r="P374" s="336"/>
      <c r="Q374" s="336"/>
      <c r="R374" s="336"/>
      <c r="S374" s="336"/>
      <c r="T374" s="336"/>
      <c r="U374" s="336"/>
      <c r="V374" s="336"/>
      <c r="W374" s="336"/>
      <c r="X374" s="336"/>
      <c r="Y374" s="336"/>
      <c r="Z374" s="336"/>
    </row>
    <row r="375">
      <c r="A375" s="336"/>
      <c r="B375" s="336"/>
      <c r="C375" s="336"/>
      <c r="D375" s="336"/>
      <c r="E375" s="336"/>
      <c r="F375" s="336"/>
      <c r="G375" s="336"/>
      <c r="H375" s="336"/>
      <c r="I375" s="336"/>
      <c r="J375" s="336"/>
      <c r="K375" s="336"/>
      <c r="L375" s="336"/>
      <c r="M375" s="336"/>
      <c r="N375" s="336"/>
      <c r="O375" s="336"/>
      <c r="P375" s="336"/>
      <c r="Q375" s="336"/>
      <c r="R375" s="336"/>
      <c r="S375" s="336"/>
      <c r="T375" s="336"/>
      <c r="U375" s="336"/>
      <c r="V375" s="336"/>
      <c r="W375" s="336"/>
      <c r="X375" s="336"/>
      <c r="Y375" s="336"/>
      <c r="Z375" s="336"/>
    </row>
    <row r="376">
      <c r="A376" s="336"/>
      <c r="B376" s="336"/>
      <c r="C376" s="336"/>
      <c r="D376" s="336"/>
      <c r="E376" s="336"/>
      <c r="F376" s="336"/>
      <c r="G376" s="336"/>
      <c r="H376" s="336"/>
      <c r="I376" s="336"/>
      <c r="J376" s="336"/>
      <c r="K376" s="336"/>
      <c r="L376" s="336"/>
      <c r="M376" s="336"/>
      <c r="N376" s="336"/>
      <c r="O376" s="336"/>
      <c r="P376" s="336"/>
      <c r="Q376" s="336"/>
      <c r="R376" s="336"/>
      <c r="S376" s="336"/>
      <c r="T376" s="336"/>
      <c r="U376" s="336"/>
      <c r="V376" s="336"/>
      <c r="W376" s="336"/>
      <c r="X376" s="336"/>
      <c r="Y376" s="336"/>
      <c r="Z376" s="336"/>
    </row>
    <row r="377">
      <c r="A377" s="336"/>
      <c r="B377" s="336"/>
      <c r="C377" s="336"/>
      <c r="D377" s="336"/>
      <c r="E377" s="336"/>
      <c r="F377" s="336"/>
      <c r="G377" s="336"/>
      <c r="H377" s="336"/>
      <c r="I377" s="336"/>
      <c r="J377" s="336"/>
      <c r="K377" s="336"/>
      <c r="L377" s="336"/>
      <c r="M377" s="336"/>
      <c r="N377" s="336"/>
      <c r="O377" s="336"/>
      <c r="P377" s="336"/>
      <c r="Q377" s="336"/>
      <c r="R377" s="336"/>
      <c r="S377" s="336"/>
      <c r="T377" s="336"/>
      <c r="U377" s="336"/>
      <c r="V377" s="336"/>
      <c r="W377" s="336"/>
      <c r="X377" s="336"/>
      <c r="Y377" s="336"/>
      <c r="Z377" s="336"/>
    </row>
    <row r="378">
      <c r="A378" s="336"/>
      <c r="B378" s="336"/>
      <c r="C378" s="336"/>
      <c r="D378" s="336"/>
      <c r="E378" s="336"/>
      <c r="F378" s="336"/>
      <c r="G378" s="336"/>
      <c r="H378" s="336"/>
      <c r="I378" s="336"/>
      <c r="J378" s="336"/>
      <c r="K378" s="336"/>
      <c r="L378" s="336"/>
      <c r="M378" s="336"/>
      <c r="N378" s="336"/>
      <c r="O378" s="336"/>
      <c r="P378" s="336"/>
      <c r="Q378" s="336"/>
      <c r="R378" s="336"/>
      <c r="S378" s="336"/>
      <c r="T378" s="336"/>
      <c r="U378" s="336"/>
      <c r="V378" s="336"/>
      <c r="W378" s="336"/>
      <c r="X378" s="336"/>
      <c r="Y378" s="336"/>
      <c r="Z378" s="336"/>
    </row>
    <row r="379">
      <c r="A379" s="336"/>
      <c r="B379" s="336"/>
      <c r="C379" s="336"/>
      <c r="D379" s="336"/>
      <c r="E379" s="336"/>
      <c r="F379" s="336"/>
      <c r="G379" s="336"/>
      <c r="H379" s="336"/>
      <c r="I379" s="336"/>
      <c r="J379" s="336"/>
      <c r="K379" s="336"/>
      <c r="L379" s="336"/>
      <c r="M379" s="336"/>
      <c r="N379" s="336"/>
      <c r="O379" s="336"/>
      <c r="P379" s="336"/>
      <c r="Q379" s="336"/>
      <c r="R379" s="336"/>
      <c r="S379" s="336"/>
      <c r="T379" s="336"/>
      <c r="U379" s="336"/>
      <c r="V379" s="336"/>
      <c r="W379" s="336"/>
      <c r="X379" s="336"/>
      <c r="Y379" s="336"/>
      <c r="Z379" s="336"/>
    </row>
    <row r="380">
      <c r="A380" s="336"/>
      <c r="B380" s="336"/>
      <c r="C380" s="336"/>
      <c r="D380" s="336"/>
      <c r="E380" s="336"/>
      <c r="F380" s="336"/>
      <c r="G380" s="336"/>
      <c r="H380" s="336"/>
      <c r="I380" s="336"/>
      <c r="J380" s="336"/>
      <c r="K380" s="336"/>
      <c r="L380" s="336"/>
      <c r="M380" s="336"/>
      <c r="N380" s="336"/>
      <c r="O380" s="336"/>
      <c r="P380" s="336"/>
      <c r="Q380" s="336"/>
      <c r="R380" s="336"/>
      <c r="S380" s="336"/>
      <c r="T380" s="336"/>
      <c r="U380" s="336"/>
      <c r="V380" s="336"/>
      <c r="W380" s="336"/>
      <c r="X380" s="336"/>
      <c r="Y380" s="336"/>
      <c r="Z380" s="336"/>
    </row>
    <row r="381">
      <c r="A381" s="336"/>
      <c r="B381" s="336"/>
      <c r="C381" s="336"/>
      <c r="D381" s="336"/>
      <c r="E381" s="336"/>
      <c r="F381" s="336"/>
      <c r="G381" s="336"/>
      <c r="H381" s="336"/>
      <c r="I381" s="336"/>
      <c r="J381" s="336"/>
      <c r="K381" s="336"/>
      <c r="L381" s="336"/>
      <c r="M381" s="336"/>
      <c r="N381" s="336"/>
      <c r="O381" s="336"/>
      <c r="P381" s="336"/>
      <c r="Q381" s="336"/>
      <c r="R381" s="336"/>
      <c r="S381" s="336"/>
      <c r="T381" s="336"/>
      <c r="U381" s="336"/>
      <c r="V381" s="336"/>
      <c r="W381" s="336"/>
      <c r="X381" s="336"/>
      <c r="Y381" s="336"/>
      <c r="Z381" s="336"/>
    </row>
    <row r="382">
      <c r="A382" s="336"/>
      <c r="B382" s="336"/>
      <c r="C382" s="336"/>
      <c r="D382" s="336"/>
      <c r="E382" s="336"/>
      <c r="F382" s="336"/>
      <c r="G382" s="336"/>
      <c r="H382" s="336"/>
      <c r="I382" s="336"/>
      <c r="J382" s="336"/>
      <c r="K382" s="336"/>
      <c r="L382" s="336"/>
      <c r="M382" s="336"/>
      <c r="N382" s="336"/>
      <c r="O382" s="336"/>
      <c r="P382" s="336"/>
      <c r="Q382" s="336"/>
      <c r="R382" s="336"/>
      <c r="S382" s="336"/>
      <c r="T382" s="336"/>
      <c r="U382" s="336"/>
      <c r="V382" s="336"/>
      <c r="W382" s="336"/>
      <c r="X382" s="336"/>
      <c r="Y382" s="336"/>
      <c r="Z382" s="336"/>
    </row>
    <row r="383">
      <c r="A383" s="336"/>
      <c r="B383" s="336"/>
      <c r="C383" s="336"/>
      <c r="D383" s="336"/>
      <c r="E383" s="336"/>
      <c r="F383" s="336"/>
      <c r="G383" s="336"/>
      <c r="H383" s="336"/>
      <c r="I383" s="336"/>
      <c r="J383" s="336"/>
      <c r="K383" s="336"/>
      <c r="L383" s="336"/>
      <c r="M383" s="336"/>
      <c r="N383" s="336"/>
      <c r="O383" s="336"/>
      <c r="P383" s="336"/>
      <c r="Q383" s="336"/>
      <c r="R383" s="336"/>
      <c r="S383" s="336"/>
      <c r="T383" s="336"/>
      <c r="U383" s="336"/>
      <c r="V383" s="336"/>
      <c r="W383" s="336"/>
      <c r="X383" s="336"/>
      <c r="Y383" s="336"/>
      <c r="Z383" s="336"/>
    </row>
    <row r="384">
      <c r="A384" s="336"/>
      <c r="B384" s="336"/>
      <c r="C384" s="336"/>
      <c r="D384" s="336"/>
      <c r="E384" s="336"/>
      <c r="F384" s="336"/>
      <c r="G384" s="336"/>
      <c r="H384" s="336"/>
      <c r="I384" s="336"/>
      <c r="J384" s="336"/>
      <c r="K384" s="336"/>
      <c r="L384" s="336"/>
      <c r="M384" s="336"/>
      <c r="N384" s="336"/>
      <c r="O384" s="336"/>
      <c r="P384" s="336"/>
      <c r="Q384" s="336"/>
      <c r="R384" s="336"/>
      <c r="S384" s="336"/>
      <c r="T384" s="336"/>
      <c r="U384" s="336"/>
      <c r="V384" s="336"/>
      <c r="W384" s="336"/>
      <c r="X384" s="336"/>
      <c r="Y384" s="336"/>
      <c r="Z384" s="336"/>
    </row>
    <row r="385">
      <c r="A385" s="336"/>
      <c r="B385" s="336"/>
      <c r="C385" s="336"/>
      <c r="D385" s="336"/>
      <c r="E385" s="336"/>
      <c r="F385" s="336"/>
      <c r="G385" s="336"/>
      <c r="H385" s="336"/>
      <c r="I385" s="336"/>
      <c r="J385" s="336"/>
      <c r="K385" s="336"/>
      <c r="L385" s="336"/>
      <c r="M385" s="336"/>
      <c r="N385" s="336"/>
      <c r="O385" s="336"/>
      <c r="P385" s="336"/>
      <c r="Q385" s="336"/>
      <c r="R385" s="336"/>
      <c r="S385" s="336"/>
      <c r="T385" s="336"/>
      <c r="U385" s="336"/>
      <c r="V385" s="336"/>
      <c r="W385" s="336"/>
      <c r="X385" s="336"/>
      <c r="Y385" s="336"/>
      <c r="Z385" s="336"/>
    </row>
    <row r="386">
      <c r="A386" s="336"/>
      <c r="B386" s="336"/>
      <c r="C386" s="336"/>
      <c r="D386" s="336"/>
      <c r="E386" s="336"/>
      <c r="F386" s="336"/>
      <c r="G386" s="336"/>
      <c r="H386" s="336"/>
      <c r="I386" s="336"/>
      <c r="J386" s="336"/>
      <c r="K386" s="336"/>
      <c r="L386" s="336"/>
      <c r="M386" s="336"/>
      <c r="N386" s="336"/>
      <c r="O386" s="336"/>
      <c r="P386" s="336"/>
      <c r="Q386" s="336"/>
      <c r="R386" s="336"/>
      <c r="S386" s="336"/>
      <c r="T386" s="336"/>
      <c r="U386" s="336"/>
      <c r="V386" s="336"/>
      <c r="W386" s="336"/>
      <c r="X386" s="336"/>
      <c r="Y386" s="336"/>
      <c r="Z386" s="336"/>
    </row>
    <row r="387">
      <c r="A387" s="336"/>
      <c r="B387" s="336"/>
      <c r="C387" s="336"/>
      <c r="D387" s="336"/>
      <c r="E387" s="336"/>
      <c r="F387" s="336"/>
      <c r="G387" s="336"/>
      <c r="H387" s="336"/>
      <c r="I387" s="336"/>
      <c r="J387" s="336"/>
      <c r="K387" s="336"/>
      <c r="L387" s="336"/>
      <c r="M387" s="336"/>
      <c r="N387" s="336"/>
      <c r="O387" s="336"/>
      <c r="P387" s="336"/>
      <c r="Q387" s="336"/>
      <c r="R387" s="336"/>
      <c r="S387" s="336"/>
      <c r="T387" s="336"/>
      <c r="U387" s="336"/>
      <c r="V387" s="336"/>
      <c r="W387" s="336"/>
      <c r="X387" s="336"/>
      <c r="Y387" s="336"/>
      <c r="Z387" s="336"/>
    </row>
    <row r="388">
      <c r="A388" s="336"/>
      <c r="B388" s="336"/>
      <c r="C388" s="336"/>
      <c r="D388" s="336"/>
      <c r="E388" s="336"/>
      <c r="F388" s="336"/>
      <c r="G388" s="336"/>
      <c r="H388" s="336"/>
      <c r="I388" s="336"/>
      <c r="J388" s="336"/>
      <c r="K388" s="336"/>
      <c r="L388" s="336"/>
      <c r="M388" s="336"/>
      <c r="N388" s="336"/>
      <c r="O388" s="336"/>
      <c r="P388" s="336"/>
      <c r="Q388" s="336"/>
      <c r="R388" s="336"/>
      <c r="S388" s="336"/>
      <c r="T388" s="336"/>
      <c r="U388" s="336"/>
      <c r="V388" s="336"/>
      <c r="W388" s="336"/>
      <c r="X388" s="336"/>
      <c r="Y388" s="336"/>
      <c r="Z388" s="336"/>
    </row>
    <row r="389">
      <c r="A389" s="336"/>
      <c r="B389" s="336"/>
      <c r="C389" s="336"/>
      <c r="D389" s="336"/>
      <c r="E389" s="336"/>
      <c r="F389" s="336"/>
      <c r="G389" s="336"/>
      <c r="H389" s="336"/>
      <c r="I389" s="336"/>
      <c r="J389" s="336"/>
      <c r="K389" s="336"/>
      <c r="L389" s="336"/>
      <c r="M389" s="336"/>
      <c r="N389" s="336"/>
      <c r="O389" s="336"/>
      <c r="P389" s="336"/>
      <c r="Q389" s="336"/>
      <c r="R389" s="336"/>
      <c r="S389" s="336"/>
      <c r="T389" s="336"/>
      <c r="U389" s="336"/>
      <c r="V389" s="336"/>
      <c r="W389" s="336"/>
      <c r="X389" s="336"/>
      <c r="Y389" s="336"/>
      <c r="Z389" s="336"/>
    </row>
    <row r="390">
      <c r="A390" s="336"/>
      <c r="B390" s="336"/>
      <c r="C390" s="336"/>
      <c r="D390" s="336"/>
      <c r="E390" s="336"/>
      <c r="F390" s="336"/>
      <c r="G390" s="336"/>
      <c r="H390" s="336"/>
      <c r="I390" s="336"/>
      <c r="J390" s="336"/>
      <c r="K390" s="336"/>
      <c r="L390" s="336"/>
      <c r="M390" s="336"/>
      <c r="N390" s="336"/>
      <c r="O390" s="336"/>
      <c r="P390" s="336"/>
      <c r="Q390" s="336"/>
      <c r="R390" s="336"/>
      <c r="S390" s="336"/>
      <c r="T390" s="336"/>
      <c r="U390" s="336"/>
      <c r="V390" s="336"/>
      <c r="W390" s="336"/>
      <c r="X390" s="336"/>
      <c r="Y390" s="336"/>
      <c r="Z390" s="336"/>
    </row>
    <row r="391">
      <c r="A391" s="336"/>
      <c r="B391" s="336"/>
      <c r="C391" s="336"/>
      <c r="D391" s="336"/>
      <c r="E391" s="336"/>
      <c r="F391" s="336"/>
      <c r="G391" s="336"/>
      <c r="H391" s="336"/>
      <c r="I391" s="336"/>
      <c r="J391" s="336"/>
      <c r="K391" s="336"/>
      <c r="L391" s="336"/>
      <c r="M391" s="336"/>
      <c r="N391" s="336"/>
      <c r="O391" s="336"/>
      <c r="P391" s="336"/>
      <c r="Q391" s="336"/>
      <c r="R391" s="336"/>
      <c r="S391" s="336"/>
      <c r="T391" s="336"/>
      <c r="U391" s="336"/>
      <c r="V391" s="336"/>
      <c r="W391" s="336"/>
      <c r="X391" s="336"/>
      <c r="Y391" s="336"/>
      <c r="Z391" s="336"/>
    </row>
    <row r="392">
      <c r="A392" s="336"/>
      <c r="B392" s="336"/>
      <c r="C392" s="336"/>
      <c r="D392" s="336"/>
      <c r="E392" s="336"/>
      <c r="F392" s="336"/>
      <c r="G392" s="336"/>
      <c r="H392" s="336"/>
      <c r="I392" s="336"/>
      <c r="J392" s="336"/>
      <c r="K392" s="336"/>
      <c r="L392" s="336"/>
      <c r="M392" s="336"/>
      <c r="N392" s="336"/>
      <c r="O392" s="336"/>
      <c r="P392" s="336"/>
      <c r="Q392" s="336"/>
      <c r="R392" s="336"/>
      <c r="S392" s="336"/>
      <c r="T392" s="336"/>
      <c r="U392" s="336"/>
      <c r="V392" s="336"/>
      <c r="W392" s="336"/>
      <c r="X392" s="336"/>
      <c r="Y392" s="336"/>
      <c r="Z392" s="336"/>
    </row>
    <row r="393">
      <c r="A393" s="336"/>
      <c r="B393" s="336"/>
      <c r="C393" s="336"/>
      <c r="D393" s="336"/>
      <c r="E393" s="336"/>
      <c r="F393" s="336"/>
      <c r="G393" s="336"/>
      <c r="H393" s="336"/>
      <c r="I393" s="336"/>
      <c r="J393" s="336"/>
      <c r="K393" s="336"/>
      <c r="L393" s="336"/>
      <c r="M393" s="336"/>
      <c r="N393" s="336"/>
      <c r="O393" s="336"/>
      <c r="P393" s="336"/>
      <c r="Q393" s="336"/>
      <c r="R393" s="336"/>
      <c r="S393" s="336"/>
      <c r="T393" s="336"/>
      <c r="U393" s="336"/>
      <c r="V393" s="336"/>
      <c r="W393" s="336"/>
      <c r="X393" s="336"/>
      <c r="Y393" s="336"/>
      <c r="Z393" s="336"/>
    </row>
    <row r="394">
      <c r="A394" s="336"/>
      <c r="B394" s="336"/>
      <c r="C394" s="336"/>
      <c r="D394" s="336"/>
      <c r="E394" s="336"/>
      <c r="F394" s="336"/>
      <c r="G394" s="336"/>
      <c r="H394" s="336"/>
      <c r="I394" s="336"/>
      <c r="J394" s="336"/>
      <c r="K394" s="336"/>
      <c r="L394" s="336"/>
      <c r="M394" s="336"/>
      <c r="N394" s="336"/>
      <c r="O394" s="336"/>
      <c r="P394" s="336"/>
      <c r="Q394" s="336"/>
      <c r="R394" s="336"/>
      <c r="S394" s="336"/>
      <c r="T394" s="336"/>
      <c r="U394" s="336"/>
      <c r="V394" s="336"/>
      <c r="W394" s="336"/>
      <c r="X394" s="336"/>
      <c r="Y394" s="336"/>
      <c r="Z394" s="336"/>
    </row>
    <row r="395">
      <c r="A395" s="336"/>
      <c r="B395" s="336"/>
      <c r="C395" s="336"/>
      <c r="D395" s="336"/>
      <c r="E395" s="336"/>
      <c r="F395" s="336"/>
      <c r="G395" s="336"/>
      <c r="H395" s="336"/>
      <c r="I395" s="336"/>
      <c r="J395" s="336"/>
      <c r="K395" s="336"/>
      <c r="L395" s="336"/>
      <c r="M395" s="336"/>
      <c r="N395" s="336"/>
      <c r="O395" s="336"/>
      <c r="P395" s="336"/>
      <c r="Q395" s="336"/>
      <c r="R395" s="336"/>
      <c r="S395" s="336"/>
      <c r="T395" s="336"/>
      <c r="U395" s="336"/>
      <c r="V395" s="336"/>
      <c r="W395" s="336"/>
      <c r="X395" s="336"/>
      <c r="Y395" s="336"/>
      <c r="Z395" s="336"/>
    </row>
    <row r="396">
      <c r="A396" s="336"/>
      <c r="B396" s="336"/>
      <c r="C396" s="336"/>
      <c r="D396" s="336"/>
      <c r="E396" s="336"/>
      <c r="F396" s="336"/>
      <c r="G396" s="336"/>
      <c r="H396" s="336"/>
      <c r="I396" s="336"/>
      <c r="J396" s="336"/>
      <c r="K396" s="336"/>
      <c r="L396" s="336"/>
      <c r="M396" s="336"/>
      <c r="N396" s="336"/>
      <c r="O396" s="336"/>
      <c r="P396" s="336"/>
      <c r="Q396" s="336"/>
      <c r="R396" s="336"/>
      <c r="S396" s="336"/>
      <c r="T396" s="336"/>
      <c r="U396" s="336"/>
      <c r="V396" s="336"/>
      <c r="W396" s="336"/>
      <c r="X396" s="336"/>
      <c r="Y396" s="336"/>
      <c r="Z396" s="336"/>
    </row>
    <row r="397">
      <c r="A397" s="336"/>
      <c r="B397" s="336"/>
      <c r="C397" s="336"/>
      <c r="D397" s="336"/>
      <c r="E397" s="336"/>
      <c r="F397" s="336"/>
      <c r="G397" s="336"/>
      <c r="H397" s="336"/>
      <c r="I397" s="336"/>
      <c r="J397" s="336"/>
      <c r="K397" s="336"/>
      <c r="L397" s="336"/>
      <c r="M397" s="336"/>
      <c r="N397" s="336"/>
      <c r="O397" s="336"/>
      <c r="P397" s="336"/>
      <c r="Q397" s="336"/>
      <c r="R397" s="336"/>
      <c r="S397" s="336"/>
      <c r="T397" s="336"/>
      <c r="U397" s="336"/>
      <c r="V397" s="336"/>
      <c r="W397" s="336"/>
      <c r="X397" s="336"/>
      <c r="Y397" s="336"/>
      <c r="Z397" s="336"/>
    </row>
    <row r="398">
      <c r="A398" s="336"/>
      <c r="B398" s="336"/>
      <c r="C398" s="336"/>
      <c r="D398" s="336"/>
      <c r="E398" s="336"/>
      <c r="F398" s="336"/>
      <c r="G398" s="336"/>
      <c r="H398" s="336"/>
      <c r="I398" s="336"/>
      <c r="J398" s="336"/>
      <c r="K398" s="336"/>
      <c r="L398" s="336"/>
      <c r="M398" s="336"/>
      <c r="N398" s="336"/>
      <c r="O398" s="336"/>
      <c r="P398" s="336"/>
      <c r="Q398" s="336"/>
      <c r="R398" s="336"/>
      <c r="S398" s="336"/>
      <c r="T398" s="336"/>
      <c r="U398" s="336"/>
      <c r="V398" s="336"/>
      <c r="W398" s="336"/>
      <c r="X398" s="336"/>
      <c r="Y398" s="336"/>
      <c r="Z398" s="336"/>
    </row>
    <row r="399">
      <c r="A399" s="336"/>
      <c r="B399" s="336"/>
      <c r="C399" s="336"/>
      <c r="D399" s="336"/>
      <c r="E399" s="336"/>
      <c r="F399" s="336"/>
      <c r="G399" s="336"/>
      <c r="H399" s="336"/>
      <c r="I399" s="336"/>
      <c r="J399" s="336"/>
      <c r="K399" s="336"/>
      <c r="L399" s="336"/>
      <c r="M399" s="336"/>
      <c r="N399" s="336"/>
      <c r="O399" s="336"/>
      <c r="P399" s="336"/>
      <c r="Q399" s="336"/>
      <c r="R399" s="336"/>
      <c r="S399" s="336"/>
      <c r="T399" s="336"/>
      <c r="U399" s="336"/>
      <c r="V399" s="336"/>
      <c r="W399" s="336"/>
      <c r="X399" s="336"/>
      <c r="Y399" s="336"/>
      <c r="Z399" s="336"/>
    </row>
    <row r="400">
      <c r="A400" s="336"/>
      <c r="B400" s="336"/>
      <c r="C400" s="336"/>
      <c r="D400" s="336"/>
      <c r="E400" s="336"/>
      <c r="F400" s="336"/>
      <c r="G400" s="336"/>
      <c r="H400" s="336"/>
      <c r="I400" s="336"/>
      <c r="J400" s="336"/>
      <c r="K400" s="336"/>
      <c r="L400" s="336"/>
      <c r="M400" s="336"/>
      <c r="N400" s="336"/>
      <c r="O400" s="336"/>
      <c r="P400" s="336"/>
      <c r="Q400" s="336"/>
      <c r="R400" s="336"/>
      <c r="S400" s="336"/>
      <c r="T400" s="336"/>
      <c r="U400" s="336"/>
      <c r="V400" s="336"/>
      <c r="W400" s="336"/>
      <c r="X400" s="336"/>
      <c r="Y400" s="336"/>
      <c r="Z400" s="336"/>
    </row>
    <row r="401">
      <c r="A401" s="336"/>
      <c r="B401" s="336"/>
      <c r="C401" s="336"/>
      <c r="D401" s="336"/>
      <c r="E401" s="336"/>
      <c r="F401" s="336"/>
      <c r="G401" s="336"/>
      <c r="H401" s="336"/>
      <c r="I401" s="336"/>
      <c r="J401" s="336"/>
      <c r="K401" s="336"/>
      <c r="L401" s="336"/>
      <c r="M401" s="336"/>
      <c r="N401" s="336"/>
      <c r="O401" s="336"/>
      <c r="P401" s="336"/>
      <c r="Q401" s="336"/>
      <c r="R401" s="336"/>
      <c r="S401" s="336"/>
      <c r="T401" s="336"/>
      <c r="U401" s="336"/>
      <c r="V401" s="336"/>
      <c r="W401" s="336"/>
      <c r="X401" s="336"/>
      <c r="Y401" s="336"/>
      <c r="Z401" s="336"/>
    </row>
    <row r="402">
      <c r="A402" s="336"/>
      <c r="B402" s="336"/>
      <c r="C402" s="336"/>
      <c r="D402" s="336"/>
      <c r="E402" s="336"/>
      <c r="F402" s="336"/>
      <c r="G402" s="336"/>
      <c r="H402" s="336"/>
      <c r="I402" s="336"/>
      <c r="J402" s="336"/>
      <c r="K402" s="336"/>
      <c r="L402" s="336"/>
      <c r="M402" s="336"/>
      <c r="N402" s="336"/>
      <c r="O402" s="336"/>
      <c r="P402" s="336"/>
      <c r="Q402" s="336"/>
      <c r="R402" s="336"/>
      <c r="S402" s="336"/>
      <c r="T402" s="336"/>
      <c r="U402" s="336"/>
      <c r="V402" s="336"/>
      <c r="W402" s="336"/>
      <c r="X402" s="336"/>
      <c r="Y402" s="336"/>
      <c r="Z402" s="336"/>
    </row>
    <row r="403">
      <c r="A403" s="336"/>
      <c r="B403" s="336"/>
      <c r="C403" s="336"/>
      <c r="D403" s="336"/>
      <c r="E403" s="336"/>
      <c r="F403" s="336"/>
      <c r="G403" s="336"/>
      <c r="H403" s="336"/>
      <c r="I403" s="336"/>
      <c r="J403" s="336"/>
      <c r="K403" s="336"/>
      <c r="L403" s="336"/>
      <c r="M403" s="336"/>
      <c r="N403" s="336"/>
      <c r="O403" s="336"/>
      <c r="P403" s="336"/>
      <c r="Q403" s="336"/>
      <c r="R403" s="336"/>
      <c r="S403" s="336"/>
      <c r="T403" s="336"/>
      <c r="U403" s="336"/>
      <c r="V403" s="336"/>
      <c r="W403" s="336"/>
      <c r="X403" s="336"/>
      <c r="Y403" s="336"/>
      <c r="Z403" s="336"/>
    </row>
    <row r="404">
      <c r="A404" s="336"/>
      <c r="B404" s="336"/>
      <c r="C404" s="336"/>
      <c r="D404" s="336"/>
      <c r="E404" s="336"/>
      <c r="F404" s="336"/>
      <c r="G404" s="336"/>
      <c r="H404" s="336"/>
      <c r="I404" s="336"/>
      <c r="J404" s="336"/>
      <c r="K404" s="336"/>
      <c r="L404" s="336"/>
      <c r="M404" s="336"/>
      <c r="N404" s="336"/>
      <c r="O404" s="336"/>
      <c r="P404" s="336"/>
      <c r="Q404" s="336"/>
      <c r="R404" s="336"/>
      <c r="S404" s="336"/>
      <c r="T404" s="336"/>
      <c r="U404" s="336"/>
      <c r="V404" s="336"/>
      <c r="W404" s="336"/>
      <c r="X404" s="336"/>
      <c r="Y404" s="336"/>
      <c r="Z404" s="336"/>
    </row>
    <row r="405">
      <c r="A405" s="336"/>
      <c r="B405" s="336"/>
      <c r="C405" s="336"/>
      <c r="D405" s="336"/>
      <c r="E405" s="336"/>
      <c r="F405" s="336"/>
      <c r="G405" s="336"/>
      <c r="H405" s="336"/>
      <c r="I405" s="336"/>
      <c r="J405" s="336"/>
      <c r="K405" s="336"/>
      <c r="L405" s="336"/>
      <c r="M405" s="336"/>
      <c r="N405" s="336"/>
      <c r="O405" s="336"/>
      <c r="P405" s="336"/>
      <c r="Q405" s="336"/>
      <c r="R405" s="336"/>
      <c r="S405" s="336"/>
      <c r="T405" s="336"/>
      <c r="U405" s="336"/>
      <c r="V405" s="336"/>
      <c r="W405" s="336"/>
      <c r="X405" s="336"/>
      <c r="Y405" s="336"/>
      <c r="Z405" s="336"/>
    </row>
    <row r="406">
      <c r="A406" s="336"/>
      <c r="B406" s="336"/>
      <c r="C406" s="336"/>
      <c r="D406" s="336"/>
      <c r="E406" s="336"/>
      <c r="F406" s="336"/>
      <c r="G406" s="336"/>
      <c r="H406" s="336"/>
      <c r="I406" s="336"/>
      <c r="J406" s="336"/>
      <c r="K406" s="336"/>
      <c r="L406" s="336"/>
      <c r="M406" s="336"/>
      <c r="N406" s="336"/>
      <c r="O406" s="336"/>
      <c r="P406" s="336"/>
      <c r="Q406" s="336"/>
      <c r="R406" s="336"/>
      <c r="S406" s="336"/>
      <c r="T406" s="336"/>
      <c r="U406" s="336"/>
      <c r="V406" s="336"/>
      <c r="W406" s="336"/>
      <c r="X406" s="336"/>
      <c r="Y406" s="336"/>
      <c r="Z406" s="336"/>
    </row>
    <row r="407">
      <c r="A407" s="336"/>
      <c r="B407" s="336"/>
      <c r="C407" s="336"/>
      <c r="D407" s="336"/>
      <c r="E407" s="336"/>
      <c r="F407" s="336"/>
      <c r="G407" s="336"/>
      <c r="H407" s="336"/>
      <c r="I407" s="336"/>
      <c r="J407" s="336"/>
      <c r="K407" s="336"/>
      <c r="L407" s="336"/>
      <c r="M407" s="336"/>
      <c r="N407" s="336"/>
      <c r="O407" s="336"/>
      <c r="P407" s="336"/>
      <c r="Q407" s="336"/>
      <c r="R407" s="336"/>
      <c r="S407" s="336"/>
      <c r="T407" s="336"/>
      <c r="U407" s="336"/>
      <c r="V407" s="336"/>
      <c r="W407" s="336"/>
      <c r="X407" s="336"/>
      <c r="Y407" s="336"/>
      <c r="Z407" s="336"/>
    </row>
    <row r="408">
      <c r="A408" s="336"/>
      <c r="B408" s="336"/>
      <c r="C408" s="336"/>
      <c r="D408" s="336"/>
      <c r="E408" s="336"/>
      <c r="F408" s="336"/>
      <c r="G408" s="336"/>
      <c r="H408" s="336"/>
      <c r="I408" s="336"/>
      <c r="J408" s="336"/>
      <c r="K408" s="336"/>
      <c r="L408" s="336"/>
      <c r="M408" s="336"/>
      <c r="N408" s="336"/>
      <c r="O408" s="336"/>
      <c r="P408" s="336"/>
      <c r="Q408" s="336"/>
      <c r="R408" s="336"/>
      <c r="S408" s="336"/>
      <c r="T408" s="336"/>
      <c r="U408" s="336"/>
      <c r="V408" s="336"/>
      <c r="W408" s="336"/>
      <c r="X408" s="336"/>
      <c r="Y408" s="336"/>
      <c r="Z408" s="336"/>
    </row>
    <row r="409">
      <c r="A409" s="336"/>
      <c r="B409" s="336"/>
      <c r="C409" s="336"/>
      <c r="D409" s="336"/>
      <c r="E409" s="336"/>
      <c r="F409" s="336"/>
      <c r="G409" s="336"/>
      <c r="H409" s="336"/>
      <c r="I409" s="336"/>
      <c r="J409" s="336"/>
      <c r="K409" s="336"/>
      <c r="L409" s="336"/>
      <c r="M409" s="336"/>
      <c r="N409" s="336"/>
      <c r="O409" s="336"/>
      <c r="P409" s="336"/>
      <c r="Q409" s="336"/>
      <c r="R409" s="336"/>
      <c r="S409" s="336"/>
      <c r="T409" s="336"/>
      <c r="U409" s="336"/>
      <c r="V409" s="336"/>
      <c r="W409" s="336"/>
      <c r="X409" s="336"/>
      <c r="Y409" s="336"/>
      <c r="Z409" s="336"/>
    </row>
    <row r="410">
      <c r="A410" s="336"/>
      <c r="B410" s="336"/>
      <c r="C410" s="336"/>
      <c r="D410" s="336"/>
      <c r="E410" s="336"/>
      <c r="F410" s="336"/>
      <c r="G410" s="336"/>
      <c r="H410" s="336"/>
      <c r="I410" s="336"/>
      <c r="J410" s="336"/>
      <c r="K410" s="336"/>
      <c r="L410" s="336"/>
      <c r="M410" s="336"/>
      <c r="N410" s="336"/>
      <c r="O410" s="336"/>
      <c r="P410" s="336"/>
      <c r="Q410" s="336"/>
      <c r="R410" s="336"/>
      <c r="S410" s="336"/>
      <c r="T410" s="336"/>
      <c r="U410" s="336"/>
      <c r="V410" s="336"/>
      <c r="W410" s="336"/>
      <c r="X410" s="336"/>
      <c r="Y410" s="336"/>
      <c r="Z410" s="336"/>
    </row>
    <row r="411">
      <c r="A411" s="336"/>
      <c r="B411" s="336"/>
      <c r="C411" s="336"/>
      <c r="D411" s="336"/>
      <c r="E411" s="336"/>
      <c r="F411" s="336"/>
      <c r="G411" s="336"/>
      <c r="H411" s="336"/>
      <c r="I411" s="336"/>
      <c r="J411" s="336"/>
      <c r="K411" s="336"/>
      <c r="L411" s="336"/>
      <c r="M411" s="336"/>
      <c r="N411" s="336"/>
      <c r="O411" s="336"/>
      <c r="P411" s="336"/>
      <c r="Q411" s="336"/>
      <c r="R411" s="336"/>
      <c r="S411" s="336"/>
      <c r="T411" s="336"/>
      <c r="U411" s="336"/>
      <c r="V411" s="336"/>
      <c r="W411" s="336"/>
      <c r="X411" s="336"/>
      <c r="Y411" s="336"/>
      <c r="Z411" s="336"/>
    </row>
    <row r="412">
      <c r="A412" s="336"/>
      <c r="B412" s="336"/>
      <c r="C412" s="336"/>
      <c r="D412" s="336"/>
      <c r="E412" s="336"/>
      <c r="F412" s="336"/>
      <c r="G412" s="336"/>
      <c r="H412" s="336"/>
      <c r="I412" s="336"/>
      <c r="J412" s="336"/>
      <c r="K412" s="336"/>
      <c r="L412" s="336"/>
      <c r="M412" s="336"/>
      <c r="N412" s="336"/>
      <c r="O412" s="336"/>
      <c r="P412" s="336"/>
      <c r="Q412" s="336"/>
      <c r="R412" s="336"/>
      <c r="S412" s="336"/>
      <c r="T412" s="336"/>
      <c r="U412" s="336"/>
      <c r="V412" s="336"/>
      <c r="W412" s="336"/>
      <c r="X412" s="336"/>
      <c r="Y412" s="336"/>
      <c r="Z412" s="336"/>
    </row>
    <row r="413">
      <c r="A413" s="336"/>
      <c r="B413" s="336"/>
      <c r="C413" s="336"/>
      <c r="D413" s="336"/>
      <c r="E413" s="336"/>
      <c r="F413" s="336"/>
      <c r="G413" s="336"/>
      <c r="H413" s="336"/>
      <c r="I413" s="336"/>
      <c r="J413" s="336"/>
      <c r="K413" s="336"/>
      <c r="L413" s="336"/>
      <c r="M413" s="336"/>
      <c r="N413" s="336"/>
      <c r="O413" s="336"/>
      <c r="P413" s="336"/>
      <c r="Q413" s="336"/>
      <c r="R413" s="336"/>
      <c r="S413" s="336"/>
      <c r="T413" s="336"/>
      <c r="U413" s="336"/>
      <c r="V413" s="336"/>
      <c r="W413" s="336"/>
      <c r="X413" s="336"/>
      <c r="Y413" s="336"/>
      <c r="Z413" s="336"/>
    </row>
    <row r="414">
      <c r="A414" s="336"/>
      <c r="B414" s="336"/>
      <c r="C414" s="336"/>
      <c r="D414" s="336"/>
      <c r="E414" s="336"/>
      <c r="F414" s="336"/>
      <c r="G414" s="336"/>
      <c r="H414" s="336"/>
      <c r="I414" s="336"/>
      <c r="J414" s="336"/>
      <c r="K414" s="336"/>
      <c r="L414" s="336"/>
      <c r="M414" s="336"/>
      <c r="N414" s="336"/>
      <c r="O414" s="336"/>
      <c r="P414" s="336"/>
      <c r="Q414" s="336"/>
      <c r="R414" s="336"/>
      <c r="S414" s="336"/>
      <c r="T414" s="336"/>
      <c r="U414" s="336"/>
      <c r="V414" s="336"/>
      <c r="W414" s="336"/>
      <c r="X414" s="336"/>
      <c r="Y414" s="336"/>
      <c r="Z414" s="336"/>
    </row>
    <row r="415">
      <c r="A415" s="336"/>
      <c r="B415" s="336"/>
      <c r="C415" s="336"/>
      <c r="D415" s="336"/>
      <c r="E415" s="336"/>
      <c r="F415" s="336"/>
      <c r="G415" s="336"/>
      <c r="H415" s="336"/>
      <c r="I415" s="336"/>
      <c r="J415" s="336"/>
      <c r="K415" s="336"/>
      <c r="L415" s="336"/>
      <c r="M415" s="336"/>
      <c r="N415" s="336"/>
      <c r="O415" s="336"/>
      <c r="P415" s="336"/>
      <c r="Q415" s="336"/>
      <c r="R415" s="336"/>
      <c r="S415" s="336"/>
      <c r="T415" s="336"/>
      <c r="U415" s="336"/>
      <c r="V415" s="336"/>
      <c r="W415" s="336"/>
      <c r="X415" s="336"/>
      <c r="Y415" s="336"/>
      <c r="Z415" s="336"/>
    </row>
    <row r="416">
      <c r="A416" s="336"/>
      <c r="B416" s="336"/>
      <c r="C416" s="336"/>
      <c r="D416" s="336"/>
      <c r="E416" s="336"/>
      <c r="F416" s="336"/>
      <c r="G416" s="336"/>
      <c r="H416" s="336"/>
      <c r="I416" s="336"/>
      <c r="J416" s="336"/>
      <c r="K416" s="336"/>
      <c r="L416" s="336"/>
      <c r="M416" s="336"/>
      <c r="N416" s="336"/>
      <c r="O416" s="336"/>
      <c r="P416" s="336"/>
      <c r="Q416" s="336"/>
      <c r="R416" s="336"/>
      <c r="S416" s="336"/>
      <c r="T416" s="336"/>
      <c r="U416" s="336"/>
      <c r="V416" s="336"/>
      <c r="W416" s="336"/>
      <c r="X416" s="336"/>
      <c r="Y416" s="336"/>
      <c r="Z416" s="336"/>
    </row>
    <row r="417">
      <c r="A417" s="336"/>
      <c r="B417" s="336"/>
      <c r="C417" s="336"/>
      <c r="D417" s="336"/>
      <c r="E417" s="336"/>
      <c r="F417" s="336"/>
      <c r="G417" s="336"/>
      <c r="H417" s="336"/>
      <c r="I417" s="336"/>
      <c r="J417" s="336"/>
      <c r="K417" s="336"/>
      <c r="L417" s="336"/>
      <c r="M417" s="336"/>
      <c r="N417" s="336"/>
      <c r="O417" s="336"/>
      <c r="P417" s="336"/>
      <c r="Q417" s="336"/>
      <c r="R417" s="336"/>
      <c r="S417" s="336"/>
      <c r="T417" s="336"/>
      <c r="U417" s="336"/>
      <c r="V417" s="336"/>
      <c r="W417" s="336"/>
      <c r="X417" s="336"/>
      <c r="Y417" s="336"/>
      <c r="Z417" s="336"/>
    </row>
    <row r="418">
      <c r="A418" s="336"/>
      <c r="B418" s="336"/>
      <c r="C418" s="336"/>
      <c r="D418" s="336"/>
      <c r="E418" s="336"/>
      <c r="F418" s="336"/>
      <c r="G418" s="336"/>
      <c r="H418" s="336"/>
      <c r="I418" s="336"/>
      <c r="J418" s="336"/>
      <c r="K418" s="336"/>
      <c r="L418" s="336"/>
      <c r="M418" s="336"/>
      <c r="N418" s="336"/>
      <c r="O418" s="336"/>
      <c r="P418" s="336"/>
      <c r="Q418" s="336"/>
      <c r="R418" s="336"/>
      <c r="S418" s="336"/>
      <c r="T418" s="336"/>
      <c r="U418" s="336"/>
      <c r="V418" s="336"/>
      <c r="W418" s="336"/>
      <c r="X418" s="336"/>
      <c r="Y418" s="336"/>
      <c r="Z418" s="336"/>
    </row>
    <row r="419">
      <c r="A419" s="336"/>
      <c r="B419" s="336"/>
      <c r="C419" s="336"/>
      <c r="D419" s="336"/>
      <c r="E419" s="336"/>
      <c r="F419" s="336"/>
      <c r="G419" s="336"/>
      <c r="H419" s="336"/>
      <c r="I419" s="336"/>
      <c r="J419" s="336"/>
      <c r="K419" s="336"/>
      <c r="L419" s="336"/>
      <c r="M419" s="336"/>
      <c r="N419" s="336"/>
      <c r="O419" s="336"/>
      <c r="P419" s="336"/>
      <c r="Q419" s="336"/>
      <c r="R419" s="336"/>
      <c r="S419" s="336"/>
      <c r="T419" s="336"/>
      <c r="U419" s="336"/>
      <c r="V419" s="336"/>
      <c r="W419" s="336"/>
      <c r="X419" s="336"/>
      <c r="Y419" s="336"/>
      <c r="Z419" s="336"/>
    </row>
    <row r="420">
      <c r="A420" s="336"/>
      <c r="B420" s="336"/>
      <c r="C420" s="336"/>
      <c r="D420" s="336"/>
      <c r="E420" s="336"/>
      <c r="F420" s="336"/>
      <c r="G420" s="336"/>
      <c r="H420" s="336"/>
      <c r="I420" s="336"/>
      <c r="J420" s="336"/>
      <c r="K420" s="336"/>
      <c r="L420" s="336"/>
      <c r="M420" s="336"/>
      <c r="N420" s="336"/>
      <c r="O420" s="336"/>
      <c r="P420" s="336"/>
      <c r="Q420" s="336"/>
      <c r="R420" s="336"/>
      <c r="S420" s="336"/>
      <c r="T420" s="336"/>
      <c r="U420" s="336"/>
      <c r="V420" s="336"/>
      <c r="W420" s="336"/>
      <c r="X420" s="336"/>
      <c r="Y420" s="336"/>
      <c r="Z420" s="336"/>
    </row>
    <row r="421">
      <c r="A421" s="336"/>
      <c r="B421" s="336"/>
      <c r="C421" s="336"/>
      <c r="D421" s="336"/>
      <c r="E421" s="336"/>
      <c r="F421" s="336"/>
      <c r="G421" s="336"/>
      <c r="H421" s="336"/>
      <c r="I421" s="336"/>
      <c r="J421" s="336"/>
      <c r="K421" s="336"/>
      <c r="L421" s="336"/>
      <c r="M421" s="336"/>
      <c r="N421" s="336"/>
      <c r="O421" s="336"/>
      <c r="P421" s="336"/>
      <c r="Q421" s="336"/>
      <c r="R421" s="336"/>
      <c r="S421" s="336"/>
      <c r="T421" s="336"/>
      <c r="U421" s="336"/>
      <c r="V421" s="336"/>
      <c r="W421" s="336"/>
      <c r="X421" s="336"/>
      <c r="Y421" s="336"/>
      <c r="Z421" s="336"/>
    </row>
    <row r="422">
      <c r="A422" s="336"/>
      <c r="B422" s="336"/>
      <c r="C422" s="336"/>
      <c r="D422" s="336"/>
      <c r="E422" s="336"/>
      <c r="F422" s="336"/>
      <c r="G422" s="336"/>
      <c r="H422" s="336"/>
      <c r="I422" s="336"/>
      <c r="J422" s="336"/>
      <c r="K422" s="336"/>
      <c r="L422" s="336"/>
      <c r="M422" s="336"/>
      <c r="N422" s="336"/>
      <c r="O422" s="336"/>
      <c r="P422" s="336"/>
      <c r="Q422" s="336"/>
      <c r="R422" s="336"/>
      <c r="S422" s="336"/>
      <c r="T422" s="336"/>
      <c r="U422" s="336"/>
      <c r="V422" s="336"/>
      <c r="W422" s="336"/>
      <c r="X422" s="336"/>
      <c r="Y422" s="336"/>
      <c r="Z422" s="336"/>
    </row>
    <row r="423">
      <c r="A423" s="336"/>
      <c r="B423" s="336"/>
      <c r="C423" s="336"/>
      <c r="D423" s="336"/>
      <c r="E423" s="336"/>
      <c r="F423" s="336"/>
      <c r="G423" s="336"/>
      <c r="H423" s="336"/>
      <c r="I423" s="336"/>
      <c r="J423" s="336"/>
      <c r="K423" s="336"/>
      <c r="L423" s="336"/>
      <c r="M423" s="336"/>
      <c r="N423" s="336"/>
      <c r="O423" s="336"/>
      <c r="P423" s="336"/>
      <c r="Q423" s="336"/>
      <c r="R423" s="336"/>
      <c r="S423" s="336"/>
      <c r="T423" s="336"/>
      <c r="U423" s="336"/>
      <c r="V423" s="336"/>
      <c r="W423" s="336"/>
      <c r="X423" s="336"/>
      <c r="Y423" s="336"/>
      <c r="Z423" s="336"/>
    </row>
    <row r="424">
      <c r="A424" s="336"/>
      <c r="B424" s="336"/>
      <c r="C424" s="336"/>
      <c r="D424" s="336"/>
      <c r="E424" s="336"/>
      <c r="F424" s="336"/>
      <c r="G424" s="336"/>
      <c r="H424" s="336"/>
      <c r="I424" s="336"/>
      <c r="J424" s="336"/>
      <c r="K424" s="336"/>
      <c r="L424" s="336"/>
      <c r="M424" s="336"/>
      <c r="N424" s="336"/>
      <c r="O424" s="336"/>
      <c r="P424" s="336"/>
      <c r="Q424" s="336"/>
      <c r="R424" s="336"/>
      <c r="S424" s="336"/>
      <c r="T424" s="336"/>
      <c r="U424" s="336"/>
      <c r="V424" s="336"/>
      <c r="W424" s="336"/>
      <c r="X424" s="336"/>
      <c r="Y424" s="336"/>
      <c r="Z424" s="336"/>
    </row>
    <row r="425">
      <c r="A425" s="336"/>
      <c r="B425" s="336"/>
      <c r="C425" s="336"/>
      <c r="D425" s="336"/>
      <c r="E425" s="336"/>
      <c r="F425" s="336"/>
      <c r="G425" s="336"/>
      <c r="H425" s="336"/>
      <c r="I425" s="336"/>
      <c r="J425" s="336"/>
      <c r="K425" s="336"/>
      <c r="L425" s="336"/>
      <c r="M425" s="336"/>
      <c r="N425" s="336"/>
      <c r="O425" s="336"/>
      <c r="P425" s="336"/>
      <c r="Q425" s="336"/>
      <c r="R425" s="336"/>
      <c r="S425" s="336"/>
      <c r="T425" s="336"/>
      <c r="U425" s="336"/>
      <c r="V425" s="336"/>
      <c r="W425" s="336"/>
      <c r="X425" s="336"/>
      <c r="Y425" s="336"/>
      <c r="Z425" s="336"/>
    </row>
    <row r="426">
      <c r="A426" s="336"/>
      <c r="B426" s="336"/>
      <c r="C426" s="336"/>
      <c r="D426" s="336"/>
      <c r="E426" s="336"/>
      <c r="F426" s="336"/>
      <c r="G426" s="336"/>
      <c r="H426" s="336"/>
      <c r="I426" s="336"/>
      <c r="J426" s="336"/>
      <c r="K426" s="336"/>
      <c r="L426" s="336"/>
      <c r="M426" s="336"/>
      <c r="N426" s="336"/>
      <c r="O426" s="336"/>
      <c r="P426" s="336"/>
      <c r="Q426" s="336"/>
      <c r="R426" s="336"/>
      <c r="S426" s="336"/>
      <c r="T426" s="336"/>
      <c r="U426" s="336"/>
      <c r="V426" s="336"/>
      <c r="W426" s="336"/>
      <c r="X426" s="336"/>
      <c r="Y426" s="336"/>
      <c r="Z426" s="336"/>
    </row>
    <row r="427">
      <c r="A427" s="336"/>
      <c r="B427" s="336"/>
      <c r="C427" s="336"/>
      <c r="D427" s="336"/>
      <c r="E427" s="336"/>
      <c r="F427" s="336"/>
      <c r="G427" s="336"/>
      <c r="H427" s="336"/>
      <c r="I427" s="336"/>
      <c r="J427" s="336"/>
      <c r="K427" s="336"/>
      <c r="L427" s="336"/>
      <c r="M427" s="336"/>
      <c r="N427" s="336"/>
      <c r="O427" s="336"/>
      <c r="P427" s="336"/>
      <c r="Q427" s="336"/>
      <c r="R427" s="336"/>
      <c r="S427" s="336"/>
      <c r="T427" s="336"/>
      <c r="U427" s="336"/>
      <c r="V427" s="336"/>
      <c r="W427" s="336"/>
      <c r="X427" s="336"/>
      <c r="Y427" s="336"/>
      <c r="Z427" s="336"/>
    </row>
    <row r="428">
      <c r="A428" s="336"/>
      <c r="B428" s="336"/>
      <c r="C428" s="336"/>
      <c r="D428" s="336"/>
      <c r="E428" s="336"/>
      <c r="F428" s="336"/>
      <c r="G428" s="336"/>
      <c r="H428" s="336"/>
      <c r="I428" s="336"/>
      <c r="J428" s="336"/>
      <c r="K428" s="336"/>
      <c r="L428" s="336"/>
      <c r="M428" s="336"/>
      <c r="N428" s="336"/>
      <c r="O428" s="336"/>
      <c r="P428" s="336"/>
      <c r="Q428" s="336"/>
      <c r="R428" s="336"/>
      <c r="S428" s="336"/>
      <c r="T428" s="336"/>
      <c r="U428" s="336"/>
      <c r="V428" s="336"/>
      <c r="W428" s="336"/>
      <c r="X428" s="336"/>
      <c r="Y428" s="336"/>
      <c r="Z428" s="336"/>
    </row>
    <row r="429">
      <c r="A429" s="336"/>
      <c r="B429" s="336"/>
      <c r="C429" s="336"/>
      <c r="D429" s="336"/>
      <c r="E429" s="336"/>
      <c r="F429" s="336"/>
      <c r="G429" s="336"/>
      <c r="H429" s="336"/>
      <c r="I429" s="336"/>
      <c r="J429" s="336"/>
      <c r="K429" s="336"/>
      <c r="L429" s="336"/>
      <c r="M429" s="336"/>
      <c r="N429" s="336"/>
      <c r="O429" s="336"/>
      <c r="P429" s="336"/>
      <c r="Q429" s="336"/>
      <c r="R429" s="336"/>
      <c r="S429" s="336"/>
      <c r="T429" s="336"/>
      <c r="U429" s="336"/>
      <c r="V429" s="336"/>
      <c r="W429" s="336"/>
      <c r="X429" s="336"/>
      <c r="Y429" s="336"/>
      <c r="Z429" s="336"/>
    </row>
    <row r="430">
      <c r="A430" s="336"/>
      <c r="B430" s="336"/>
      <c r="C430" s="336"/>
      <c r="D430" s="336"/>
      <c r="E430" s="336"/>
      <c r="F430" s="336"/>
      <c r="G430" s="336"/>
      <c r="H430" s="336"/>
      <c r="I430" s="336"/>
      <c r="J430" s="336"/>
      <c r="K430" s="336"/>
      <c r="L430" s="336"/>
      <c r="M430" s="336"/>
      <c r="N430" s="336"/>
      <c r="O430" s="336"/>
      <c r="P430" s="336"/>
      <c r="Q430" s="336"/>
      <c r="R430" s="336"/>
      <c r="S430" s="336"/>
      <c r="T430" s="336"/>
      <c r="U430" s="336"/>
      <c r="V430" s="336"/>
      <c r="W430" s="336"/>
      <c r="X430" s="336"/>
      <c r="Y430" s="336"/>
      <c r="Z430" s="336"/>
    </row>
    <row r="431">
      <c r="A431" s="336"/>
      <c r="B431" s="336"/>
      <c r="C431" s="336"/>
      <c r="D431" s="336"/>
      <c r="E431" s="336"/>
      <c r="F431" s="336"/>
      <c r="G431" s="336"/>
      <c r="H431" s="336"/>
      <c r="I431" s="336"/>
      <c r="J431" s="336"/>
      <c r="K431" s="336"/>
      <c r="L431" s="336"/>
      <c r="M431" s="336"/>
      <c r="N431" s="336"/>
      <c r="O431" s="336"/>
      <c r="P431" s="336"/>
      <c r="Q431" s="336"/>
      <c r="R431" s="336"/>
      <c r="S431" s="336"/>
      <c r="T431" s="336"/>
      <c r="U431" s="336"/>
      <c r="V431" s="336"/>
      <c r="W431" s="336"/>
      <c r="X431" s="336"/>
      <c r="Y431" s="336"/>
      <c r="Z431" s="336"/>
    </row>
    <row r="432">
      <c r="A432" s="336"/>
      <c r="B432" s="336"/>
      <c r="C432" s="336"/>
      <c r="D432" s="336"/>
      <c r="E432" s="336"/>
      <c r="F432" s="336"/>
      <c r="G432" s="336"/>
      <c r="H432" s="336"/>
      <c r="I432" s="336"/>
      <c r="J432" s="336"/>
      <c r="K432" s="336"/>
      <c r="L432" s="336"/>
      <c r="M432" s="336"/>
      <c r="N432" s="336"/>
      <c r="O432" s="336"/>
      <c r="P432" s="336"/>
      <c r="Q432" s="336"/>
      <c r="R432" s="336"/>
      <c r="S432" s="336"/>
      <c r="T432" s="336"/>
      <c r="U432" s="336"/>
      <c r="V432" s="336"/>
      <c r="W432" s="336"/>
      <c r="X432" s="336"/>
      <c r="Y432" s="336"/>
      <c r="Z432" s="336"/>
    </row>
    <row r="433">
      <c r="A433" s="336"/>
      <c r="B433" s="336"/>
      <c r="C433" s="336"/>
      <c r="D433" s="336"/>
      <c r="E433" s="336"/>
      <c r="F433" s="336"/>
      <c r="G433" s="336"/>
      <c r="H433" s="336"/>
      <c r="I433" s="336"/>
      <c r="J433" s="336"/>
      <c r="K433" s="336"/>
      <c r="L433" s="336"/>
      <c r="M433" s="336"/>
      <c r="N433" s="336"/>
      <c r="O433" s="336"/>
      <c r="P433" s="336"/>
      <c r="Q433" s="336"/>
      <c r="R433" s="336"/>
      <c r="S433" s="336"/>
      <c r="T433" s="336"/>
      <c r="U433" s="336"/>
      <c r="V433" s="336"/>
      <c r="W433" s="336"/>
      <c r="X433" s="336"/>
      <c r="Y433" s="336"/>
      <c r="Z433" s="336"/>
    </row>
    <row r="434">
      <c r="A434" s="336"/>
      <c r="B434" s="336"/>
      <c r="C434" s="336"/>
      <c r="D434" s="336"/>
      <c r="E434" s="336"/>
      <c r="F434" s="336"/>
      <c r="G434" s="336"/>
      <c r="H434" s="336"/>
      <c r="I434" s="336"/>
      <c r="J434" s="336"/>
      <c r="K434" s="336"/>
      <c r="L434" s="336"/>
      <c r="M434" s="336"/>
      <c r="N434" s="336"/>
      <c r="O434" s="336"/>
      <c r="P434" s="336"/>
      <c r="Q434" s="336"/>
      <c r="R434" s="336"/>
      <c r="S434" s="336"/>
      <c r="T434" s="336"/>
      <c r="U434" s="336"/>
      <c r="V434" s="336"/>
      <c r="W434" s="336"/>
      <c r="X434" s="336"/>
      <c r="Y434" s="336"/>
      <c r="Z434" s="336"/>
    </row>
    <row r="435">
      <c r="A435" s="336"/>
      <c r="B435" s="336"/>
      <c r="C435" s="336"/>
      <c r="D435" s="336"/>
      <c r="E435" s="336"/>
      <c r="F435" s="336"/>
      <c r="G435" s="336"/>
      <c r="H435" s="336"/>
      <c r="I435" s="336"/>
      <c r="J435" s="336"/>
      <c r="K435" s="336"/>
      <c r="L435" s="336"/>
      <c r="M435" s="336"/>
      <c r="N435" s="336"/>
      <c r="O435" s="336"/>
      <c r="P435" s="336"/>
      <c r="Q435" s="336"/>
      <c r="R435" s="336"/>
      <c r="S435" s="336"/>
      <c r="T435" s="336"/>
      <c r="U435" s="336"/>
      <c r="V435" s="336"/>
      <c r="W435" s="336"/>
      <c r="X435" s="336"/>
      <c r="Y435" s="336"/>
      <c r="Z435" s="336"/>
    </row>
    <row r="436">
      <c r="A436" s="336"/>
      <c r="B436" s="336"/>
      <c r="C436" s="336"/>
      <c r="D436" s="336"/>
      <c r="E436" s="336"/>
      <c r="F436" s="336"/>
      <c r="G436" s="336"/>
      <c r="H436" s="336"/>
      <c r="I436" s="336"/>
      <c r="J436" s="336"/>
      <c r="K436" s="336"/>
      <c r="L436" s="336"/>
      <c r="M436" s="336"/>
      <c r="N436" s="336"/>
      <c r="O436" s="336"/>
      <c r="P436" s="336"/>
      <c r="Q436" s="336"/>
      <c r="R436" s="336"/>
      <c r="S436" s="336"/>
      <c r="T436" s="336"/>
      <c r="U436" s="336"/>
      <c r="V436" s="336"/>
      <c r="W436" s="336"/>
      <c r="X436" s="336"/>
      <c r="Y436" s="336"/>
      <c r="Z436" s="336"/>
    </row>
    <row r="437">
      <c r="A437" s="336"/>
      <c r="B437" s="336"/>
      <c r="C437" s="336"/>
      <c r="D437" s="336"/>
      <c r="E437" s="336"/>
      <c r="F437" s="336"/>
      <c r="G437" s="336"/>
      <c r="H437" s="336"/>
      <c r="I437" s="336"/>
      <c r="J437" s="336"/>
      <c r="K437" s="336"/>
      <c r="L437" s="336"/>
      <c r="M437" s="336"/>
      <c r="N437" s="336"/>
      <c r="O437" s="336"/>
      <c r="P437" s="336"/>
      <c r="Q437" s="336"/>
      <c r="R437" s="336"/>
      <c r="S437" s="336"/>
      <c r="T437" s="336"/>
      <c r="U437" s="336"/>
      <c r="V437" s="336"/>
      <c r="W437" s="336"/>
      <c r="X437" s="336"/>
      <c r="Y437" s="336"/>
      <c r="Z437" s="336"/>
    </row>
    <row r="438">
      <c r="A438" s="336"/>
      <c r="B438" s="336"/>
      <c r="C438" s="336"/>
      <c r="D438" s="336"/>
      <c r="E438" s="336"/>
      <c r="F438" s="336"/>
      <c r="G438" s="336"/>
      <c r="H438" s="336"/>
      <c r="I438" s="336"/>
      <c r="J438" s="336"/>
      <c r="K438" s="336"/>
      <c r="L438" s="336"/>
      <c r="M438" s="336"/>
      <c r="N438" s="336"/>
      <c r="O438" s="336"/>
      <c r="P438" s="336"/>
      <c r="Q438" s="336"/>
      <c r="R438" s="336"/>
      <c r="S438" s="336"/>
      <c r="T438" s="336"/>
      <c r="U438" s="336"/>
      <c r="V438" s="336"/>
      <c r="W438" s="336"/>
      <c r="X438" s="336"/>
      <c r="Y438" s="336"/>
      <c r="Z438" s="336"/>
    </row>
    <row r="439">
      <c r="A439" s="336"/>
      <c r="B439" s="336"/>
      <c r="C439" s="336"/>
      <c r="D439" s="336"/>
      <c r="E439" s="336"/>
      <c r="F439" s="336"/>
      <c r="G439" s="336"/>
      <c r="H439" s="336"/>
      <c r="I439" s="336"/>
      <c r="J439" s="336"/>
      <c r="K439" s="336"/>
      <c r="L439" s="336"/>
      <c r="M439" s="336"/>
      <c r="N439" s="336"/>
      <c r="O439" s="336"/>
      <c r="P439" s="336"/>
      <c r="Q439" s="336"/>
      <c r="R439" s="336"/>
      <c r="S439" s="336"/>
      <c r="T439" s="336"/>
      <c r="U439" s="336"/>
      <c r="V439" s="336"/>
      <c r="W439" s="336"/>
      <c r="X439" s="336"/>
      <c r="Y439" s="336"/>
      <c r="Z439" s="336"/>
    </row>
    <row r="440">
      <c r="A440" s="336"/>
      <c r="B440" s="336"/>
      <c r="C440" s="336"/>
      <c r="D440" s="336"/>
      <c r="E440" s="336"/>
      <c r="F440" s="336"/>
      <c r="G440" s="336"/>
      <c r="H440" s="336"/>
      <c r="I440" s="336"/>
      <c r="J440" s="336"/>
      <c r="K440" s="336"/>
      <c r="L440" s="336"/>
      <c r="M440" s="336"/>
      <c r="N440" s="336"/>
      <c r="O440" s="336"/>
      <c r="P440" s="336"/>
      <c r="Q440" s="336"/>
      <c r="R440" s="336"/>
      <c r="S440" s="336"/>
      <c r="T440" s="336"/>
      <c r="U440" s="336"/>
      <c r="V440" s="336"/>
      <c r="W440" s="336"/>
      <c r="X440" s="336"/>
      <c r="Y440" s="336"/>
      <c r="Z440" s="336"/>
    </row>
    <row r="441">
      <c r="A441" s="336"/>
      <c r="B441" s="336"/>
      <c r="C441" s="336"/>
      <c r="D441" s="336"/>
      <c r="E441" s="336"/>
      <c r="F441" s="336"/>
      <c r="G441" s="336"/>
      <c r="H441" s="336"/>
      <c r="I441" s="336"/>
      <c r="J441" s="336"/>
      <c r="K441" s="336"/>
      <c r="L441" s="336"/>
      <c r="M441" s="336"/>
      <c r="N441" s="336"/>
      <c r="O441" s="336"/>
      <c r="P441" s="336"/>
      <c r="Q441" s="336"/>
      <c r="R441" s="336"/>
      <c r="S441" s="336"/>
      <c r="T441" s="336"/>
      <c r="U441" s="336"/>
      <c r="V441" s="336"/>
      <c r="W441" s="336"/>
      <c r="X441" s="336"/>
      <c r="Y441" s="336"/>
      <c r="Z441" s="336"/>
    </row>
    <row r="442">
      <c r="A442" s="336"/>
      <c r="B442" s="336"/>
      <c r="C442" s="336"/>
      <c r="D442" s="336"/>
      <c r="E442" s="336"/>
      <c r="F442" s="336"/>
      <c r="G442" s="336"/>
      <c r="H442" s="336"/>
      <c r="I442" s="336"/>
      <c r="J442" s="336"/>
      <c r="K442" s="336"/>
      <c r="L442" s="336"/>
      <c r="M442" s="336"/>
      <c r="N442" s="336"/>
      <c r="O442" s="336"/>
      <c r="P442" s="336"/>
      <c r="Q442" s="336"/>
      <c r="R442" s="336"/>
      <c r="S442" s="336"/>
      <c r="T442" s="336"/>
      <c r="U442" s="336"/>
      <c r="V442" s="336"/>
      <c r="W442" s="336"/>
      <c r="X442" s="336"/>
      <c r="Y442" s="336"/>
      <c r="Z442" s="336"/>
    </row>
    <row r="443">
      <c r="A443" s="336"/>
      <c r="B443" s="336"/>
      <c r="C443" s="336"/>
      <c r="D443" s="336"/>
      <c r="E443" s="336"/>
      <c r="F443" s="336"/>
      <c r="G443" s="336"/>
      <c r="H443" s="336"/>
      <c r="I443" s="336"/>
      <c r="J443" s="336"/>
      <c r="K443" s="336"/>
      <c r="L443" s="336"/>
      <c r="M443" s="336"/>
      <c r="N443" s="336"/>
      <c r="O443" s="336"/>
      <c r="P443" s="336"/>
      <c r="Q443" s="336"/>
      <c r="R443" s="336"/>
      <c r="S443" s="336"/>
      <c r="T443" s="336"/>
      <c r="U443" s="336"/>
      <c r="V443" s="336"/>
      <c r="W443" s="336"/>
      <c r="X443" s="336"/>
      <c r="Y443" s="336"/>
      <c r="Z443" s="336"/>
    </row>
    <row r="444">
      <c r="A444" s="336"/>
      <c r="B444" s="336"/>
      <c r="C444" s="336"/>
      <c r="D444" s="336"/>
      <c r="E444" s="336"/>
      <c r="F444" s="336"/>
      <c r="G444" s="336"/>
      <c r="H444" s="336"/>
      <c r="I444" s="336"/>
      <c r="J444" s="336"/>
      <c r="K444" s="336"/>
      <c r="L444" s="336"/>
      <c r="M444" s="336"/>
      <c r="N444" s="336"/>
      <c r="O444" s="336"/>
      <c r="P444" s="336"/>
      <c r="Q444" s="336"/>
      <c r="R444" s="336"/>
      <c r="S444" s="336"/>
      <c r="T444" s="336"/>
      <c r="U444" s="336"/>
      <c r="V444" s="336"/>
      <c r="W444" s="336"/>
      <c r="X444" s="336"/>
      <c r="Y444" s="336"/>
      <c r="Z444" s="336"/>
    </row>
    <row r="445">
      <c r="A445" s="336"/>
      <c r="B445" s="336"/>
      <c r="C445" s="336"/>
      <c r="D445" s="336"/>
      <c r="E445" s="336"/>
      <c r="F445" s="336"/>
      <c r="G445" s="336"/>
      <c r="H445" s="336"/>
      <c r="I445" s="336"/>
      <c r="J445" s="336"/>
      <c r="K445" s="336"/>
      <c r="L445" s="336"/>
      <c r="M445" s="336"/>
      <c r="N445" s="336"/>
      <c r="O445" s="336"/>
      <c r="P445" s="336"/>
      <c r="Q445" s="336"/>
      <c r="R445" s="336"/>
      <c r="S445" s="336"/>
      <c r="T445" s="336"/>
      <c r="U445" s="336"/>
      <c r="V445" s="336"/>
      <c r="W445" s="336"/>
      <c r="X445" s="336"/>
      <c r="Y445" s="336"/>
      <c r="Z445" s="336"/>
    </row>
    <row r="446">
      <c r="A446" s="336"/>
      <c r="B446" s="336"/>
      <c r="C446" s="336"/>
      <c r="D446" s="336"/>
      <c r="E446" s="336"/>
      <c r="F446" s="336"/>
      <c r="G446" s="336"/>
      <c r="H446" s="336"/>
      <c r="I446" s="336"/>
      <c r="J446" s="336"/>
      <c r="K446" s="336"/>
      <c r="L446" s="336"/>
      <c r="M446" s="336"/>
      <c r="N446" s="336"/>
      <c r="O446" s="336"/>
      <c r="P446" s="336"/>
      <c r="Q446" s="336"/>
      <c r="R446" s="336"/>
      <c r="S446" s="336"/>
      <c r="T446" s="336"/>
      <c r="U446" s="336"/>
      <c r="V446" s="336"/>
      <c r="W446" s="336"/>
      <c r="X446" s="336"/>
      <c r="Y446" s="336"/>
      <c r="Z446" s="336"/>
    </row>
    <row r="447">
      <c r="A447" s="336"/>
      <c r="B447" s="336"/>
      <c r="C447" s="336"/>
      <c r="D447" s="336"/>
      <c r="E447" s="336"/>
      <c r="F447" s="336"/>
      <c r="G447" s="336"/>
      <c r="H447" s="336"/>
      <c r="I447" s="336"/>
      <c r="J447" s="336"/>
      <c r="K447" s="336"/>
      <c r="L447" s="336"/>
      <c r="M447" s="336"/>
      <c r="N447" s="336"/>
      <c r="O447" s="336"/>
      <c r="P447" s="336"/>
      <c r="Q447" s="336"/>
      <c r="R447" s="336"/>
      <c r="S447" s="336"/>
      <c r="T447" s="336"/>
      <c r="U447" s="336"/>
      <c r="V447" s="336"/>
      <c r="W447" s="336"/>
      <c r="X447" s="336"/>
      <c r="Y447" s="336"/>
      <c r="Z447" s="336"/>
    </row>
    <row r="448">
      <c r="A448" s="336"/>
      <c r="B448" s="336"/>
      <c r="C448" s="336"/>
      <c r="D448" s="336"/>
      <c r="E448" s="336"/>
      <c r="F448" s="336"/>
      <c r="G448" s="336"/>
      <c r="H448" s="336"/>
      <c r="I448" s="336"/>
      <c r="J448" s="336"/>
      <c r="K448" s="336"/>
      <c r="L448" s="336"/>
      <c r="M448" s="336"/>
      <c r="N448" s="336"/>
      <c r="O448" s="336"/>
      <c r="P448" s="336"/>
      <c r="Q448" s="336"/>
      <c r="R448" s="336"/>
      <c r="S448" s="336"/>
      <c r="T448" s="336"/>
      <c r="U448" s="336"/>
      <c r="V448" s="336"/>
      <c r="W448" s="336"/>
      <c r="X448" s="336"/>
      <c r="Y448" s="336"/>
      <c r="Z448" s="336"/>
    </row>
    <row r="449">
      <c r="A449" s="336"/>
      <c r="B449" s="336"/>
      <c r="C449" s="336"/>
      <c r="D449" s="336"/>
      <c r="E449" s="336"/>
      <c r="F449" s="336"/>
      <c r="G449" s="336"/>
      <c r="H449" s="336"/>
      <c r="I449" s="336"/>
      <c r="J449" s="336"/>
      <c r="K449" s="336"/>
      <c r="L449" s="336"/>
      <c r="M449" s="336"/>
      <c r="N449" s="336"/>
      <c r="O449" s="336"/>
      <c r="P449" s="336"/>
      <c r="Q449" s="336"/>
      <c r="R449" s="336"/>
      <c r="S449" s="336"/>
      <c r="T449" s="336"/>
      <c r="U449" s="336"/>
      <c r="V449" s="336"/>
      <c r="W449" s="336"/>
      <c r="X449" s="336"/>
      <c r="Y449" s="336"/>
      <c r="Z449" s="336"/>
    </row>
    <row r="450">
      <c r="A450" s="336"/>
      <c r="B450" s="336"/>
      <c r="C450" s="336"/>
      <c r="D450" s="336"/>
      <c r="E450" s="336"/>
      <c r="F450" s="336"/>
      <c r="G450" s="336"/>
      <c r="H450" s="336"/>
      <c r="I450" s="336"/>
      <c r="J450" s="336"/>
      <c r="K450" s="336"/>
      <c r="L450" s="336"/>
      <c r="M450" s="336"/>
      <c r="N450" s="336"/>
      <c r="O450" s="336"/>
      <c r="P450" s="336"/>
      <c r="Q450" s="336"/>
      <c r="R450" s="336"/>
      <c r="S450" s="336"/>
      <c r="T450" s="336"/>
      <c r="U450" s="336"/>
      <c r="V450" s="336"/>
      <c r="W450" s="336"/>
      <c r="X450" s="336"/>
      <c r="Y450" s="336"/>
      <c r="Z450" s="336"/>
    </row>
    <row r="451">
      <c r="A451" s="336"/>
      <c r="B451" s="336"/>
      <c r="C451" s="336"/>
      <c r="D451" s="336"/>
      <c r="E451" s="336"/>
      <c r="F451" s="336"/>
      <c r="G451" s="336"/>
      <c r="H451" s="336"/>
      <c r="I451" s="336"/>
      <c r="J451" s="336"/>
      <c r="K451" s="336"/>
      <c r="L451" s="336"/>
      <c r="M451" s="336"/>
      <c r="N451" s="336"/>
      <c r="O451" s="336"/>
      <c r="P451" s="336"/>
      <c r="Q451" s="336"/>
      <c r="R451" s="336"/>
      <c r="S451" s="336"/>
      <c r="T451" s="336"/>
      <c r="U451" s="336"/>
      <c r="V451" s="336"/>
      <c r="W451" s="336"/>
      <c r="X451" s="336"/>
      <c r="Y451" s="336"/>
      <c r="Z451" s="336"/>
    </row>
    <row r="452">
      <c r="A452" s="336"/>
      <c r="B452" s="336"/>
      <c r="C452" s="336"/>
      <c r="D452" s="336"/>
      <c r="E452" s="336"/>
      <c r="F452" s="336"/>
      <c r="G452" s="336"/>
      <c r="H452" s="336"/>
      <c r="I452" s="336"/>
      <c r="J452" s="336"/>
      <c r="K452" s="336"/>
      <c r="L452" s="336"/>
      <c r="M452" s="336"/>
      <c r="N452" s="336"/>
      <c r="O452" s="336"/>
      <c r="P452" s="336"/>
      <c r="Q452" s="336"/>
      <c r="R452" s="336"/>
      <c r="S452" s="336"/>
      <c r="T452" s="336"/>
      <c r="U452" s="336"/>
      <c r="V452" s="336"/>
      <c r="W452" s="336"/>
      <c r="X452" s="336"/>
      <c r="Y452" s="336"/>
      <c r="Z452" s="336"/>
    </row>
    <row r="453">
      <c r="A453" s="336"/>
      <c r="B453" s="336"/>
      <c r="C453" s="336"/>
      <c r="D453" s="336"/>
      <c r="E453" s="336"/>
      <c r="F453" s="336"/>
      <c r="G453" s="336"/>
      <c r="H453" s="336"/>
      <c r="I453" s="336"/>
      <c r="J453" s="336"/>
      <c r="K453" s="336"/>
      <c r="L453" s="336"/>
      <c r="M453" s="336"/>
      <c r="N453" s="336"/>
      <c r="O453" s="336"/>
      <c r="P453" s="336"/>
      <c r="Q453" s="336"/>
      <c r="R453" s="336"/>
      <c r="S453" s="336"/>
      <c r="T453" s="336"/>
      <c r="U453" s="336"/>
      <c r="V453" s="336"/>
      <c r="W453" s="336"/>
      <c r="X453" s="336"/>
      <c r="Y453" s="336"/>
      <c r="Z453" s="336"/>
    </row>
    <row r="454">
      <c r="A454" s="336"/>
      <c r="B454" s="336"/>
      <c r="C454" s="336"/>
      <c r="D454" s="336"/>
      <c r="E454" s="336"/>
      <c r="F454" s="336"/>
      <c r="G454" s="336"/>
      <c r="H454" s="336"/>
      <c r="I454" s="336"/>
      <c r="J454" s="336"/>
      <c r="K454" s="336"/>
      <c r="L454" s="336"/>
      <c r="M454" s="336"/>
      <c r="N454" s="336"/>
      <c r="O454" s="336"/>
      <c r="P454" s="336"/>
      <c r="Q454" s="336"/>
      <c r="R454" s="336"/>
      <c r="S454" s="336"/>
      <c r="T454" s="336"/>
      <c r="U454" s="336"/>
      <c r="V454" s="336"/>
      <c r="W454" s="336"/>
      <c r="X454" s="336"/>
      <c r="Y454" s="336"/>
      <c r="Z454" s="336"/>
    </row>
    <row r="455">
      <c r="A455" s="336"/>
      <c r="B455" s="336"/>
      <c r="C455" s="336"/>
      <c r="D455" s="336"/>
      <c r="E455" s="336"/>
      <c r="F455" s="336"/>
      <c r="G455" s="336"/>
      <c r="H455" s="336"/>
      <c r="I455" s="336"/>
      <c r="J455" s="336"/>
      <c r="K455" s="336"/>
      <c r="L455" s="336"/>
      <c r="M455" s="336"/>
      <c r="N455" s="336"/>
      <c r="O455" s="336"/>
      <c r="P455" s="336"/>
      <c r="Q455" s="336"/>
      <c r="R455" s="336"/>
      <c r="S455" s="336"/>
      <c r="T455" s="336"/>
      <c r="U455" s="336"/>
      <c r="V455" s="336"/>
      <c r="W455" s="336"/>
      <c r="X455" s="336"/>
      <c r="Y455" s="336"/>
      <c r="Z455" s="336"/>
    </row>
    <row r="456">
      <c r="A456" s="336"/>
      <c r="B456" s="336"/>
      <c r="C456" s="336"/>
      <c r="D456" s="336"/>
      <c r="E456" s="336"/>
      <c r="F456" s="336"/>
      <c r="G456" s="336"/>
      <c r="H456" s="336"/>
      <c r="I456" s="336"/>
      <c r="J456" s="336"/>
      <c r="K456" s="336"/>
      <c r="L456" s="336"/>
      <c r="M456" s="336"/>
      <c r="N456" s="336"/>
      <c r="O456" s="336"/>
      <c r="P456" s="336"/>
      <c r="Q456" s="336"/>
      <c r="R456" s="336"/>
      <c r="S456" s="336"/>
      <c r="T456" s="336"/>
      <c r="U456" s="336"/>
      <c r="V456" s="336"/>
      <c r="W456" s="336"/>
      <c r="X456" s="336"/>
      <c r="Y456" s="336"/>
      <c r="Z456" s="336"/>
    </row>
    <row r="457">
      <c r="A457" s="336"/>
      <c r="B457" s="336"/>
      <c r="C457" s="336"/>
      <c r="D457" s="336"/>
      <c r="E457" s="336"/>
      <c r="F457" s="336"/>
      <c r="G457" s="336"/>
      <c r="H457" s="336"/>
      <c r="I457" s="336"/>
      <c r="J457" s="336"/>
      <c r="K457" s="336"/>
      <c r="L457" s="336"/>
      <c r="M457" s="336"/>
      <c r="N457" s="336"/>
      <c r="O457" s="336"/>
      <c r="P457" s="336"/>
      <c r="Q457" s="336"/>
      <c r="R457" s="336"/>
      <c r="S457" s="336"/>
      <c r="T457" s="336"/>
      <c r="U457" s="336"/>
      <c r="V457" s="336"/>
      <c r="W457" s="336"/>
      <c r="X457" s="336"/>
      <c r="Y457" s="336"/>
      <c r="Z457" s="336"/>
    </row>
    <row r="458">
      <c r="A458" s="336"/>
      <c r="B458" s="336"/>
      <c r="C458" s="336"/>
      <c r="D458" s="336"/>
      <c r="E458" s="336"/>
      <c r="F458" s="336"/>
      <c r="G458" s="336"/>
      <c r="H458" s="336"/>
      <c r="I458" s="336"/>
      <c r="J458" s="336"/>
      <c r="K458" s="336"/>
      <c r="L458" s="336"/>
      <c r="M458" s="336"/>
      <c r="N458" s="336"/>
      <c r="O458" s="336"/>
      <c r="P458" s="336"/>
      <c r="Q458" s="336"/>
      <c r="R458" s="336"/>
      <c r="S458" s="336"/>
      <c r="T458" s="336"/>
      <c r="U458" s="336"/>
      <c r="V458" s="336"/>
      <c r="W458" s="336"/>
      <c r="X458" s="336"/>
      <c r="Y458" s="336"/>
      <c r="Z458" s="336"/>
    </row>
    <row r="459">
      <c r="A459" s="336"/>
      <c r="B459" s="336"/>
      <c r="C459" s="336"/>
      <c r="D459" s="336"/>
      <c r="E459" s="336"/>
      <c r="F459" s="336"/>
      <c r="G459" s="336"/>
      <c r="H459" s="336"/>
      <c r="I459" s="336"/>
      <c r="J459" s="336"/>
      <c r="K459" s="336"/>
      <c r="L459" s="336"/>
      <c r="M459" s="336"/>
      <c r="N459" s="336"/>
      <c r="O459" s="336"/>
      <c r="P459" s="336"/>
      <c r="Q459" s="336"/>
      <c r="R459" s="336"/>
      <c r="S459" s="336"/>
      <c r="T459" s="336"/>
      <c r="U459" s="336"/>
      <c r="V459" s="336"/>
      <c r="W459" s="336"/>
      <c r="X459" s="336"/>
      <c r="Y459" s="336"/>
      <c r="Z459" s="336"/>
    </row>
    <row r="460">
      <c r="A460" s="336"/>
      <c r="B460" s="336"/>
      <c r="C460" s="336"/>
      <c r="D460" s="336"/>
      <c r="E460" s="336"/>
      <c r="F460" s="336"/>
      <c r="G460" s="336"/>
      <c r="H460" s="336"/>
      <c r="I460" s="336"/>
      <c r="J460" s="336"/>
      <c r="K460" s="336"/>
      <c r="L460" s="336"/>
      <c r="M460" s="336"/>
      <c r="N460" s="336"/>
      <c r="O460" s="336"/>
      <c r="P460" s="336"/>
      <c r="Q460" s="336"/>
      <c r="R460" s="336"/>
      <c r="S460" s="336"/>
      <c r="T460" s="336"/>
      <c r="U460" s="336"/>
      <c r="V460" s="336"/>
      <c r="W460" s="336"/>
      <c r="X460" s="336"/>
      <c r="Y460" s="336"/>
      <c r="Z460" s="336"/>
    </row>
    <row r="461">
      <c r="A461" s="336"/>
      <c r="B461" s="336"/>
      <c r="C461" s="336"/>
      <c r="D461" s="336"/>
      <c r="E461" s="336"/>
      <c r="F461" s="336"/>
      <c r="G461" s="336"/>
      <c r="H461" s="336"/>
      <c r="I461" s="336"/>
      <c r="J461" s="336"/>
      <c r="K461" s="336"/>
      <c r="L461" s="336"/>
      <c r="M461" s="336"/>
      <c r="N461" s="336"/>
      <c r="O461" s="336"/>
      <c r="P461" s="336"/>
      <c r="Q461" s="336"/>
      <c r="R461" s="336"/>
      <c r="S461" s="336"/>
      <c r="T461" s="336"/>
      <c r="U461" s="336"/>
      <c r="V461" s="336"/>
      <c r="W461" s="336"/>
      <c r="X461" s="336"/>
      <c r="Y461" s="336"/>
      <c r="Z461" s="336"/>
    </row>
    <row r="462">
      <c r="A462" s="336"/>
      <c r="B462" s="336"/>
      <c r="C462" s="336"/>
      <c r="D462" s="336"/>
      <c r="E462" s="336"/>
      <c r="F462" s="336"/>
      <c r="G462" s="336"/>
      <c r="H462" s="336"/>
      <c r="I462" s="336"/>
      <c r="J462" s="336"/>
      <c r="K462" s="336"/>
      <c r="L462" s="336"/>
      <c r="M462" s="336"/>
      <c r="N462" s="336"/>
      <c r="O462" s="336"/>
      <c r="P462" s="336"/>
      <c r="Q462" s="336"/>
      <c r="R462" s="336"/>
      <c r="S462" s="336"/>
      <c r="T462" s="336"/>
      <c r="U462" s="336"/>
      <c r="V462" s="336"/>
      <c r="W462" s="336"/>
      <c r="X462" s="336"/>
      <c r="Y462" s="336"/>
      <c r="Z462" s="336"/>
    </row>
    <row r="463">
      <c r="A463" s="336"/>
      <c r="B463" s="336"/>
      <c r="C463" s="336"/>
      <c r="D463" s="336"/>
      <c r="E463" s="336"/>
      <c r="F463" s="336"/>
      <c r="G463" s="336"/>
      <c r="H463" s="336"/>
      <c r="I463" s="336"/>
      <c r="J463" s="336"/>
      <c r="K463" s="336"/>
      <c r="L463" s="336"/>
      <c r="M463" s="336"/>
      <c r="N463" s="336"/>
      <c r="O463" s="336"/>
      <c r="P463" s="336"/>
      <c r="Q463" s="336"/>
      <c r="R463" s="336"/>
      <c r="S463" s="336"/>
      <c r="T463" s="336"/>
      <c r="U463" s="336"/>
      <c r="V463" s="336"/>
      <c r="W463" s="336"/>
      <c r="X463" s="336"/>
      <c r="Y463" s="336"/>
      <c r="Z463" s="336"/>
    </row>
    <row r="464">
      <c r="A464" s="336"/>
      <c r="B464" s="336"/>
      <c r="C464" s="336"/>
      <c r="D464" s="336"/>
      <c r="E464" s="336"/>
      <c r="F464" s="336"/>
      <c r="G464" s="336"/>
      <c r="H464" s="336"/>
      <c r="I464" s="336"/>
      <c r="J464" s="336"/>
      <c r="K464" s="336"/>
      <c r="L464" s="336"/>
      <c r="M464" s="336"/>
      <c r="N464" s="336"/>
      <c r="O464" s="336"/>
      <c r="P464" s="336"/>
      <c r="Q464" s="336"/>
      <c r="R464" s="336"/>
      <c r="S464" s="336"/>
      <c r="T464" s="336"/>
      <c r="U464" s="336"/>
      <c r="V464" s="336"/>
      <c r="W464" s="336"/>
      <c r="X464" s="336"/>
      <c r="Y464" s="336"/>
      <c r="Z464" s="336"/>
    </row>
    <row r="465">
      <c r="A465" s="336"/>
      <c r="B465" s="336"/>
      <c r="C465" s="336"/>
      <c r="D465" s="336"/>
      <c r="E465" s="336"/>
      <c r="F465" s="336"/>
      <c r="G465" s="336"/>
      <c r="H465" s="336"/>
      <c r="I465" s="336"/>
      <c r="J465" s="336"/>
      <c r="K465" s="336"/>
      <c r="L465" s="336"/>
      <c r="M465" s="336"/>
      <c r="N465" s="336"/>
      <c r="O465" s="336"/>
      <c r="P465" s="336"/>
      <c r="Q465" s="336"/>
      <c r="R465" s="336"/>
      <c r="S465" s="336"/>
      <c r="T465" s="336"/>
      <c r="U465" s="336"/>
      <c r="V465" s="336"/>
      <c r="W465" s="336"/>
      <c r="X465" s="336"/>
      <c r="Y465" s="336"/>
      <c r="Z465" s="336"/>
    </row>
    <row r="466">
      <c r="A466" s="336"/>
      <c r="B466" s="336"/>
      <c r="C466" s="336"/>
      <c r="D466" s="336"/>
      <c r="E466" s="336"/>
      <c r="F466" s="336"/>
      <c r="G466" s="336"/>
      <c r="H466" s="336"/>
      <c r="I466" s="336"/>
      <c r="J466" s="336"/>
      <c r="K466" s="336"/>
      <c r="L466" s="336"/>
      <c r="M466" s="336"/>
      <c r="N466" s="336"/>
      <c r="O466" s="336"/>
      <c r="P466" s="336"/>
      <c r="Q466" s="336"/>
      <c r="R466" s="336"/>
      <c r="S466" s="336"/>
      <c r="T466" s="336"/>
      <c r="U466" s="336"/>
      <c r="V466" s="336"/>
      <c r="W466" s="336"/>
      <c r="X466" s="336"/>
      <c r="Y466" s="336"/>
      <c r="Z466" s="336"/>
    </row>
    <row r="467">
      <c r="A467" s="336"/>
      <c r="B467" s="336"/>
      <c r="C467" s="336"/>
      <c r="D467" s="336"/>
      <c r="E467" s="336"/>
      <c r="F467" s="336"/>
      <c r="G467" s="336"/>
      <c r="H467" s="336"/>
      <c r="I467" s="336"/>
      <c r="J467" s="336"/>
      <c r="K467" s="336"/>
      <c r="L467" s="336"/>
      <c r="M467" s="336"/>
      <c r="N467" s="336"/>
      <c r="O467" s="336"/>
      <c r="P467" s="336"/>
      <c r="Q467" s="336"/>
      <c r="R467" s="336"/>
      <c r="S467" s="336"/>
      <c r="T467" s="336"/>
      <c r="U467" s="336"/>
      <c r="V467" s="336"/>
      <c r="W467" s="336"/>
      <c r="X467" s="336"/>
      <c r="Y467" s="336"/>
      <c r="Z467" s="336"/>
    </row>
    <row r="468">
      <c r="A468" s="336"/>
      <c r="B468" s="336"/>
      <c r="C468" s="336"/>
      <c r="D468" s="336"/>
      <c r="E468" s="336"/>
      <c r="F468" s="336"/>
      <c r="G468" s="336"/>
      <c r="H468" s="336"/>
      <c r="I468" s="336"/>
      <c r="J468" s="336"/>
      <c r="K468" s="336"/>
      <c r="L468" s="336"/>
      <c r="M468" s="336"/>
      <c r="N468" s="336"/>
      <c r="O468" s="336"/>
      <c r="P468" s="336"/>
      <c r="Q468" s="336"/>
      <c r="R468" s="336"/>
      <c r="S468" s="336"/>
      <c r="T468" s="336"/>
      <c r="U468" s="336"/>
      <c r="V468" s="336"/>
      <c r="W468" s="336"/>
      <c r="X468" s="336"/>
      <c r="Y468" s="336"/>
      <c r="Z468" s="336"/>
    </row>
    <row r="469">
      <c r="A469" s="336"/>
      <c r="B469" s="336"/>
      <c r="C469" s="336"/>
      <c r="D469" s="336"/>
      <c r="E469" s="336"/>
      <c r="F469" s="336"/>
      <c r="G469" s="336"/>
      <c r="H469" s="336"/>
      <c r="I469" s="336"/>
      <c r="J469" s="336"/>
      <c r="K469" s="336"/>
      <c r="L469" s="336"/>
      <c r="M469" s="336"/>
      <c r="N469" s="336"/>
      <c r="O469" s="336"/>
      <c r="P469" s="336"/>
      <c r="Q469" s="336"/>
      <c r="R469" s="336"/>
      <c r="S469" s="336"/>
      <c r="T469" s="336"/>
      <c r="U469" s="336"/>
      <c r="V469" s="336"/>
      <c r="W469" s="336"/>
      <c r="X469" s="336"/>
      <c r="Y469" s="336"/>
      <c r="Z469" s="336"/>
    </row>
    <row r="470">
      <c r="A470" s="336"/>
      <c r="B470" s="336"/>
      <c r="C470" s="336"/>
      <c r="D470" s="336"/>
      <c r="E470" s="336"/>
      <c r="F470" s="336"/>
      <c r="G470" s="336"/>
      <c r="H470" s="336"/>
      <c r="I470" s="336"/>
      <c r="J470" s="336"/>
      <c r="K470" s="336"/>
      <c r="L470" s="336"/>
      <c r="M470" s="336"/>
      <c r="N470" s="336"/>
      <c r="O470" s="336"/>
      <c r="P470" s="336"/>
      <c r="Q470" s="336"/>
      <c r="R470" s="336"/>
      <c r="S470" s="336"/>
      <c r="T470" s="336"/>
      <c r="U470" s="336"/>
      <c r="V470" s="336"/>
      <c r="W470" s="336"/>
      <c r="X470" s="336"/>
      <c r="Y470" s="336"/>
      <c r="Z470" s="336"/>
    </row>
    <row r="471">
      <c r="A471" s="336"/>
      <c r="B471" s="336"/>
      <c r="C471" s="336"/>
      <c r="D471" s="336"/>
      <c r="E471" s="336"/>
      <c r="F471" s="336"/>
      <c r="G471" s="336"/>
      <c r="H471" s="336"/>
      <c r="I471" s="336"/>
      <c r="J471" s="336"/>
      <c r="K471" s="336"/>
      <c r="L471" s="336"/>
      <c r="M471" s="336"/>
      <c r="N471" s="336"/>
      <c r="O471" s="336"/>
      <c r="P471" s="336"/>
      <c r="Q471" s="336"/>
      <c r="R471" s="336"/>
      <c r="S471" s="336"/>
      <c r="T471" s="336"/>
      <c r="U471" s="336"/>
      <c r="V471" s="336"/>
      <c r="W471" s="336"/>
      <c r="X471" s="336"/>
      <c r="Y471" s="336"/>
      <c r="Z471" s="336"/>
    </row>
    <row r="472">
      <c r="A472" s="336"/>
      <c r="B472" s="336"/>
      <c r="C472" s="336"/>
      <c r="D472" s="336"/>
      <c r="E472" s="336"/>
      <c r="F472" s="336"/>
      <c r="G472" s="336"/>
      <c r="H472" s="336"/>
      <c r="I472" s="336"/>
      <c r="J472" s="336"/>
      <c r="K472" s="336"/>
      <c r="L472" s="336"/>
      <c r="M472" s="336"/>
      <c r="N472" s="336"/>
      <c r="O472" s="336"/>
      <c r="P472" s="336"/>
      <c r="Q472" s="336"/>
      <c r="R472" s="336"/>
      <c r="S472" s="336"/>
      <c r="T472" s="336"/>
      <c r="U472" s="336"/>
      <c r="V472" s="336"/>
      <c r="W472" s="336"/>
      <c r="X472" s="336"/>
      <c r="Y472" s="336"/>
      <c r="Z472" s="336"/>
    </row>
    <row r="473">
      <c r="A473" s="336"/>
      <c r="B473" s="336"/>
      <c r="C473" s="336"/>
      <c r="D473" s="336"/>
      <c r="E473" s="336"/>
      <c r="F473" s="336"/>
      <c r="G473" s="336"/>
      <c r="H473" s="336"/>
      <c r="I473" s="336"/>
      <c r="J473" s="336"/>
      <c r="K473" s="336"/>
      <c r="L473" s="336"/>
      <c r="M473" s="336"/>
      <c r="N473" s="336"/>
      <c r="O473" s="336"/>
      <c r="P473" s="336"/>
      <c r="Q473" s="336"/>
      <c r="R473" s="336"/>
      <c r="S473" s="336"/>
      <c r="T473" s="336"/>
      <c r="U473" s="336"/>
      <c r="V473" s="336"/>
      <c r="W473" s="336"/>
      <c r="X473" s="336"/>
      <c r="Y473" s="336"/>
      <c r="Z473" s="336"/>
    </row>
    <row r="474">
      <c r="A474" s="336"/>
      <c r="B474" s="336"/>
      <c r="C474" s="336"/>
      <c r="D474" s="336"/>
      <c r="E474" s="336"/>
      <c r="F474" s="336"/>
      <c r="G474" s="336"/>
      <c r="H474" s="336"/>
      <c r="I474" s="336"/>
      <c r="J474" s="336"/>
      <c r="K474" s="336"/>
      <c r="L474" s="336"/>
      <c r="M474" s="336"/>
      <c r="N474" s="336"/>
      <c r="O474" s="336"/>
      <c r="P474" s="336"/>
      <c r="Q474" s="336"/>
      <c r="R474" s="336"/>
      <c r="S474" s="336"/>
      <c r="T474" s="336"/>
      <c r="U474" s="336"/>
      <c r="V474" s="336"/>
      <c r="W474" s="336"/>
      <c r="X474" s="336"/>
      <c r="Y474" s="336"/>
      <c r="Z474" s="336"/>
    </row>
    <row r="475">
      <c r="A475" s="336"/>
      <c r="B475" s="336"/>
      <c r="C475" s="336"/>
      <c r="D475" s="336"/>
      <c r="E475" s="336"/>
      <c r="F475" s="336"/>
      <c r="G475" s="336"/>
      <c r="H475" s="336"/>
      <c r="I475" s="336"/>
      <c r="J475" s="336"/>
      <c r="K475" s="336"/>
      <c r="L475" s="336"/>
      <c r="M475" s="336"/>
      <c r="N475" s="336"/>
      <c r="O475" s="336"/>
      <c r="P475" s="336"/>
      <c r="Q475" s="336"/>
      <c r="R475" s="336"/>
      <c r="S475" s="336"/>
      <c r="T475" s="336"/>
      <c r="U475" s="336"/>
      <c r="V475" s="336"/>
      <c r="W475" s="336"/>
      <c r="X475" s="336"/>
      <c r="Y475" s="336"/>
      <c r="Z475" s="336"/>
    </row>
    <row r="476">
      <c r="A476" s="336"/>
      <c r="B476" s="336"/>
      <c r="C476" s="336"/>
      <c r="D476" s="336"/>
      <c r="E476" s="336"/>
      <c r="F476" s="336"/>
      <c r="G476" s="336"/>
      <c r="H476" s="336"/>
      <c r="I476" s="336"/>
      <c r="J476" s="336"/>
      <c r="K476" s="336"/>
      <c r="L476" s="336"/>
      <c r="M476" s="336"/>
      <c r="N476" s="336"/>
      <c r="O476" s="336"/>
      <c r="P476" s="336"/>
      <c r="Q476" s="336"/>
      <c r="R476" s="336"/>
      <c r="S476" s="336"/>
      <c r="T476" s="336"/>
      <c r="U476" s="336"/>
      <c r="V476" s="336"/>
      <c r="W476" s="336"/>
      <c r="X476" s="336"/>
      <c r="Y476" s="336"/>
      <c r="Z476" s="336"/>
    </row>
    <row r="477">
      <c r="A477" s="336"/>
      <c r="B477" s="336"/>
      <c r="C477" s="336"/>
      <c r="D477" s="336"/>
      <c r="E477" s="336"/>
      <c r="F477" s="336"/>
      <c r="G477" s="336"/>
      <c r="H477" s="336"/>
      <c r="I477" s="336"/>
      <c r="J477" s="336"/>
      <c r="K477" s="336"/>
      <c r="L477" s="336"/>
      <c r="M477" s="336"/>
      <c r="N477" s="336"/>
      <c r="O477" s="336"/>
      <c r="P477" s="336"/>
      <c r="Q477" s="336"/>
      <c r="R477" s="336"/>
      <c r="S477" s="336"/>
      <c r="T477" s="336"/>
      <c r="U477" s="336"/>
      <c r="V477" s="336"/>
      <c r="W477" s="336"/>
      <c r="X477" s="336"/>
      <c r="Y477" s="336"/>
      <c r="Z477" s="336"/>
    </row>
    <row r="478">
      <c r="A478" s="336"/>
      <c r="B478" s="336"/>
      <c r="C478" s="336"/>
      <c r="D478" s="336"/>
      <c r="E478" s="336"/>
      <c r="F478" s="336"/>
      <c r="G478" s="336"/>
      <c r="H478" s="336"/>
      <c r="I478" s="336"/>
      <c r="J478" s="336"/>
      <c r="K478" s="336"/>
      <c r="L478" s="336"/>
      <c r="M478" s="336"/>
      <c r="N478" s="336"/>
      <c r="O478" s="336"/>
      <c r="P478" s="336"/>
      <c r="Q478" s="336"/>
      <c r="R478" s="336"/>
      <c r="S478" s="336"/>
      <c r="T478" s="336"/>
      <c r="U478" s="336"/>
      <c r="V478" s="336"/>
      <c r="W478" s="336"/>
      <c r="X478" s="336"/>
      <c r="Y478" s="336"/>
      <c r="Z478" s="336"/>
    </row>
    <row r="479">
      <c r="A479" s="336"/>
      <c r="B479" s="336"/>
      <c r="C479" s="336"/>
      <c r="D479" s="336"/>
      <c r="E479" s="336"/>
      <c r="F479" s="336"/>
      <c r="G479" s="336"/>
      <c r="H479" s="336"/>
      <c r="I479" s="336"/>
      <c r="J479" s="336"/>
      <c r="K479" s="336"/>
      <c r="L479" s="336"/>
      <c r="M479" s="336"/>
      <c r="N479" s="336"/>
      <c r="O479" s="336"/>
      <c r="P479" s="336"/>
      <c r="Q479" s="336"/>
      <c r="R479" s="336"/>
      <c r="S479" s="336"/>
      <c r="T479" s="336"/>
      <c r="U479" s="336"/>
      <c r="V479" s="336"/>
      <c r="W479" s="336"/>
      <c r="X479" s="336"/>
      <c r="Y479" s="336"/>
      <c r="Z479" s="336"/>
    </row>
    <row r="480">
      <c r="A480" s="336"/>
      <c r="B480" s="336"/>
      <c r="C480" s="336"/>
      <c r="D480" s="336"/>
      <c r="E480" s="336"/>
      <c r="F480" s="336"/>
      <c r="G480" s="336"/>
      <c r="H480" s="336"/>
      <c r="I480" s="336"/>
      <c r="J480" s="336"/>
      <c r="K480" s="336"/>
      <c r="L480" s="336"/>
      <c r="M480" s="336"/>
      <c r="N480" s="336"/>
      <c r="O480" s="336"/>
      <c r="P480" s="336"/>
      <c r="Q480" s="336"/>
      <c r="R480" s="336"/>
      <c r="S480" s="336"/>
      <c r="T480" s="336"/>
      <c r="U480" s="336"/>
      <c r="V480" s="336"/>
      <c r="W480" s="336"/>
      <c r="X480" s="336"/>
      <c r="Y480" s="336"/>
      <c r="Z480" s="336"/>
    </row>
    <row r="481">
      <c r="A481" s="336"/>
      <c r="B481" s="336"/>
      <c r="C481" s="336"/>
      <c r="D481" s="336"/>
      <c r="E481" s="336"/>
      <c r="F481" s="336"/>
      <c r="G481" s="336"/>
      <c r="H481" s="336"/>
      <c r="I481" s="336"/>
      <c r="J481" s="336"/>
      <c r="K481" s="336"/>
      <c r="L481" s="336"/>
      <c r="M481" s="336"/>
      <c r="N481" s="336"/>
      <c r="O481" s="336"/>
      <c r="P481" s="336"/>
      <c r="Q481" s="336"/>
      <c r="R481" s="336"/>
      <c r="S481" s="336"/>
      <c r="T481" s="336"/>
      <c r="U481" s="336"/>
      <c r="V481" s="336"/>
      <c r="W481" s="336"/>
      <c r="X481" s="336"/>
      <c r="Y481" s="336"/>
      <c r="Z481" s="336"/>
    </row>
    <row r="482">
      <c r="A482" s="336"/>
      <c r="B482" s="336"/>
      <c r="C482" s="336"/>
      <c r="D482" s="336"/>
      <c r="E482" s="336"/>
      <c r="F482" s="336"/>
      <c r="G482" s="336"/>
      <c r="H482" s="336"/>
      <c r="I482" s="336"/>
      <c r="J482" s="336"/>
      <c r="K482" s="336"/>
      <c r="L482" s="336"/>
      <c r="M482" s="336"/>
      <c r="N482" s="336"/>
      <c r="O482" s="336"/>
      <c r="P482" s="336"/>
      <c r="Q482" s="336"/>
      <c r="R482" s="336"/>
      <c r="S482" s="336"/>
      <c r="T482" s="336"/>
      <c r="U482" s="336"/>
      <c r="V482" s="336"/>
      <c r="W482" s="336"/>
      <c r="X482" s="336"/>
      <c r="Y482" s="336"/>
      <c r="Z482" s="336"/>
    </row>
    <row r="483">
      <c r="A483" s="336"/>
      <c r="B483" s="336"/>
      <c r="C483" s="336"/>
      <c r="D483" s="336"/>
      <c r="E483" s="336"/>
      <c r="F483" s="336"/>
      <c r="G483" s="336"/>
      <c r="H483" s="336"/>
      <c r="I483" s="336"/>
      <c r="J483" s="336"/>
      <c r="K483" s="336"/>
      <c r="L483" s="336"/>
      <c r="M483" s="336"/>
      <c r="N483" s="336"/>
      <c r="O483" s="336"/>
      <c r="P483" s="336"/>
      <c r="Q483" s="336"/>
      <c r="R483" s="336"/>
      <c r="S483" s="336"/>
      <c r="T483" s="336"/>
      <c r="U483" s="336"/>
      <c r="V483" s="336"/>
      <c r="W483" s="336"/>
      <c r="X483" s="336"/>
      <c r="Y483" s="336"/>
      <c r="Z483" s="336"/>
    </row>
    <row r="484">
      <c r="A484" s="336"/>
      <c r="B484" s="336"/>
      <c r="C484" s="336"/>
      <c r="D484" s="336"/>
      <c r="E484" s="336"/>
      <c r="F484" s="336"/>
      <c r="G484" s="336"/>
      <c r="H484" s="336"/>
      <c r="I484" s="336"/>
      <c r="J484" s="336"/>
      <c r="K484" s="336"/>
      <c r="L484" s="336"/>
      <c r="M484" s="336"/>
      <c r="N484" s="336"/>
      <c r="O484" s="336"/>
      <c r="P484" s="336"/>
      <c r="Q484" s="336"/>
      <c r="R484" s="336"/>
      <c r="S484" s="336"/>
      <c r="T484" s="336"/>
      <c r="U484" s="336"/>
      <c r="V484" s="336"/>
      <c r="W484" s="336"/>
      <c r="X484" s="336"/>
      <c r="Y484" s="336"/>
      <c r="Z484" s="336"/>
    </row>
    <row r="485">
      <c r="A485" s="336"/>
      <c r="B485" s="336"/>
      <c r="C485" s="336"/>
      <c r="D485" s="336"/>
      <c r="E485" s="336"/>
      <c r="F485" s="336"/>
      <c r="G485" s="336"/>
      <c r="H485" s="336"/>
      <c r="I485" s="336"/>
      <c r="J485" s="336"/>
      <c r="K485" s="336"/>
      <c r="L485" s="336"/>
      <c r="M485" s="336"/>
      <c r="N485" s="336"/>
      <c r="O485" s="336"/>
      <c r="P485" s="336"/>
      <c r="Q485" s="336"/>
      <c r="R485" s="336"/>
      <c r="S485" s="336"/>
      <c r="T485" s="336"/>
      <c r="U485" s="336"/>
      <c r="V485" s="336"/>
      <c r="W485" s="336"/>
      <c r="X485" s="336"/>
      <c r="Y485" s="336"/>
      <c r="Z485" s="336"/>
    </row>
    <row r="486">
      <c r="A486" s="336"/>
      <c r="B486" s="336"/>
      <c r="C486" s="336"/>
      <c r="D486" s="336"/>
      <c r="E486" s="336"/>
      <c r="F486" s="336"/>
      <c r="G486" s="336"/>
      <c r="H486" s="336"/>
      <c r="I486" s="336"/>
      <c r="J486" s="336"/>
      <c r="K486" s="336"/>
      <c r="L486" s="336"/>
      <c r="M486" s="336"/>
      <c r="N486" s="336"/>
      <c r="O486" s="336"/>
      <c r="P486" s="336"/>
      <c r="Q486" s="336"/>
      <c r="R486" s="336"/>
      <c r="S486" s="336"/>
      <c r="T486" s="336"/>
      <c r="U486" s="336"/>
      <c r="V486" s="336"/>
      <c r="W486" s="336"/>
      <c r="X486" s="336"/>
      <c r="Y486" s="336"/>
      <c r="Z486" s="336"/>
    </row>
    <row r="487">
      <c r="A487" s="336"/>
      <c r="B487" s="336"/>
      <c r="C487" s="336"/>
      <c r="D487" s="336"/>
      <c r="E487" s="336"/>
      <c r="F487" s="336"/>
      <c r="G487" s="336"/>
      <c r="H487" s="336"/>
      <c r="I487" s="336"/>
      <c r="J487" s="336"/>
      <c r="K487" s="336"/>
      <c r="L487" s="336"/>
      <c r="M487" s="336"/>
      <c r="N487" s="336"/>
      <c r="O487" s="336"/>
      <c r="P487" s="336"/>
      <c r="Q487" s="336"/>
      <c r="R487" s="336"/>
      <c r="S487" s="336"/>
      <c r="T487" s="336"/>
      <c r="U487" s="336"/>
      <c r="V487" s="336"/>
      <c r="W487" s="336"/>
      <c r="X487" s="336"/>
      <c r="Y487" s="336"/>
      <c r="Z487" s="336"/>
    </row>
    <row r="488">
      <c r="A488" s="336"/>
      <c r="B488" s="336"/>
      <c r="C488" s="336"/>
      <c r="D488" s="336"/>
      <c r="E488" s="336"/>
      <c r="F488" s="336"/>
      <c r="G488" s="336"/>
      <c r="H488" s="336"/>
      <c r="I488" s="336"/>
      <c r="J488" s="336"/>
      <c r="K488" s="336"/>
      <c r="L488" s="336"/>
      <c r="M488" s="336"/>
      <c r="N488" s="336"/>
      <c r="O488" s="336"/>
      <c r="P488" s="336"/>
      <c r="Q488" s="336"/>
      <c r="R488" s="336"/>
      <c r="S488" s="336"/>
      <c r="T488" s="336"/>
      <c r="U488" s="336"/>
      <c r="V488" s="336"/>
      <c r="W488" s="336"/>
      <c r="X488" s="336"/>
      <c r="Y488" s="336"/>
      <c r="Z488" s="336"/>
    </row>
    <row r="489">
      <c r="A489" s="336"/>
      <c r="B489" s="336"/>
      <c r="C489" s="336"/>
      <c r="D489" s="336"/>
      <c r="E489" s="336"/>
      <c r="F489" s="336"/>
      <c r="G489" s="336"/>
      <c r="H489" s="336"/>
      <c r="I489" s="336"/>
      <c r="J489" s="336"/>
      <c r="K489" s="336"/>
      <c r="L489" s="336"/>
      <c r="M489" s="336"/>
      <c r="N489" s="336"/>
      <c r="O489" s="336"/>
      <c r="P489" s="336"/>
      <c r="Q489" s="336"/>
      <c r="R489" s="336"/>
      <c r="S489" s="336"/>
      <c r="T489" s="336"/>
      <c r="U489" s="336"/>
      <c r="V489" s="336"/>
      <c r="W489" s="336"/>
      <c r="X489" s="336"/>
      <c r="Y489" s="336"/>
      <c r="Z489" s="336"/>
    </row>
    <row r="490">
      <c r="A490" s="336"/>
      <c r="B490" s="336"/>
      <c r="C490" s="336"/>
      <c r="D490" s="336"/>
      <c r="E490" s="336"/>
      <c r="F490" s="336"/>
      <c r="G490" s="336"/>
      <c r="H490" s="336"/>
      <c r="I490" s="336"/>
      <c r="J490" s="336"/>
      <c r="K490" s="336"/>
      <c r="L490" s="336"/>
      <c r="M490" s="336"/>
      <c r="N490" s="336"/>
      <c r="O490" s="336"/>
      <c r="P490" s="336"/>
      <c r="Q490" s="336"/>
      <c r="R490" s="336"/>
      <c r="S490" s="336"/>
      <c r="T490" s="336"/>
      <c r="U490" s="336"/>
      <c r="V490" s="336"/>
      <c r="W490" s="336"/>
      <c r="X490" s="336"/>
      <c r="Y490" s="336"/>
      <c r="Z490" s="336"/>
    </row>
    <row r="491">
      <c r="A491" s="336"/>
      <c r="B491" s="336"/>
      <c r="C491" s="336"/>
      <c r="D491" s="336"/>
      <c r="E491" s="336"/>
      <c r="F491" s="336"/>
      <c r="G491" s="336"/>
      <c r="H491" s="336"/>
      <c r="I491" s="336"/>
      <c r="J491" s="336"/>
      <c r="K491" s="336"/>
      <c r="L491" s="336"/>
      <c r="M491" s="336"/>
      <c r="N491" s="336"/>
      <c r="O491" s="336"/>
      <c r="P491" s="336"/>
      <c r="Q491" s="336"/>
      <c r="R491" s="336"/>
      <c r="S491" s="336"/>
      <c r="T491" s="336"/>
      <c r="U491" s="336"/>
      <c r="V491" s="336"/>
      <c r="W491" s="336"/>
      <c r="X491" s="336"/>
      <c r="Y491" s="336"/>
      <c r="Z491" s="336"/>
    </row>
    <row r="492">
      <c r="A492" s="336"/>
      <c r="B492" s="336"/>
      <c r="C492" s="336"/>
      <c r="D492" s="336"/>
      <c r="E492" s="336"/>
      <c r="F492" s="336"/>
      <c r="G492" s="336"/>
      <c r="H492" s="336"/>
      <c r="I492" s="336"/>
      <c r="J492" s="336"/>
      <c r="K492" s="336"/>
      <c r="L492" s="336"/>
      <c r="M492" s="336"/>
      <c r="N492" s="336"/>
      <c r="O492" s="336"/>
      <c r="P492" s="336"/>
      <c r="Q492" s="336"/>
      <c r="R492" s="336"/>
      <c r="S492" s="336"/>
      <c r="T492" s="336"/>
      <c r="U492" s="336"/>
      <c r="V492" s="336"/>
      <c r="W492" s="336"/>
      <c r="X492" s="336"/>
      <c r="Y492" s="336"/>
      <c r="Z492" s="336"/>
    </row>
    <row r="493">
      <c r="A493" s="336"/>
      <c r="B493" s="336"/>
      <c r="C493" s="336"/>
      <c r="D493" s="336"/>
      <c r="E493" s="336"/>
      <c r="F493" s="336"/>
      <c r="G493" s="336"/>
      <c r="H493" s="336"/>
      <c r="I493" s="336"/>
      <c r="J493" s="336"/>
      <c r="K493" s="336"/>
      <c r="L493" s="336"/>
      <c r="M493" s="336"/>
      <c r="N493" s="336"/>
      <c r="O493" s="336"/>
      <c r="P493" s="336"/>
      <c r="Q493" s="336"/>
      <c r="R493" s="336"/>
      <c r="S493" s="336"/>
      <c r="T493" s="336"/>
      <c r="U493" s="336"/>
      <c r="V493" s="336"/>
      <c r="W493" s="336"/>
      <c r="X493" s="336"/>
      <c r="Y493" s="336"/>
      <c r="Z493" s="336"/>
    </row>
    <row r="494">
      <c r="A494" s="336"/>
      <c r="B494" s="336"/>
      <c r="C494" s="336"/>
      <c r="D494" s="336"/>
      <c r="E494" s="336"/>
      <c r="F494" s="336"/>
      <c r="G494" s="336"/>
      <c r="H494" s="336"/>
      <c r="I494" s="336"/>
      <c r="J494" s="336"/>
      <c r="K494" s="336"/>
      <c r="L494" s="336"/>
      <c r="M494" s="336"/>
      <c r="N494" s="336"/>
      <c r="O494" s="336"/>
      <c r="P494" s="336"/>
      <c r="Q494" s="336"/>
      <c r="R494" s="336"/>
      <c r="S494" s="336"/>
      <c r="T494" s="336"/>
      <c r="U494" s="336"/>
      <c r="V494" s="336"/>
      <c r="W494" s="336"/>
      <c r="X494" s="336"/>
      <c r="Y494" s="336"/>
      <c r="Z494" s="336"/>
    </row>
    <row r="495">
      <c r="A495" s="336"/>
      <c r="B495" s="336"/>
      <c r="C495" s="336"/>
      <c r="D495" s="336"/>
      <c r="E495" s="336"/>
      <c r="F495" s="336"/>
      <c r="G495" s="336"/>
      <c r="H495" s="336"/>
      <c r="I495" s="336"/>
      <c r="J495" s="336"/>
      <c r="K495" s="336"/>
      <c r="L495" s="336"/>
      <c r="M495" s="336"/>
      <c r="N495" s="336"/>
      <c r="O495" s="336"/>
      <c r="P495" s="336"/>
      <c r="Q495" s="336"/>
      <c r="R495" s="336"/>
      <c r="S495" s="336"/>
      <c r="T495" s="336"/>
      <c r="U495" s="336"/>
      <c r="V495" s="336"/>
      <c r="W495" s="336"/>
      <c r="X495" s="336"/>
      <c r="Y495" s="336"/>
      <c r="Z495" s="336"/>
    </row>
    <row r="496">
      <c r="A496" s="336"/>
      <c r="B496" s="336"/>
      <c r="C496" s="336"/>
      <c r="D496" s="336"/>
      <c r="E496" s="336"/>
      <c r="F496" s="336"/>
      <c r="G496" s="336"/>
      <c r="H496" s="336"/>
      <c r="I496" s="336"/>
      <c r="J496" s="336"/>
      <c r="K496" s="336"/>
      <c r="L496" s="336"/>
      <c r="M496" s="336"/>
      <c r="N496" s="336"/>
      <c r="O496" s="336"/>
      <c r="P496" s="336"/>
      <c r="Q496" s="336"/>
      <c r="R496" s="336"/>
      <c r="S496" s="336"/>
      <c r="T496" s="336"/>
      <c r="U496" s="336"/>
      <c r="V496" s="336"/>
      <c r="W496" s="336"/>
      <c r="X496" s="336"/>
      <c r="Y496" s="336"/>
      <c r="Z496" s="336"/>
    </row>
    <row r="497">
      <c r="A497" s="336"/>
      <c r="B497" s="336"/>
      <c r="C497" s="336"/>
      <c r="D497" s="336"/>
      <c r="E497" s="336"/>
      <c r="F497" s="336"/>
      <c r="G497" s="336"/>
      <c r="H497" s="336"/>
      <c r="I497" s="336"/>
      <c r="J497" s="336"/>
      <c r="K497" s="336"/>
      <c r="L497" s="336"/>
      <c r="M497" s="336"/>
      <c r="N497" s="336"/>
      <c r="O497" s="336"/>
      <c r="P497" s="336"/>
      <c r="Q497" s="336"/>
      <c r="R497" s="336"/>
      <c r="S497" s="336"/>
      <c r="T497" s="336"/>
      <c r="U497" s="336"/>
      <c r="V497" s="336"/>
      <c r="W497" s="336"/>
      <c r="X497" s="336"/>
      <c r="Y497" s="336"/>
      <c r="Z497" s="336"/>
    </row>
    <row r="498">
      <c r="A498" s="336"/>
      <c r="B498" s="336"/>
      <c r="C498" s="336"/>
      <c r="D498" s="336"/>
      <c r="E498" s="336"/>
      <c r="F498" s="336"/>
      <c r="G498" s="336"/>
      <c r="H498" s="336"/>
      <c r="I498" s="336"/>
      <c r="J498" s="336"/>
      <c r="K498" s="336"/>
      <c r="L498" s="336"/>
      <c r="M498" s="336"/>
      <c r="N498" s="336"/>
      <c r="O498" s="336"/>
      <c r="P498" s="336"/>
      <c r="Q498" s="336"/>
      <c r="R498" s="336"/>
      <c r="S498" s="336"/>
      <c r="T498" s="336"/>
      <c r="U498" s="336"/>
      <c r="V498" s="336"/>
      <c r="W498" s="336"/>
      <c r="X498" s="336"/>
      <c r="Y498" s="336"/>
      <c r="Z498" s="336"/>
    </row>
    <row r="499">
      <c r="A499" s="336"/>
      <c r="B499" s="336"/>
      <c r="C499" s="336"/>
      <c r="D499" s="336"/>
      <c r="E499" s="336"/>
      <c r="F499" s="336"/>
      <c r="G499" s="336"/>
      <c r="H499" s="336"/>
      <c r="I499" s="336"/>
      <c r="J499" s="336"/>
      <c r="K499" s="336"/>
      <c r="L499" s="336"/>
      <c r="M499" s="336"/>
      <c r="N499" s="336"/>
      <c r="O499" s="336"/>
      <c r="P499" s="336"/>
      <c r="Q499" s="336"/>
      <c r="R499" s="336"/>
      <c r="S499" s="336"/>
      <c r="T499" s="336"/>
      <c r="U499" s="336"/>
      <c r="V499" s="336"/>
      <c r="W499" s="336"/>
      <c r="X499" s="336"/>
      <c r="Y499" s="336"/>
      <c r="Z499" s="336"/>
    </row>
    <row r="500">
      <c r="A500" s="336"/>
      <c r="B500" s="336"/>
      <c r="C500" s="336"/>
      <c r="D500" s="336"/>
      <c r="E500" s="336"/>
      <c r="F500" s="336"/>
      <c r="G500" s="336"/>
      <c r="H500" s="336"/>
      <c r="I500" s="336"/>
      <c r="J500" s="336"/>
      <c r="K500" s="336"/>
      <c r="L500" s="336"/>
      <c r="M500" s="336"/>
      <c r="N500" s="336"/>
      <c r="O500" s="336"/>
      <c r="P500" s="336"/>
      <c r="Q500" s="336"/>
      <c r="R500" s="336"/>
      <c r="S500" s="336"/>
      <c r="T500" s="336"/>
      <c r="U500" s="336"/>
      <c r="V500" s="336"/>
      <c r="W500" s="336"/>
      <c r="X500" s="336"/>
      <c r="Y500" s="336"/>
      <c r="Z500" s="336"/>
    </row>
    <row r="501">
      <c r="A501" s="336"/>
      <c r="B501" s="336"/>
      <c r="C501" s="336"/>
      <c r="D501" s="336"/>
      <c r="E501" s="336"/>
      <c r="F501" s="336"/>
      <c r="G501" s="336"/>
      <c r="H501" s="336"/>
      <c r="I501" s="336"/>
      <c r="J501" s="336"/>
      <c r="K501" s="336"/>
      <c r="L501" s="336"/>
      <c r="M501" s="336"/>
      <c r="N501" s="336"/>
      <c r="O501" s="336"/>
      <c r="P501" s="336"/>
      <c r="Q501" s="336"/>
      <c r="R501" s="336"/>
      <c r="S501" s="336"/>
      <c r="T501" s="336"/>
      <c r="U501" s="336"/>
      <c r="V501" s="336"/>
      <c r="W501" s="336"/>
      <c r="X501" s="336"/>
      <c r="Y501" s="336"/>
      <c r="Z501" s="336"/>
    </row>
    <row r="502">
      <c r="A502" s="336"/>
      <c r="B502" s="336"/>
      <c r="C502" s="336"/>
      <c r="D502" s="336"/>
      <c r="E502" s="336"/>
      <c r="F502" s="336"/>
      <c r="G502" s="336"/>
      <c r="H502" s="336"/>
      <c r="I502" s="336"/>
      <c r="J502" s="336"/>
      <c r="K502" s="336"/>
      <c r="L502" s="336"/>
      <c r="M502" s="336"/>
      <c r="N502" s="336"/>
      <c r="O502" s="336"/>
      <c r="P502" s="336"/>
      <c r="Q502" s="336"/>
      <c r="R502" s="336"/>
      <c r="S502" s="336"/>
      <c r="T502" s="336"/>
      <c r="U502" s="336"/>
      <c r="V502" s="336"/>
      <c r="W502" s="336"/>
      <c r="X502" s="336"/>
      <c r="Y502" s="336"/>
      <c r="Z502" s="336"/>
    </row>
    <row r="503">
      <c r="A503" s="336"/>
      <c r="B503" s="336"/>
      <c r="C503" s="336"/>
      <c r="D503" s="336"/>
      <c r="E503" s="336"/>
      <c r="F503" s="336"/>
      <c r="G503" s="336"/>
      <c r="H503" s="336"/>
      <c r="I503" s="336"/>
      <c r="J503" s="336"/>
      <c r="K503" s="336"/>
      <c r="L503" s="336"/>
      <c r="M503" s="336"/>
      <c r="N503" s="336"/>
      <c r="O503" s="336"/>
      <c r="P503" s="336"/>
      <c r="Q503" s="336"/>
      <c r="R503" s="336"/>
      <c r="S503" s="336"/>
      <c r="T503" s="336"/>
      <c r="U503" s="336"/>
      <c r="V503" s="336"/>
      <c r="W503" s="336"/>
      <c r="X503" s="336"/>
      <c r="Y503" s="336"/>
      <c r="Z503" s="336"/>
    </row>
    <row r="504">
      <c r="A504" s="336"/>
      <c r="B504" s="336"/>
      <c r="C504" s="336"/>
      <c r="D504" s="336"/>
      <c r="E504" s="336"/>
      <c r="F504" s="336"/>
      <c r="G504" s="336"/>
      <c r="H504" s="336"/>
      <c r="I504" s="336"/>
      <c r="J504" s="336"/>
      <c r="K504" s="336"/>
      <c r="L504" s="336"/>
      <c r="M504" s="336"/>
      <c r="N504" s="336"/>
      <c r="O504" s="336"/>
      <c r="P504" s="336"/>
      <c r="Q504" s="336"/>
      <c r="R504" s="336"/>
      <c r="S504" s="336"/>
      <c r="T504" s="336"/>
      <c r="U504" s="336"/>
      <c r="V504" s="336"/>
      <c r="W504" s="336"/>
      <c r="X504" s="336"/>
      <c r="Y504" s="336"/>
      <c r="Z504" s="336"/>
    </row>
    <row r="505">
      <c r="A505" s="336"/>
      <c r="B505" s="336"/>
      <c r="C505" s="336"/>
      <c r="D505" s="336"/>
      <c r="E505" s="336"/>
      <c r="F505" s="336"/>
      <c r="G505" s="336"/>
      <c r="H505" s="336"/>
      <c r="I505" s="336"/>
      <c r="J505" s="336"/>
      <c r="K505" s="336"/>
      <c r="L505" s="336"/>
      <c r="M505" s="336"/>
      <c r="N505" s="336"/>
      <c r="O505" s="336"/>
      <c r="P505" s="336"/>
      <c r="Q505" s="336"/>
      <c r="R505" s="336"/>
      <c r="S505" s="336"/>
      <c r="T505" s="336"/>
      <c r="U505" s="336"/>
      <c r="V505" s="336"/>
      <c r="W505" s="336"/>
      <c r="X505" s="336"/>
      <c r="Y505" s="336"/>
      <c r="Z505" s="336"/>
    </row>
    <row r="506">
      <c r="A506" s="336"/>
      <c r="B506" s="336"/>
      <c r="C506" s="336"/>
      <c r="D506" s="336"/>
      <c r="E506" s="336"/>
      <c r="F506" s="336"/>
      <c r="G506" s="336"/>
      <c r="H506" s="336"/>
      <c r="I506" s="336"/>
      <c r="J506" s="336"/>
      <c r="K506" s="336"/>
      <c r="L506" s="336"/>
      <c r="M506" s="336"/>
      <c r="N506" s="336"/>
      <c r="O506" s="336"/>
      <c r="P506" s="336"/>
      <c r="Q506" s="336"/>
      <c r="R506" s="336"/>
      <c r="S506" s="336"/>
      <c r="T506" s="336"/>
      <c r="U506" s="336"/>
      <c r="V506" s="336"/>
      <c r="W506" s="336"/>
      <c r="X506" s="336"/>
      <c r="Y506" s="336"/>
      <c r="Z506" s="336"/>
    </row>
    <row r="507">
      <c r="A507" s="336"/>
      <c r="B507" s="336"/>
      <c r="C507" s="336"/>
      <c r="D507" s="336"/>
      <c r="E507" s="336"/>
      <c r="F507" s="336"/>
      <c r="G507" s="336"/>
      <c r="H507" s="336"/>
      <c r="I507" s="336"/>
      <c r="J507" s="336"/>
      <c r="K507" s="336"/>
      <c r="L507" s="336"/>
      <c r="M507" s="336"/>
      <c r="N507" s="336"/>
      <c r="O507" s="336"/>
      <c r="P507" s="336"/>
      <c r="Q507" s="336"/>
      <c r="R507" s="336"/>
      <c r="S507" s="336"/>
      <c r="T507" s="336"/>
      <c r="U507" s="336"/>
      <c r="V507" s="336"/>
      <c r="W507" s="336"/>
      <c r="X507" s="336"/>
      <c r="Y507" s="336"/>
      <c r="Z507" s="336"/>
    </row>
    <row r="508">
      <c r="A508" s="336"/>
      <c r="B508" s="336"/>
      <c r="C508" s="336"/>
      <c r="D508" s="336"/>
      <c r="E508" s="336"/>
      <c r="F508" s="336"/>
      <c r="G508" s="336"/>
      <c r="H508" s="336"/>
      <c r="I508" s="336"/>
      <c r="J508" s="336"/>
      <c r="K508" s="336"/>
      <c r="L508" s="336"/>
      <c r="M508" s="336"/>
      <c r="N508" s="336"/>
      <c r="O508" s="336"/>
      <c r="P508" s="336"/>
      <c r="Q508" s="336"/>
      <c r="R508" s="336"/>
      <c r="S508" s="336"/>
      <c r="T508" s="336"/>
      <c r="U508" s="336"/>
      <c r="V508" s="336"/>
      <c r="W508" s="336"/>
      <c r="X508" s="336"/>
      <c r="Y508" s="336"/>
      <c r="Z508" s="336"/>
    </row>
    <row r="509">
      <c r="A509" s="336"/>
      <c r="B509" s="336"/>
      <c r="C509" s="336"/>
      <c r="D509" s="336"/>
      <c r="E509" s="336"/>
      <c r="F509" s="336"/>
      <c r="G509" s="336"/>
      <c r="H509" s="336"/>
      <c r="I509" s="336"/>
      <c r="J509" s="336"/>
      <c r="K509" s="336"/>
      <c r="L509" s="336"/>
      <c r="M509" s="336"/>
      <c r="N509" s="336"/>
      <c r="O509" s="336"/>
      <c r="P509" s="336"/>
      <c r="Q509" s="336"/>
      <c r="R509" s="336"/>
      <c r="S509" s="336"/>
      <c r="T509" s="336"/>
      <c r="U509" s="336"/>
      <c r="V509" s="336"/>
      <c r="W509" s="336"/>
      <c r="X509" s="336"/>
      <c r="Y509" s="336"/>
      <c r="Z509" s="336"/>
    </row>
    <row r="510">
      <c r="A510" s="336"/>
      <c r="B510" s="336"/>
      <c r="C510" s="336"/>
      <c r="D510" s="336"/>
      <c r="E510" s="336"/>
      <c r="F510" s="336"/>
      <c r="G510" s="336"/>
      <c r="H510" s="336"/>
      <c r="I510" s="336"/>
      <c r="J510" s="336"/>
      <c r="K510" s="336"/>
      <c r="L510" s="336"/>
      <c r="M510" s="336"/>
      <c r="N510" s="336"/>
      <c r="O510" s="336"/>
      <c r="P510" s="336"/>
      <c r="Q510" s="336"/>
      <c r="R510" s="336"/>
      <c r="S510" s="336"/>
      <c r="T510" s="336"/>
      <c r="U510" s="336"/>
      <c r="V510" s="336"/>
      <c r="W510" s="336"/>
      <c r="X510" s="336"/>
      <c r="Y510" s="336"/>
      <c r="Z510" s="336"/>
    </row>
    <row r="511">
      <c r="A511" s="336"/>
      <c r="B511" s="336"/>
      <c r="C511" s="336"/>
      <c r="D511" s="336"/>
      <c r="E511" s="336"/>
      <c r="F511" s="336"/>
      <c r="G511" s="336"/>
      <c r="H511" s="336"/>
      <c r="I511" s="336"/>
      <c r="J511" s="336"/>
      <c r="K511" s="336"/>
      <c r="L511" s="336"/>
      <c r="M511" s="336"/>
      <c r="N511" s="336"/>
      <c r="O511" s="336"/>
      <c r="P511" s="336"/>
      <c r="Q511" s="336"/>
      <c r="R511" s="336"/>
      <c r="S511" s="336"/>
      <c r="T511" s="336"/>
      <c r="U511" s="336"/>
      <c r="V511" s="336"/>
      <c r="W511" s="336"/>
      <c r="X511" s="336"/>
      <c r="Y511" s="336"/>
      <c r="Z511" s="336"/>
    </row>
    <row r="512">
      <c r="A512" s="336"/>
      <c r="B512" s="336"/>
      <c r="C512" s="336"/>
      <c r="D512" s="336"/>
      <c r="E512" s="336"/>
      <c r="F512" s="336"/>
      <c r="G512" s="336"/>
      <c r="H512" s="336"/>
      <c r="I512" s="336"/>
      <c r="J512" s="336"/>
      <c r="K512" s="336"/>
      <c r="L512" s="336"/>
      <c r="M512" s="336"/>
      <c r="N512" s="336"/>
      <c r="O512" s="336"/>
      <c r="P512" s="336"/>
      <c r="Q512" s="336"/>
      <c r="R512" s="336"/>
      <c r="S512" s="336"/>
      <c r="T512" s="336"/>
      <c r="U512" s="336"/>
      <c r="V512" s="336"/>
      <c r="W512" s="336"/>
      <c r="X512" s="336"/>
      <c r="Y512" s="336"/>
      <c r="Z512" s="336"/>
    </row>
    <row r="513">
      <c r="A513" s="336"/>
      <c r="B513" s="336"/>
      <c r="C513" s="336"/>
      <c r="D513" s="336"/>
      <c r="E513" s="336"/>
      <c r="F513" s="336"/>
      <c r="G513" s="336"/>
      <c r="H513" s="336"/>
      <c r="I513" s="336"/>
      <c r="J513" s="336"/>
      <c r="K513" s="336"/>
      <c r="L513" s="336"/>
      <c r="M513" s="336"/>
      <c r="N513" s="336"/>
      <c r="O513" s="336"/>
      <c r="P513" s="336"/>
      <c r="Q513" s="336"/>
      <c r="R513" s="336"/>
      <c r="S513" s="336"/>
      <c r="T513" s="336"/>
      <c r="U513" s="336"/>
      <c r="V513" s="336"/>
      <c r="W513" s="336"/>
      <c r="X513" s="336"/>
      <c r="Y513" s="336"/>
      <c r="Z513" s="336"/>
    </row>
    <row r="514">
      <c r="A514" s="336"/>
      <c r="B514" s="336"/>
      <c r="C514" s="336"/>
      <c r="D514" s="336"/>
      <c r="E514" s="336"/>
      <c r="F514" s="336"/>
      <c r="G514" s="336"/>
      <c r="H514" s="336"/>
      <c r="I514" s="336"/>
      <c r="J514" s="336"/>
      <c r="K514" s="336"/>
      <c r="L514" s="336"/>
      <c r="M514" s="336"/>
      <c r="N514" s="336"/>
      <c r="O514" s="336"/>
      <c r="P514" s="336"/>
      <c r="Q514" s="336"/>
      <c r="R514" s="336"/>
      <c r="S514" s="336"/>
      <c r="T514" s="336"/>
      <c r="U514" s="336"/>
      <c r="V514" s="336"/>
      <c r="W514" s="336"/>
      <c r="X514" s="336"/>
      <c r="Y514" s="336"/>
      <c r="Z514" s="336"/>
    </row>
    <row r="515">
      <c r="A515" s="336"/>
      <c r="B515" s="336"/>
      <c r="C515" s="336"/>
      <c r="D515" s="336"/>
      <c r="E515" s="336"/>
      <c r="F515" s="336"/>
      <c r="G515" s="336"/>
      <c r="H515" s="336"/>
      <c r="I515" s="336"/>
      <c r="J515" s="336"/>
      <c r="K515" s="336"/>
      <c r="L515" s="336"/>
      <c r="M515" s="336"/>
      <c r="N515" s="336"/>
      <c r="O515" s="336"/>
      <c r="P515" s="336"/>
      <c r="Q515" s="336"/>
      <c r="R515" s="336"/>
      <c r="S515" s="336"/>
      <c r="T515" s="336"/>
      <c r="U515" s="336"/>
      <c r="V515" s="336"/>
      <c r="W515" s="336"/>
      <c r="X515" s="336"/>
      <c r="Y515" s="336"/>
      <c r="Z515" s="336"/>
    </row>
    <row r="516">
      <c r="A516" s="336"/>
      <c r="B516" s="336"/>
      <c r="C516" s="336"/>
      <c r="D516" s="336"/>
      <c r="E516" s="336"/>
      <c r="F516" s="336"/>
      <c r="G516" s="336"/>
      <c r="H516" s="336"/>
      <c r="I516" s="336"/>
      <c r="J516" s="336"/>
      <c r="K516" s="336"/>
      <c r="L516" s="336"/>
      <c r="M516" s="336"/>
      <c r="N516" s="336"/>
      <c r="O516" s="336"/>
      <c r="P516" s="336"/>
      <c r="Q516" s="336"/>
      <c r="R516" s="336"/>
      <c r="S516" s="336"/>
      <c r="T516" s="336"/>
      <c r="U516" s="336"/>
      <c r="V516" s="336"/>
      <c r="W516" s="336"/>
      <c r="X516" s="336"/>
      <c r="Y516" s="336"/>
      <c r="Z516" s="336"/>
    </row>
    <row r="517">
      <c r="A517" s="336"/>
      <c r="B517" s="336"/>
      <c r="C517" s="336"/>
      <c r="D517" s="336"/>
      <c r="E517" s="336"/>
      <c r="F517" s="336"/>
      <c r="G517" s="336"/>
      <c r="H517" s="336"/>
      <c r="I517" s="336"/>
      <c r="J517" s="336"/>
      <c r="K517" s="336"/>
      <c r="L517" s="336"/>
      <c r="M517" s="336"/>
      <c r="N517" s="336"/>
      <c r="O517" s="336"/>
      <c r="P517" s="336"/>
      <c r="Q517" s="336"/>
      <c r="R517" s="336"/>
      <c r="S517" s="336"/>
      <c r="T517" s="336"/>
      <c r="U517" s="336"/>
      <c r="V517" s="336"/>
      <c r="W517" s="336"/>
      <c r="X517" s="336"/>
      <c r="Y517" s="336"/>
      <c r="Z517" s="336"/>
    </row>
    <row r="518">
      <c r="A518" s="336"/>
      <c r="B518" s="336"/>
      <c r="C518" s="336"/>
      <c r="D518" s="336"/>
      <c r="E518" s="336"/>
      <c r="F518" s="336"/>
      <c r="G518" s="336"/>
      <c r="H518" s="336"/>
      <c r="I518" s="336"/>
      <c r="J518" s="336"/>
      <c r="K518" s="336"/>
      <c r="L518" s="336"/>
      <c r="M518" s="336"/>
      <c r="N518" s="336"/>
      <c r="O518" s="336"/>
      <c r="P518" s="336"/>
      <c r="Q518" s="336"/>
      <c r="R518" s="336"/>
      <c r="S518" s="336"/>
      <c r="T518" s="336"/>
      <c r="U518" s="336"/>
      <c r="V518" s="336"/>
      <c r="W518" s="336"/>
      <c r="X518" s="336"/>
      <c r="Y518" s="336"/>
      <c r="Z518" s="336"/>
    </row>
    <row r="519">
      <c r="A519" s="336"/>
      <c r="B519" s="336"/>
      <c r="C519" s="336"/>
      <c r="D519" s="336"/>
      <c r="E519" s="336"/>
      <c r="F519" s="336"/>
      <c r="G519" s="336"/>
      <c r="H519" s="336"/>
      <c r="I519" s="336"/>
      <c r="J519" s="336"/>
      <c r="K519" s="336"/>
      <c r="L519" s="336"/>
      <c r="M519" s="336"/>
      <c r="N519" s="336"/>
      <c r="O519" s="336"/>
      <c r="P519" s="336"/>
      <c r="Q519" s="336"/>
      <c r="R519" s="336"/>
      <c r="S519" s="336"/>
      <c r="T519" s="336"/>
      <c r="U519" s="336"/>
      <c r="V519" s="336"/>
      <c r="W519" s="336"/>
      <c r="X519" s="336"/>
      <c r="Y519" s="336"/>
      <c r="Z519" s="336"/>
    </row>
    <row r="520">
      <c r="A520" s="336"/>
      <c r="B520" s="336"/>
      <c r="C520" s="336"/>
      <c r="D520" s="336"/>
      <c r="E520" s="336"/>
      <c r="F520" s="336"/>
      <c r="G520" s="336"/>
      <c r="H520" s="336"/>
      <c r="I520" s="336"/>
      <c r="J520" s="336"/>
      <c r="K520" s="336"/>
      <c r="L520" s="336"/>
      <c r="M520" s="336"/>
      <c r="N520" s="336"/>
      <c r="O520" s="336"/>
      <c r="P520" s="336"/>
      <c r="Q520" s="336"/>
      <c r="R520" s="336"/>
      <c r="S520" s="336"/>
      <c r="T520" s="336"/>
      <c r="U520" s="336"/>
      <c r="V520" s="336"/>
      <c r="W520" s="336"/>
      <c r="X520" s="336"/>
      <c r="Y520" s="336"/>
      <c r="Z520" s="336"/>
    </row>
    <row r="521">
      <c r="A521" s="336"/>
      <c r="B521" s="336"/>
      <c r="C521" s="336"/>
      <c r="D521" s="336"/>
      <c r="E521" s="336"/>
      <c r="F521" s="336"/>
      <c r="G521" s="336"/>
      <c r="H521" s="336"/>
      <c r="I521" s="336"/>
      <c r="J521" s="336"/>
      <c r="K521" s="336"/>
      <c r="L521" s="336"/>
      <c r="M521" s="336"/>
      <c r="N521" s="336"/>
      <c r="O521" s="336"/>
      <c r="P521" s="336"/>
      <c r="Q521" s="336"/>
      <c r="R521" s="336"/>
      <c r="S521" s="336"/>
      <c r="T521" s="336"/>
      <c r="U521" s="336"/>
      <c r="V521" s="336"/>
      <c r="W521" s="336"/>
      <c r="X521" s="336"/>
      <c r="Y521" s="336"/>
      <c r="Z521" s="336"/>
    </row>
    <row r="522">
      <c r="A522" s="336"/>
      <c r="B522" s="336"/>
      <c r="C522" s="336"/>
      <c r="D522" s="336"/>
      <c r="E522" s="336"/>
      <c r="F522" s="336"/>
      <c r="G522" s="336"/>
      <c r="H522" s="336"/>
      <c r="I522" s="336"/>
      <c r="J522" s="336"/>
      <c r="K522" s="336"/>
      <c r="L522" s="336"/>
      <c r="M522" s="336"/>
      <c r="N522" s="336"/>
      <c r="O522" s="336"/>
      <c r="P522" s="336"/>
      <c r="Q522" s="336"/>
      <c r="R522" s="336"/>
      <c r="S522" s="336"/>
      <c r="T522" s="336"/>
      <c r="U522" s="336"/>
      <c r="V522" s="336"/>
      <c r="W522" s="336"/>
      <c r="X522" s="336"/>
      <c r="Y522" s="336"/>
      <c r="Z522" s="336"/>
    </row>
    <row r="523">
      <c r="A523" s="336"/>
      <c r="B523" s="336"/>
      <c r="C523" s="336"/>
      <c r="D523" s="336"/>
      <c r="E523" s="336"/>
      <c r="F523" s="336"/>
      <c r="G523" s="336"/>
      <c r="H523" s="336"/>
      <c r="I523" s="336"/>
      <c r="J523" s="336"/>
      <c r="K523" s="336"/>
      <c r="L523" s="336"/>
      <c r="M523" s="336"/>
      <c r="N523" s="336"/>
      <c r="O523" s="336"/>
      <c r="P523" s="336"/>
      <c r="Q523" s="336"/>
      <c r="R523" s="336"/>
      <c r="S523" s="336"/>
      <c r="T523" s="336"/>
      <c r="U523" s="336"/>
      <c r="V523" s="336"/>
      <c r="W523" s="336"/>
      <c r="X523" s="336"/>
      <c r="Y523" s="336"/>
      <c r="Z523" s="336"/>
    </row>
    <row r="524">
      <c r="A524" s="336"/>
      <c r="B524" s="336"/>
      <c r="C524" s="336"/>
      <c r="D524" s="336"/>
      <c r="E524" s="336"/>
      <c r="F524" s="336"/>
      <c r="G524" s="336"/>
      <c r="H524" s="336"/>
      <c r="I524" s="336"/>
      <c r="J524" s="336"/>
      <c r="K524" s="336"/>
      <c r="L524" s="336"/>
      <c r="M524" s="336"/>
      <c r="N524" s="336"/>
      <c r="O524" s="336"/>
      <c r="P524" s="336"/>
      <c r="Q524" s="336"/>
      <c r="R524" s="336"/>
      <c r="S524" s="336"/>
      <c r="T524" s="336"/>
      <c r="U524" s="336"/>
      <c r="V524" s="336"/>
      <c r="W524" s="336"/>
      <c r="X524" s="336"/>
      <c r="Y524" s="336"/>
      <c r="Z524" s="336"/>
    </row>
    <row r="525">
      <c r="A525" s="336"/>
      <c r="B525" s="336"/>
      <c r="C525" s="336"/>
      <c r="D525" s="336"/>
      <c r="E525" s="336"/>
      <c r="F525" s="336"/>
      <c r="G525" s="336"/>
      <c r="H525" s="336"/>
      <c r="I525" s="336"/>
      <c r="J525" s="336"/>
      <c r="K525" s="336"/>
      <c r="L525" s="336"/>
      <c r="M525" s="336"/>
      <c r="N525" s="336"/>
      <c r="O525" s="336"/>
      <c r="P525" s="336"/>
      <c r="Q525" s="336"/>
      <c r="R525" s="336"/>
      <c r="S525" s="336"/>
      <c r="T525" s="336"/>
      <c r="U525" s="336"/>
      <c r="V525" s="336"/>
      <c r="W525" s="336"/>
      <c r="X525" s="336"/>
      <c r="Y525" s="336"/>
      <c r="Z525" s="336"/>
    </row>
    <row r="526">
      <c r="A526" s="336"/>
      <c r="B526" s="336"/>
      <c r="C526" s="336"/>
      <c r="D526" s="336"/>
      <c r="E526" s="336"/>
      <c r="F526" s="336"/>
      <c r="G526" s="336"/>
      <c r="H526" s="336"/>
      <c r="I526" s="336"/>
      <c r="J526" s="336"/>
      <c r="K526" s="336"/>
      <c r="L526" s="336"/>
      <c r="M526" s="336"/>
      <c r="N526" s="336"/>
      <c r="O526" s="336"/>
      <c r="P526" s="336"/>
      <c r="Q526" s="336"/>
      <c r="R526" s="336"/>
      <c r="S526" s="336"/>
      <c r="T526" s="336"/>
      <c r="U526" s="336"/>
      <c r="V526" s="336"/>
      <c r="W526" s="336"/>
      <c r="X526" s="336"/>
      <c r="Y526" s="336"/>
      <c r="Z526" s="336"/>
    </row>
    <row r="527">
      <c r="A527" s="336"/>
      <c r="B527" s="336"/>
      <c r="C527" s="336"/>
      <c r="D527" s="336"/>
      <c r="E527" s="336"/>
      <c r="F527" s="336"/>
      <c r="G527" s="336"/>
      <c r="H527" s="336"/>
      <c r="I527" s="336"/>
      <c r="J527" s="336"/>
      <c r="K527" s="336"/>
      <c r="L527" s="336"/>
      <c r="M527" s="336"/>
      <c r="N527" s="336"/>
      <c r="O527" s="336"/>
      <c r="P527" s="336"/>
      <c r="Q527" s="336"/>
      <c r="R527" s="336"/>
      <c r="S527" s="336"/>
      <c r="T527" s="336"/>
      <c r="U527" s="336"/>
      <c r="V527" s="336"/>
      <c r="W527" s="336"/>
      <c r="X527" s="336"/>
      <c r="Y527" s="336"/>
      <c r="Z527" s="336"/>
    </row>
    <row r="528">
      <c r="A528" s="336"/>
      <c r="B528" s="336"/>
      <c r="C528" s="336"/>
      <c r="D528" s="336"/>
      <c r="E528" s="336"/>
      <c r="F528" s="336"/>
      <c r="G528" s="336"/>
      <c r="H528" s="336"/>
      <c r="I528" s="336"/>
      <c r="J528" s="336"/>
      <c r="K528" s="336"/>
      <c r="L528" s="336"/>
      <c r="M528" s="336"/>
      <c r="N528" s="336"/>
      <c r="O528" s="336"/>
      <c r="P528" s="336"/>
      <c r="Q528" s="336"/>
      <c r="R528" s="336"/>
      <c r="S528" s="336"/>
      <c r="T528" s="336"/>
      <c r="U528" s="336"/>
      <c r="V528" s="336"/>
      <c r="W528" s="336"/>
      <c r="X528" s="336"/>
      <c r="Y528" s="336"/>
      <c r="Z528" s="336"/>
    </row>
    <row r="529">
      <c r="A529" s="336"/>
      <c r="B529" s="336"/>
      <c r="C529" s="336"/>
      <c r="D529" s="336"/>
      <c r="E529" s="336"/>
      <c r="F529" s="336"/>
      <c r="G529" s="336"/>
      <c r="H529" s="336"/>
      <c r="I529" s="336"/>
      <c r="J529" s="336"/>
      <c r="K529" s="336"/>
      <c r="L529" s="336"/>
      <c r="M529" s="336"/>
      <c r="N529" s="336"/>
      <c r="O529" s="336"/>
      <c r="P529" s="336"/>
      <c r="Q529" s="336"/>
      <c r="R529" s="336"/>
      <c r="S529" s="336"/>
      <c r="T529" s="336"/>
      <c r="U529" s="336"/>
      <c r="V529" s="336"/>
      <c r="W529" s="336"/>
      <c r="X529" s="336"/>
      <c r="Y529" s="336"/>
      <c r="Z529" s="336"/>
    </row>
    <row r="530">
      <c r="A530" s="336"/>
      <c r="B530" s="336"/>
      <c r="C530" s="336"/>
      <c r="D530" s="336"/>
      <c r="E530" s="336"/>
      <c r="F530" s="336"/>
      <c r="G530" s="336"/>
      <c r="H530" s="336"/>
      <c r="I530" s="336"/>
      <c r="J530" s="336"/>
      <c r="K530" s="336"/>
      <c r="L530" s="336"/>
      <c r="M530" s="336"/>
      <c r="N530" s="336"/>
      <c r="O530" s="336"/>
      <c r="P530" s="336"/>
      <c r="Q530" s="336"/>
      <c r="R530" s="336"/>
      <c r="S530" s="336"/>
      <c r="T530" s="336"/>
      <c r="U530" s="336"/>
      <c r="V530" s="336"/>
      <c r="W530" s="336"/>
      <c r="X530" s="336"/>
      <c r="Y530" s="336"/>
      <c r="Z530" s="336"/>
    </row>
    <row r="531">
      <c r="A531" s="336"/>
      <c r="B531" s="336"/>
      <c r="C531" s="336"/>
      <c r="D531" s="336"/>
      <c r="E531" s="336"/>
      <c r="F531" s="336"/>
      <c r="G531" s="336"/>
      <c r="H531" s="336"/>
      <c r="I531" s="336"/>
      <c r="J531" s="336"/>
      <c r="K531" s="336"/>
      <c r="L531" s="336"/>
      <c r="M531" s="336"/>
      <c r="N531" s="336"/>
      <c r="O531" s="336"/>
      <c r="P531" s="336"/>
      <c r="Q531" s="336"/>
      <c r="R531" s="336"/>
      <c r="S531" s="336"/>
      <c r="T531" s="336"/>
      <c r="U531" s="336"/>
      <c r="V531" s="336"/>
      <c r="W531" s="336"/>
      <c r="X531" s="336"/>
      <c r="Y531" s="336"/>
      <c r="Z531" s="336"/>
    </row>
    <row r="532">
      <c r="A532" s="336"/>
      <c r="B532" s="336"/>
      <c r="C532" s="336"/>
      <c r="D532" s="336"/>
      <c r="E532" s="336"/>
      <c r="F532" s="336"/>
      <c r="G532" s="336"/>
      <c r="H532" s="336"/>
      <c r="I532" s="336"/>
      <c r="J532" s="336"/>
      <c r="K532" s="336"/>
      <c r="L532" s="336"/>
      <c r="M532" s="336"/>
      <c r="N532" s="336"/>
      <c r="O532" s="336"/>
      <c r="P532" s="336"/>
      <c r="Q532" s="336"/>
      <c r="R532" s="336"/>
      <c r="S532" s="336"/>
      <c r="T532" s="336"/>
      <c r="U532" s="336"/>
      <c r="V532" s="336"/>
      <c r="W532" s="336"/>
      <c r="X532" s="336"/>
      <c r="Y532" s="336"/>
      <c r="Z532" s="336"/>
    </row>
    <row r="533">
      <c r="A533" s="336"/>
      <c r="B533" s="336"/>
      <c r="C533" s="336"/>
      <c r="D533" s="336"/>
      <c r="E533" s="336"/>
      <c r="F533" s="336"/>
      <c r="G533" s="336"/>
      <c r="H533" s="336"/>
      <c r="I533" s="336"/>
      <c r="J533" s="336"/>
      <c r="K533" s="336"/>
      <c r="L533" s="336"/>
      <c r="M533" s="336"/>
      <c r="N533" s="336"/>
      <c r="O533" s="336"/>
      <c r="P533" s="336"/>
      <c r="Q533" s="336"/>
      <c r="R533" s="336"/>
      <c r="S533" s="336"/>
      <c r="T533" s="336"/>
      <c r="U533" s="336"/>
      <c r="V533" s="336"/>
      <c r="W533" s="336"/>
      <c r="X533" s="336"/>
      <c r="Y533" s="336"/>
      <c r="Z533" s="336"/>
    </row>
    <row r="534">
      <c r="A534" s="336"/>
      <c r="B534" s="336"/>
      <c r="C534" s="336"/>
      <c r="D534" s="336"/>
      <c r="E534" s="336"/>
      <c r="F534" s="336"/>
      <c r="G534" s="336"/>
      <c r="H534" s="336"/>
      <c r="I534" s="336"/>
      <c r="J534" s="336"/>
      <c r="K534" s="336"/>
      <c r="L534" s="336"/>
      <c r="M534" s="336"/>
      <c r="N534" s="336"/>
      <c r="O534" s="336"/>
      <c r="P534" s="336"/>
      <c r="Q534" s="336"/>
      <c r="R534" s="336"/>
      <c r="S534" s="336"/>
      <c r="T534" s="336"/>
      <c r="U534" s="336"/>
      <c r="V534" s="336"/>
      <c r="W534" s="336"/>
      <c r="X534" s="336"/>
      <c r="Y534" s="336"/>
      <c r="Z534" s="336"/>
    </row>
    <row r="535">
      <c r="A535" s="336"/>
      <c r="B535" s="336"/>
      <c r="C535" s="336"/>
      <c r="D535" s="336"/>
      <c r="E535" s="336"/>
      <c r="F535" s="336"/>
      <c r="G535" s="336"/>
      <c r="H535" s="336"/>
      <c r="I535" s="336"/>
      <c r="J535" s="336"/>
      <c r="K535" s="336"/>
      <c r="L535" s="336"/>
      <c r="M535" s="336"/>
      <c r="N535" s="336"/>
      <c r="O535" s="336"/>
      <c r="P535" s="336"/>
      <c r="Q535" s="336"/>
      <c r="R535" s="336"/>
      <c r="S535" s="336"/>
      <c r="T535" s="336"/>
      <c r="U535" s="336"/>
      <c r="V535" s="336"/>
      <c r="W535" s="336"/>
      <c r="X535" s="336"/>
      <c r="Y535" s="336"/>
      <c r="Z535" s="336"/>
    </row>
    <row r="536">
      <c r="A536" s="336"/>
      <c r="B536" s="336"/>
      <c r="C536" s="336"/>
      <c r="D536" s="336"/>
      <c r="E536" s="336"/>
      <c r="F536" s="336"/>
      <c r="G536" s="336"/>
      <c r="H536" s="336"/>
      <c r="I536" s="336"/>
      <c r="J536" s="336"/>
      <c r="K536" s="336"/>
      <c r="L536" s="336"/>
      <c r="M536" s="336"/>
      <c r="N536" s="336"/>
      <c r="O536" s="336"/>
      <c r="P536" s="336"/>
      <c r="Q536" s="336"/>
      <c r="R536" s="336"/>
      <c r="S536" s="336"/>
      <c r="T536" s="336"/>
      <c r="U536" s="336"/>
      <c r="V536" s="336"/>
      <c r="W536" s="336"/>
      <c r="X536" s="336"/>
      <c r="Y536" s="336"/>
      <c r="Z536" s="336"/>
    </row>
    <row r="537">
      <c r="A537" s="336"/>
      <c r="B537" s="336"/>
      <c r="C537" s="336"/>
      <c r="D537" s="336"/>
      <c r="E537" s="336"/>
      <c r="F537" s="336"/>
      <c r="G537" s="336"/>
      <c r="H537" s="336"/>
      <c r="I537" s="336"/>
      <c r="J537" s="336"/>
      <c r="K537" s="336"/>
      <c r="L537" s="336"/>
      <c r="M537" s="336"/>
      <c r="N537" s="336"/>
      <c r="O537" s="336"/>
      <c r="P537" s="336"/>
      <c r="Q537" s="336"/>
      <c r="R537" s="336"/>
      <c r="S537" s="336"/>
      <c r="T537" s="336"/>
      <c r="U537" s="336"/>
      <c r="V537" s="336"/>
      <c r="W537" s="336"/>
      <c r="X537" s="336"/>
      <c r="Y537" s="336"/>
      <c r="Z537" s="336"/>
    </row>
    <row r="538">
      <c r="A538" s="336"/>
      <c r="B538" s="336"/>
      <c r="C538" s="336"/>
      <c r="D538" s="336"/>
      <c r="E538" s="336"/>
      <c r="F538" s="336"/>
      <c r="G538" s="336"/>
      <c r="H538" s="336"/>
      <c r="I538" s="336"/>
      <c r="J538" s="336"/>
      <c r="K538" s="336"/>
      <c r="L538" s="336"/>
      <c r="M538" s="336"/>
      <c r="N538" s="336"/>
      <c r="O538" s="336"/>
      <c r="P538" s="336"/>
      <c r="Q538" s="336"/>
      <c r="R538" s="336"/>
      <c r="S538" s="336"/>
      <c r="T538" s="336"/>
      <c r="U538" s="336"/>
      <c r="V538" s="336"/>
      <c r="W538" s="336"/>
      <c r="X538" s="336"/>
      <c r="Y538" s="336"/>
      <c r="Z538" s="336"/>
    </row>
    <row r="539">
      <c r="A539" s="336"/>
      <c r="B539" s="336"/>
      <c r="C539" s="336"/>
      <c r="D539" s="336"/>
      <c r="E539" s="336"/>
      <c r="F539" s="336"/>
      <c r="G539" s="336"/>
      <c r="H539" s="336"/>
      <c r="I539" s="336"/>
      <c r="J539" s="336"/>
      <c r="K539" s="336"/>
      <c r="L539" s="336"/>
      <c r="M539" s="336"/>
      <c r="N539" s="336"/>
      <c r="O539" s="336"/>
      <c r="P539" s="336"/>
      <c r="Q539" s="336"/>
      <c r="R539" s="336"/>
      <c r="S539" s="336"/>
      <c r="T539" s="336"/>
      <c r="U539" s="336"/>
      <c r="V539" s="336"/>
      <c r="W539" s="336"/>
      <c r="X539" s="336"/>
      <c r="Y539" s="336"/>
      <c r="Z539" s="336"/>
    </row>
    <row r="540">
      <c r="A540" s="336"/>
      <c r="B540" s="336"/>
      <c r="C540" s="336"/>
      <c r="D540" s="336"/>
      <c r="E540" s="336"/>
      <c r="F540" s="336"/>
      <c r="G540" s="336"/>
      <c r="H540" s="336"/>
      <c r="I540" s="336"/>
      <c r="J540" s="336"/>
      <c r="K540" s="336"/>
      <c r="L540" s="336"/>
      <c r="M540" s="336"/>
      <c r="N540" s="336"/>
      <c r="O540" s="336"/>
      <c r="P540" s="336"/>
      <c r="Q540" s="336"/>
      <c r="R540" s="336"/>
      <c r="S540" s="336"/>
      <c r="T540" s="336"/>
      <c r="U540" s="336"/>
      <c r="V540" s="336"/>
      <c r="W540" s="336"/>
      <c r="X540" s="336"/>
      <c r="Y540" s="336"/>
      <c r="Z540" s="336"/>
    </row>
    <row r="541">
      <c r="A541" s="336"/>
      <c r="B541" s="336"/>
      <c r="C541" s="336"/>
      <c r="D541" s="336"/>
      <c r="E541" s="336"/>
      <c r="F541" s="336"/>
      <c r="G541" s="336"/>
      <c r="H541" s="336"/>
      <c r="I541" s="336"/>
      <c r="J541" s="336"/>
      <c r="K541" s="336"/>
      <c r="L541" s="336"/>
      <c r="M541" s="336"/>
      <c r="N541" s="336"/>
      <c r="O541" s="336"/>
      <c r="P541" s="336"/>
      <c r="Q541" s="336"/>
      <c r="R541" s="336"/>
      <c r="S541" s="336"/>
      <c r="T541" s="336"/>
      <c r="U541" s="336"/>
      <c r="V541" s="336"/>
      <c r="W541" s="336"/>
      <c r="X541" s="336"/>
      <c r="Y541" s="336"/>
      <c r="Z541" s="336"/>
    </row>
    <row r="542">
      <c r="A542" s="336"/>
      <c r="B542" s="336"/>
      <c r="C542" s="336"/>
      <c r="D542" s="336"/>
      <c r="E542" s="336"/>
      <c r="F542" s="336"/>
      <c r="G542" s="336"/>
      <c r="H542" s="336"/>
      <c r="I542" s="336"/>
      <c r="J542" s="336"/>
      <c r="K542" s="336"/>
      <c r="L542" s="336"/>
      <c r="M542" s="336"/>
      <c r="N542" s="336"/>
      <c r="O542" s="336"/>
      <c r="P542" s="336"/>
      <c r="Q542" s="336"/>
      <c r="R542" s="336"/>
      <c r="S542" s="336"/>
      <c r="T542" s="336"/>
      <c r="U542" s="336"/>
      <c r="V542" s="336"/>
      <c r="W542" s="336"/>
      <c r="X542" s="336"/>
      <c r="Y542" s="336"/>
      <c r="Z542" s="336"/>
    </row>
    <row r="543">
      <c r="A543" s="336"/>
      <c r="B543" s="336"/>
      <c r="C543" s="336"/>
      <c r="D543" s="336"/>
      <c r="E543" s="336"/>
      <c r="F543" s="336"/>
      <c r="G543" s="336"/>
      <c r="H543" s="336"/>
      <c r="I543" s="336"/>
      <c r="J543" s="336"/>
      <c r="K543" s="336"/>
      <c r="L543" s="336"/>
      <c r="M543" s="336"/>
      <c r="N543" s="336"/>
      <c r="O543" s="336"/>
      <c r="P543" s="336"/>
      <c r="Q543" s="336"/>
      <c r="R543" s="336"/>
      <c r="S543" s="336"/>
      <c r="T543" s="336"/>
      <c r="U543" s="336"/>
      <c r="V543" s="336"/>
      <c r="W543" s="336"/>
      <c r="X543" s="336"/>
      <c r="Y543" s="336"/>
      <c r="Z543" s="336"/>
    </row>
    <row r="544">
      <c r="A544" s="336"/>
      <c r="B544" s="336"/>
      <c r="C544" s="336"/>
      <c r="D544" s="336"/>
      <c r="E544" s="336"/>
      <c r="F544" s="336"/>
      <c r="G544" s="336"/>
      <c r="H544" s="336"/>
      <c r="I544" s="336"/>
      <c r="J544" s="336"/>
      <c r="K544" s="336"/>
      <c r="L544" s="336"/>
      <c r="M544" s="336"/>
      <c r="N544" s="336"/>
      <c r="O544" s="336"/>
      <c r="P544" s="336"/>
      <c r="Q544" s="336"/>
      <c r="R544" s="336"/>
      <c r="S544" s="336"/>
      <c r="T544" s="336"/>
      <c r="U544" s="336"/>
      <c r="V544" s="336"/>
      <c r="W544" s="336"/>
      <c r="X544" s="336"/>
      <c r="Y544" s="336"/>
      <c r="Z544" s="336"/>
    </row>
    <row r="545">
      <c r="A545" s="336"/>
      <c r="B545" s="336"/>
      <c r="C545" s="336"/>
      <c r="D545" s="336"/>
      <c r="E545" s="336"/>
      <c r="F545" s="336"/>
      <c r="G545" s="336"/>
      <c r="H545" s="336"/>
      <c r="I545" s="336"/>
      <c r="J545" s="336"/>
      <c r="K545" s="336"/>
      <c r="L545" s="336"/>
      <c r="M545" s="336"/>
      <c r="N545" s="336"/>
      <c r="O545" s="336"/>
      <c r="P545" s="336"/>
      <c r="Q545" s="336"/>
      <c r="R545" s="336"/>
      <c r="S545" s="336"/>
      <c r="T545" s="336"/>
      <c r="U545" s="336"/>
      <c r="V545" s="336"/>
      <c r="W545" s="336"/>
      <c r="X545" s="336"/>
      <c r="Y545" s="336"/>
      <c r="Z545" s="336"/>
    </row>
    <row r="546">
      <c r="A546" s="336"/>
      <c r="B546" s="336"/>
      <c r="C546" s="336"/>
      <c r="D546" s="336"/>
      <c r="E546" s="336"/>
      <c r="F546" s="336"/>
      <c r="G546" s="336"/>
      <c r="H546" s="336"/>
      <c r="I546" s="336"/>
      <c r="J546" s="336"/>
      <c r="K546" s="336"/>
      <c r="L546" s="336"/>
      <c r="M546" s="336"/>
      <c r="N546" s="336"/>
      <c r="O546" s="336"/>
      <c r="P546" s="336"/>
      <c r="Q546" s="336"/>
      <c r="R546" s="336"/>
      <c r="S546" s="336"/>
      <c r="T546" s="336"/>
      <c r="U546" s="336"/>
      <c r="V546" s="336"/>
      <c r="W546" s="336"/>
      <c r="X546" s="336"/>
      <c r="Y546" s="336"/>
      <c r="Z546" s="336"/>
    </row>
    <row r="547">
      <c r="A547" s="336"/>
      <c r="B547" s="336"/>
      <c r="C547" s="336"/>
      <c r="D547" s="336"/>
      <c r="E547" s="336"/>
      <c r="F547" s="336"/>
      <c r="G547" s="336"/>
      <c r="H547" s="336"/>
      <c r="I547" s="336"/>
      <c r="J547" s="336"/>
      <c r="K547" s="336"/>
      <c r="L547" s="336"/>
      <c r="M547" s="336"/>
      <c r="N547" s="336"/>
      <c r="O547" s="336"/>
      <c r="P547" s="336"/>
      <c r="Q547" s="336"/>
      <c r="R547" s="336"/>
      <c r="S547" s="336"/>
      <c r="T547" s="336"/>
      <c r="U547" s="336"/>
      <c r="V547" s="336"/>
      <c r="W547" s="336"/>
      <c r="X547" s="336"/>
      <c r="Y547" s="336"/>
      <c r="Z547" s="336"/>
    </row>
    <row r="548">
      <c r="A548" s="336"/>
      <c r="B548" s="336"/>
      <c r="C548" s="336"/>
      <c r="D548" s="336"/>
      <c r="E548" s="336"/>
      <c r="F548" s="336"/>
      <c r="G548" s="336"/>
      <c r="H548" s="336"/>
      <c r="I548" s="336"/>
      <c r="J548" s="336"/>
      <c r="K548" s="336"/>
      <c r="L548" s="336"/>
      <c r="M548" s="336"/>
      <c r="N548" s="336"/>
      <c r="O548" s="336"/>
      <c r="P548" s="336"/>
      <c r="Q548" s="336"/>
      <c r="R548" s="336"/>
      <c r="S548" s="336"/>
      <c r="T548" s="336"/>
      <c r="U548" s="336"/>
      <c r="V548" s="336"/>
      <c r="W548" s="336"/>
      <c r="X548" s="336"/>
      <c r="Y548" s="336"/>
      <c r="Z548" s="336"/>
    </row>
    <row r="549">
      <c r="A549" s="336"/>
      <c r="B549" s="336"/>
      <c r="C549" s="336"/>
      <c r="D549" s="336"/>
      <c r="E549" s="336"/>
      <c r="F549" s="336"/>
      <c r="G549" s="336"/>
      <c r="H549" s="336"/>
      <c r="I549" s="336"/>
      <c r="J549" s="336"/>
      <c r="K549" s="336"/>
      <c r="L549" s="336"/>
      <c r="M549" s="336"/>
      <c r="N549" s="336"/>
      <c r="O549" s="336"/>
      <c r="P549" s="336"/>
      <c r="Q549" s="336"/>
      <c r="R549" s="336"/>
      <c r="S549" s="336"/>
      <c r="T549" s="336"/>
      <c r="U549" s="336"/>
      <c r="V549" s="336"/>
      <c r="W549" s="336"/>
      <c r="X549" s="336"/>
      <c r="Y549" s="336"/>
      <c r="Z549" s="336"/>
    </row>
    <row r="550">
      <c r="A550" s="336"/>
      <c r="B550" s="336"/>
      <c r="C550" s="336"/>
      <c r="D550" s="336"/>
      <c r="E550" s="336"/>
      <c r="F550" s="336"/>
      <c r="G550" s="336"/>
      <c r="H550" s="336"/>
      <c r="I550" s="336"/>
      <c r="J550" s="336"/>
      <c r="K550" s="336"/>
      <c r="L550" s="336"/>
      <c r="M550" s="336"/>
      <c r="N550" s="336"/>
      <c r="O550" s="336"/>
      <c r="P550" s="336"/>
      <c r="Q550" s="336"/>
      <c r="R550" s="336"/>
      <c r="S550" s="336"/>
      <c r="T550" s="336"/>
      <c r="U550" s="336"/>
      <c r="V550" s="336"/>
      <c r="W550" s="336"/>
      <c r="X550" s="336"/>
      <c r="Y550" s="336"/>
      <c r="Z550" s="336"/>
    </row>
    <row r="551">
      <c r="A551" s="336"/>
      <c r="B551" s="336"/>
      <c r="C551" s="336"/>
      <c r="D551" s="336"/>
      <c r="E551" s="336"/>
      <c r="F551" s="336"/>
      <c r="G551" s="336"/>
      <c r="H551" s="336"/>
      <c r="I551" s="336"/>
      <c r="J551" s="336"/>
      <c r="K551" s="336"/>
      <c r="L551" s="336"/>
      <c r="M551" s="336"/>
      <c r="N551" s="336"/>
      <c r="O551" s="336"/>
      <c r="P551" s="336"/>
      <c r="Q551" s="336"/>
      <c r="R551" s="336"/>
      <c r="S551" s="336"/>
      <c r="T551" s="336"/>
      <c r="U551" s="336"/>
      <c r="V551" s="336"/>
      <c r="W551" s="336"/>
      <c r="X551" s="336"/>
      <c r="Y551" s="336"/>
      <c r="Z551" s="336"/>
    </row>
    <row r="552">
      <c r="A552" s="336"/>
      <c r="B552" s="336"/>
      <c r="C552" s="336"/>
      <c r="D552" s="336"/>
      <c r="E552" s="336"/>
      <c r="F552" s="336"/>
      <c r="G552" s="336"/>
      <c r="H552" s="336"/>
      <c r="I552" s="336"/>
      <c r="J552" s="336"/>
      <c r="K552" s="336"/>
      <c r="L552" s="336"/>
      <c r="M552" s="336"/>
      <c r="N552" s="336"/>
      <c r="O552" s="336"/>
      <c r="P552" s="336"/>
      <c r="Q552" s="336"/>
      <c r="R552" s="336"/>
      <c r="S552" s="336"/>
      <c r="T552" s="336"/>
      <c r="U552" s="336"/>
      <c r="V552" s="336"/>
      <c r="W552" s="336"/>
      <c r="X552" s="336"/>
      <c r="Y552" s="336"/>
      <c r="Z552" s="336"/>
    </row>
    <row r="553">
      <c r="A553" s="336"/>
      <c r="B553" s="336"/>
      <c r="C553" s="336"/>
      <c r="D553" s="336"/>
      <c r="E553" s="336"/>
      <c r="F553" s="336"/>
      <c r="G553" s="336"/>
      <c r="H553" s="336"/>
      <c r="I553" s="336"/>
      <c r="J553" s="336"/>
      <c r="K553" s="336"/>
      <c r="L553" s="336"/>
      <c r="M553" s="336"/>
      <c r="N553" s="336"/>
      <c r="O553" s="336"/>
      <c r="P553" s="336"/>
      <c r="Q553" s="336"/>
      <c r="R553" s="336"/>
      <c r="S553" s="336"/>
      <c r="T553" s="336"/>
      <c r="U553" s="336"/>
      <c r="V553" s="336"/>
      <c r="W553" s="336"/>
      <c r="X553" s="336"/>
      <c r="Y553" s="336"/>
      <c r="Z553" s="336"/>
    </row>
    <row r="554">
      <c r="A554" s="336"/>
      <c r="B554" s="336"/>
      <c r="C554" s="336"/>
      <c r="D554" s="336"/>
      <c r="E554" s="336"/>
      <c r="F554" s="336"/>
      <c r="G554" s="336"/>
      <c r="H554" s="336"/>
      <c r="I554" s="336"/>
      <c r="J554" s="336"/>
      <c r="K554" s="336"/>
      <c r="L554" s="336"/>
      <c r="M554" s="336"/>
      <c r="N554" s="336"/>
      <c r="O554" s="336"/>
      <c r="P554" s="336"/>
      <c r="Q554" s="336"/>
      <c r="R554" s="336"/>
      <c r="S554" s="336"/>
      <c r="T554" s="336"/>
      <c r="U554" s="336"/>
      <c r="V554" s="336"/>
      <c r="W554" s="336"/>
      <c r="X554" s="336"/>
      <c r="Y554" s="336"/>
      <c r="Z554" s="336"/>
    </row>
    <row r="555">
      <c r="A555" s="336"/>
      <c r="B555" s="336"/>
      <c r="C555" s="336"/>
      <c r="D555" s="336"/>
      <c r="E555" s="336"/>
      <c r="F555" s="336"/>
      <c r="G555" s="336"/>
      <c r="H555" s="336"/>
      <c r="I555" s="336"/>
      <c r="J555" s="336"/>
      <c r="K555" s="336"/>
      <c r="L555" s="336"/>
      <c r="M555" s="336"/>
      <c r="N555" s="336"/>
      <c r="O555" s="336"/>
      <c r="P555" s="336"/>
      <c r="Q555" s="336"/>
      <c r="R555" s="336"/>
      <c r="S555" s="336"/>
      <c r="T555" s="336"/>
      <c r="U555" s="336"/>
      <c r="V555" s="336"/>
      <c r="W555" s="336"/>
      <c r="X555" s="336"/>
      <c r="Y555" s="336"/>
      <c r="Z555" s="336"/>
    </row>
    <row r="556">
      <c r="A556" s="336"/>
      <c r="B556" s="336"/>
      <c r="C556" s="336"/>
      <c r="D556" s="336"/>
      <c r="E556" s="336"/>
      <c r="F556" s="336"/>
      <c r="G556" s="336"/>
      <c r="H556" s="336"/>
      <c r="I556" s="336"/>
      <c r="J556" s="336"/>
      <c r="K556" s="336"/>
      <c r="L556" s="336"/>
      <c r="M556" s="336"/>
      <c r="N556" s="336"/>
      <c r="O556" s="336"/>
      <c r="P556" s="336"/>
      <c r="Q556" s="336"/>
      <c r="R556" s="336"/>
      <c r="S556" s="336"/>
      <c r="T556" s="336"/>
      <c r="U556" s="336"/>
      <c r="V556" s="336"/>
      <c r="W556" s="336"/>
      <c r="X556" s="336"/>
      <c r="Y556" s="336"/>
      <c r="Z556" s="336"/>
    </row>
    <row r="557">
      <c r="A557" s="336"/>
      <c r="B557" s="336"/>
      <c r="C557" s="336"/>
      <c r="D557" s="336"/>
      <c r="E557" s="336"/>
      <c r="F557" s="336"/>
      <c r="G557" s="336"/>
      <c r="H557" s="336"/>
      <c r="I557" s="336"/>
      <c r="J557" s="336"/>
      <c r="K557" s="336"/>
      <c r="L557" s="336"/>
      <c r="M557" s="336"/>
      <c r="N557" s="336"/>
      <c r="O557" s="336"/>
      <c r="P557" s="336"/>
      <c r="Q557" s="336"/>
      <c r="R557" s="336"/>
      <c r="S557" s="336"/>
      <c r="T557" s="336"/>
      <c r="U557" s="336"/>
      <c r="V557" s="336"/>
      <c r="W557" s="336"/>
      <c r="X557" s="336"/>
      <c r="Y557" s="336"/>
      <c r="Z557" s="336"/>
    </row>
    <row r="558">
      <c r="A558" s="336"/>
      <c r="B558" s="336"/>
      <c r="C558" s="336"/>
      <c r="D558" s="336"/>
      <c r="E558" s="336"/>
      <c r="F558" s="336"/>
      <c r="G558" s="336"/>
      <c r="H558" s="336"/>
      <c r="I558" s="336"/>
      <c r="J558" s="336"/>
      <c r="K558" s="336"/>
      <c r="L558" s="336"/>
      <c r="M558" s="336"/>
      <c r="N558" s="336"/>
      <c r="O558" s="336"/>
      <c r="P558" s="336"/>
      <c r="Q558" s="336"/>
      <c r="R558" s="336"/>
      <c r="S558" s="336"/>
      <c r="T558" s="336"/>
      <c r="U558" s="336"/>
      <c r="V558" s="336"/>
      <c r="W558" s="336"/>
      <c r="X558" s="336"/>
      <c r="Y558" s="336"/>
      <c r="Z558" s="336"/>
    </row>
    <row r="559">
      <c r="A559" s="336"/>
      <c r="B559" s="336"/>
      <c r="C559" s="336"/>
      <c r="D559" s="336"/>
      <c r="E559" s="336"/>
      <c r="F559" s="336"/>
      <c r="G559" s="336"/>
      <c r="H559" s="336"/>
      <c r="I559" s="336"/>
      <c r="J559" s="336"/>
      <c r="K559" s="336"/>
      <c r="L559" s="336"/>
      <c r="M559" s="336"/>
      <c r="N559" s="336"/>
      <c r="O559" s="336"/>
      <c r="P559" s="336"/>
      <c r="Q559" s="336"/>
      <c r="R559" s="336"/>
      <c r="S559" s="336"/>
      <c r="T559" s="336"/>
      <c r="U559" s="336"/>
      <c r="V559" s="336"/>
      <c r="W559" s="336"/>
      <c r="X559" s="336"/>
      <c r="Y559" s="336"/>
      <c r="Z559" s="336"/>
    </row>
    <row r="560">
      <c r="A560" s="336"/>
      <c r="B560" s="336"/>
      <c r="C560" s="336"/>
      <c r="D560" s="336"/>
      <c r="E560" s="336"/>
      <c r="F560" s="336"/>
      <c r="G560" s="336"/>
      <c r="H560" s="336"/>
      <c r="I560" s="336"/>
      <c r="J560" s="336"/>
      <c r="K560" s="336"/>
      <c r="L560" s="336"/>
      <c r="M560" s="336"/>
      <c r="N560" s="336"/>
      <c r="O560" s="336"/>
      <c r="P560" s="336"/>
      <c r="Q560" s="336"/>
      <c r="R560" s="336"/>
      <c r="S560" s="336"/>
      <c r="T560" s="336"/>
      <c r="U560" s="336"/>
      <c r="V560" s="336"/>
      <c r="W560" s="336"/>
      <c r="X560" s="336"/>
      <c r="Y560" s="336"/>
      <c r="Z560" s="336"/>
    </row>
    <row r="561">
      <c r="A561" s="336"/>
      <c r="B561" s="336"/>
      <c r="C561" s="336"/>
      <c r="D561" s="336"/>
      <c r="E561" s="336"/>
      <c r="F561" s="336"/>
      <c r="G561" s="336"/>
      <c r="H561" s="336"/>
      <c r="I561" s="336"/>
      <c r="J561" s="336"/>
      <c r="K561" s="336"/>
      <c r="L561" s="336"/>
      <c r="M561" s="336"/>
      <c r="N561" s="336"/>
      <c r="O561" s="336"/>
      <c r="P561" s="336"/>
      <c r="Q561" s="336"/>
      <c r="R561" s="336"/>
      <c r="S561" s="336"/>
      <c r="T561" s="336"/>
      <c r="U561" s="336"/>
      <c r="V561" s="336"/>
      <c r="W561" s="336"/>
      <c r="X561" s="336"/>
      <c r="Y561" s="336"/>
      <c r="Z561" s="336"/>
    </row>
    <row r="562">
      <c r="A562" s="336"/>
      <c r="B562" s="336"/>
      <c r="C562" s="336"/>
      <c r="D562" s="336"/>
      <c r="E562" s="336"/>
      <c r="F562" s="336"/>
      <c r="G562" s="336"/>
      <c r="H562" s="336"/>
      <c r="I562" s="336"/>
      <c r="J562" s="336"/>
      <c r="K562" s="336"/>
      <c r="L562" s="336"/>
      <c r="M562" s="336"/>
      <c r="N562" s="336"/>
      <c r="O562" s="336"/>
      <c r="P562" s="336"/>
      <c r="Q562" s="336"/>
      <c r="R562" s="336"/>
      <c r="S562" s="336"/>
      <c r="T562" s="336"/>
      <c r="U562" s="336"/>
      <c r="V562" s="336"/>
      <c r="W562" s="336"/>
      <c r="X562" s="336"/>
      <c r="Y562" s="336"/>
      <c r="Z562" s="336"/>
    </row>
    <row r="563">
      <c r="A563" s="336"/>
      <c r="B563" s="336"/>
      <c r="C563" s="336"/>
      <c r="D563" s="336"/>
      <c r="E563" s="336"/>
      <c r="F563" s="336"/>
      <c r="G563" s="336"/>
      <c r="H563" s="336"/>
      <c r="I563" s="336"/>
      <c r="J563" s="336"/>
      <c r="K563" s="336"/>
      <c r="L563" s="336"/>
      <c r="M563" s="336"/>
      <c r="N563" s="336"/>
      <c r="O563" s="336"/>
      <c r="P563" s="336"/>
      <c r="Q563" s="336"/>
      <c r="R563" s="336"/>
      <c r="S563" s="336"/>
      <c r="T563" s="336"/>
      <c r="U563" s="336"/>
      <c r="V563" s="336"/>
      <c r="W563" s="336"/>
      <c r="X563" s="336"/>
      <c r="Y563" s="336"/>
      <c r="Z563" s="336"/>
    </row>
    <row r="564">
      <c r="A564" s="336"/>
      <c r="B564" s="336"/>
      <c r="C564" s="336"/>
      <c r="D564" s="336"/>
      <c r="E564" s="336"/>
      <c r="F564" s="336"/>
      <c r="G564" s="336"/>
      <c r="H564" s="336"/>
      <c r="I564" s="336"/>
      <c r="J564" s="336"/>
      <c r="K564" s="336"/>
      <c r="L564" s="336"/>
      <c r="M564" s="336"/>
      <c r="N564" s="336"/>
      <c r="O564" s="336"/>
      <c r="P564" s="336"/>
      <c r="Q564" s="336"/>
      <c r="R564" s="336"/>
      <c r="S564" s="336"/>
      <c r="T564" s="336"/>
      <c r="U564" s="336"/>
      <c r="V564" s="336"/>
      <c r="W564" s="336"/>
      <c r="X564" s="336"/>
      <c r="Y564" s="336"/>
      <c r="Z564" s="336"/>
    </row>
    <row r="565">
      <c r="A565" s="336"/>
      <c r="B565" s="336"/>
      <c r="C565" s="336"/>
      <c r="D565" s="336"/>
      <c r="E565" s="336"/>
      <c r="F565" s="336"/>
      <c r="G565" s="336"/>
      <c r="H565" s="336"/>
      <c r="I565" s="336"/>
      <c r="J565" s="336"/>
      <c r="K565" s="336"/>
      <c r="L565" s="336"/>
      <c r="M565" s="336"/>
      <c r="N565" s="336"/>
      <c r="O565" s="336"/>
      <c r="P565" s="336"/>
      <c r="Q565" s="336"/>
      <c r="R565" s="336"/>
      <c r="S565" s="336"/>
      <c r="T565" s="336"/>
      <c r="U565" s="336"/>
      <c r="V565" s="336"/>
      <c r="W565" s="336"/>
      <c r="X565" s="336"/>
      <c r="Y565" s="336"/>
      <c r="Z565" s="336"/>
    </row>
    <row r="566">
      <c r="A566" s="336"/>
      <c r="B566" s="336"/>
      <c r="C566" s="336"/>
      <c r="D566" s="336"/>
      <c r="E566" s="336"/>
      <c r="F566" s="336"/>
      <c r="G566" s="336"/>
      <c r="H566" s="336"/>
      <c r="I566" s="336"/>
      <c r="J566" s="336"/>
      <c r="K566" s="336"/>
      <c r="L566" s="336"/>
      <c r="M566" s="336"/>
      <c r="N566" s="336"/>
      <c r="O566" s="336"/>
      <c r="P566" s="336"/>
      <c r="Q566" s="336"/>
      <c r="R566" s="336"/>
      <c r="S566" s="336"/>
      <c r="T566" s="336"/>
      <c r="U566" s="336"/>
      <c r="V566" s="336"/>
      <c r="W566" s="336"/>
      <c r="X566" s="336"/>
      <c r="Y566" s="336"/>
      <c r="Z566" s="336"/>
    </row>
    <row r="567">
      <c r="A567" s="336"/>
      <c r="B567" s="336"/>
      <c r="C567" s="336"/>
      <c r="D567" s="336"/>
      <c r="E567" s="336"/>
      <c r="F567" s="336"/>
      <c r="G567" s="336"/>
      <c r="H567" s="336"/>
      <c r="I567" s="336"/>
      <c r="J567" s="336"/>
      <c r="K567" s="336"/>
      <c r="L567" s="336"/>
      <c r="M567" s="336"/>
      <c r="N567" s="336"/>
      <c r="O567" s="336"/>
      <c r="P567" s="336"/>
      <c r="Q567" s="336"/>
      <c r="R567" s="336"/>
      <c r="S567" s="336"/>
      <c r="T567" s="336"/>
      <c r="U567" s="336"/>
      <c r="V567" s="336"/>
      <c r="W567" s="336"/>
      <c r="X567" s="336"/>
      <c r="Y567" s="336"/>
      <c r="Z567" s="336"/>
    </row>
    <row r="568">
      <c r="A568" s="336"/>
      <c r="B568" s="336"/>
      <c r="C568" s="336"/>
      <c r="D568" s="336"/>
      <c r="E568" s="336"/>
      <c r="F568" s="336"/>
      <c r="G568" s="336"/>
      <c r="H568" s="336"/>
      <c r="I568" s="336"/>
      <c r="J568" s="336"/>
      <c r="K568" s="336"/>
      <c r="L568" s="336"/>
      <c r="M568" s="336"/>
      <c r="N568" s="336"/>
      <c r="O568" s="336"/>
      <c r="P568" s="336"/>
      <c r="Q568" s="336"/>
      <c r="R568" s="336"/>
      <c r="S568" s="336"/>
      <c r="T568" s="336"/>
      <c r="U568" s="336"/>
      <c r="V568" s="336"/>
      <c r="W568" s="336"/>
      <c r="X568" s="336"/>
      <c r="Y568" s="336"/>
      <c r="Z568" s="336"/>
    </row>
    <row r="569">
      <c r="A569" s="336"/>
      <c r="B569" s="336"/>
      <c r="C569" s="336"/>
      <c r="D569" s="336"/>
      <c r="E569" s="336"/>
      <c r="F569" s="336"/>
      <c r="G569" s="336"/>
      <c r="H569" s="336"/>
      <c r="I569" s="336"/>
      <c r="J569" s="336"/>
      <c r="K569" s="336"/>
      <c r="L569" s="336"/>
      <c r="M569" s="336"/>
      <c r="N569" s="336"/>
      <c r="O569" s="336"/>
      <c r="P569" s="336"/>
      <c r="Q569" s="336"/>
      <c r="R569" s="336"/>
      <c r="S569" s="336"/>
      <c r="T569" s="336"/>
      <c r="U569" s="336"/>
      <c r="V569" s="336"/>
      <c r="W569" s="336"/>
      <c r="X569" s="336"/>
      <c r="Y569" s="336"/>
      <c r="Z569" s="336"/>
    </row>
    <row r="570">
      <c r="A570" s="336"/>
      <c r="B570" s="336"/>
      <c r="C570" s="336"/>
      <c r="D570" s="336"/>
      <c r="E570" s="336"/>
      <c r="F570" s="336"/>
      <c r="G570" s="336"/>
      <c r="H570" s="336"/>
      <c r="I570" s="336"/>
      <c r="J570" s="336"/>
      <c r="K570" s="336"/>
      <c r="L570" s="336"/>
      <c r="M570" s="336"/>
      <c r="N570" s="336"/>
      <c r="O570" s="336"/>
      <c r="P570" s="336"/>
      <c r="Q570" s="336"/>
      <c r="R570" s="336"/>
      <c r="S570" s="336"/>
      <c r="T570" s="336"/>
      <c r="U570" s="336"/>
      <c r="V570" s="336"/>
      <c r="W570" s="336"/>
      <c r="X570" s="336"/>
      <c r="Y570" s="336"/>
      <c r="Z570" s="336"/>
    </row>
    <row r="571">
      <c r="A571" s="336"/>
      <c r="B571" s="336"/>
      <c r="C571" s="336"/>
      <c r="D571" s="336"/>
      <c r="E571" s="336"/>
      <c r="F571" s="336"/>
      <c r="G571" s="336"/>
      <c r="H571" s="336"/>
      <c r="I571" s="336"/>
      <c r="J571" s="336"/>
      <c r="K571" s="336"/>
      <c r="L571" s="336"/>
      <c r="M571" s="336"/>
      <c r="N571" s="336"/>
      <c r="O571" s="336"/>
      <c r="P571" s="336"/>
      <c r="Q571" s="336"/>
      <c r="R571" s="336"/>
      <c r="S571" s="336"/>
      <c r="T571" s="336"/>
      <c r="U571" s="336"/>
      <c r="V571" s="336"/>
      <c r="W571" s="336"/>
      <c r="X571" s="336"/>
      <c r="Y571" s="336"/>
      <c r="Z571" s="336"/>
    </row>
    <row r="572">
      <c r="A572" s="336"/>
      <c r="B572" s="336"/>
      <c r="C572" s="336"/>
      <c r="D572" s="336"/>
      <c r="E572" s="336"/>
      <c r="F572" s="336"/>
      <c r="G572" s="336"/>
      <c r="H572" s="336"/>
      <c r="I572" s="336"/>
      <c r="J572" s="336"/>
      <c r="K572" s="336"/>
      <c r="L572" s="336"/>
      <c r="M572" s="336"/>
      <c r="N572" s="336"/>
      <c r="O572" s="336"/>
      <c r="P572" s="336"/>
      <c r="Q572" s="336"/>
      <c r="R572" s="336"/>
      <c r="S572" s="336"/>
      <c r="T572" s="336"/>
      <c r="U572" s="336"/>
      <c r="V572" s="336"/>
      <c r="W572" s="336"/>
      <c r="X572" s="336"/>
      <c r="Y572" s="336"/>
      <c r="Z572" s="336"/>
    </row>
    <row r="573">
      <c r="A573" s="336"/>
      <c r="B573" s="336"/>
      <c r="C573" s="336"/>
      <c r="D573" s="336"/>
      <c r="E573" s="336"/>
      <c r="F573" s="336"/>
      <c r="G573" s="336"/>
      <c r="H573" s="336"/>
      <c r="I573" s="336"/>
      <c r="J573" s="336"/>
      <c r="K573" s="336"/>
      <c r="L573" s="336"/>
      <c r="M573" s="336"/>
      <c r="N573" s="336"/>
      <c r="O573" s="336"/>
      <c r="P573" s="336"/>
      <c r="Q573" s="336"/>
      <c r="R573" s="336"/>
      <c r="S573" s="336"/>
      <c r="T573" s="336"/>
      <c r="U573" s="336"/>
      <c r="V573" s="336"/>
      <c r="W573" s="336"/>
      <c r="X573" s="336"/>
      <c r="Y573" s="336"/>
      <c r="Z573" s="336"/>
    </row>
    <row r="574">
      <c r="A574" s="336"/>
      <c r="B574" s="336"/>
      <c r="C574" s="336"/>
      <c r="D574" s="336"/>
      <c r="E574" s="336"/>
      <c r="F574" s="336"/>
      <c r="G574" s="336"/>
      <c r="H574" s="336"/>
      <c r="I574" s="336"/>
      <c r="J574" s="336"/>
      <c r="K574" s="336"/>
      <c r="L574" s="336"/>
      <c r="M574" s="336"/>
      <c r="N574" s="336"/>
      <c r="O574" s="336"/>
      <c r="P574" s="336"/>
      <c r="Q574" s="336"/>
      <c r="R574" s="336"/>
      <c r="S574" s="336"/>
      <c r="T574" s="336"/>
      <c r="U574" s="336"/>
      <c r="V574" s="336"/>
      <c r="W574" s="336"/>
      <c r="X574" s="336"/>
      <c r="Y574" s="336"/>
      <c r="Z574" s="336"/>
    </row>
    <row r="575">
      <c r="A575" s="336"/>
      <c r="B575" s="336"/>
      <c r="C575" s="336"/>
      <c r="D575" s="336"/>
      <c r="E575" s="336"/>
      <c r="F575" s="336"/>
      <c r="G575" s="336"/>
      <c r="H575" s="336"/>
      <c r="I575" s="336"/>
      <c r="J575" s="336"/>
      <c r="K575" s="336"/>
      <c r="L575" s="336"/>
      <c r="M575" s="336"/>
      <c r="N575" s="336"/>
      <c r="O575" s="336"/>
      <c r="P575" s="336"/>
      <c r="Q575" s="336"/>
      <c r="R575" s="336"/>
      <c r="S575" s="336"/>
      <c r="T575" s="336"/>
      <c r="U575" s="336"/>
      <c r="V575" s="336"/>
      <c r="W575" s="336"/>
      <c r="X575" s="336"/>
      <c r="Y575" s="336"/>
      <c r="Z575" s="336"/>
    </row>
    <row r="576">
      <c r="A576" s="336"/>
      <c r="B576" s="336"/>
      <c r="C576" s="336"/>
      <c r="D576" s="336"/>
      <c r="E576" s="336"/>
      <c r="F576" s="336"/>
      <c r="G576" s="336"/>
      <c r="H576" s="336"/>
      <c r="I576" s="336"/>
      <c r="J576" s="336"/>
      <c r="K576" s="336"/>
      <c r="L576" s="336"/>
      <c r="M576" s="336"/>
      <c r="N576" s="336"/>
      <c r="O576" s="336"/>
      <c r="P576" s="336"/>
      <c r="Q576" s="336"/>
      <c r="R576" s="336"/>
      <c r="S576" s="336"/>
      <c r="T576" s="336"/>
      <c r="U576" s="336"/>
      <c r="V576" s="336"/>
      <c r="W576" s="336"/>
      <c r="X576" s="336"/>
      <c r="Y576" s="336"/>
      <c r="Z576" s="336"/>
    </row>
    <row r="577">
      <c r="A577" s="336"/>
      <c r="B577" s="336"/>
      <c r="C577" s="336"/>
      <c r="D577" s="336"/>
      <c r="E577" s="336"/>
      <c r="F577" s="336"/>
      <c r="G577" s="336"/>
      <c r="H577" s="336"/>
      <c r="I577" s="336"/>
      <c r="J577" s="336"/>
      <c r="K577" s="336"/>
      <c r="L577" s="336"/>
      <c r="M577" s="336"/>
      <c r="N577" s="336"/>
      <c r="O577" s="336"/>
      <c r="P577" s="336"/>
      <c r="Q577" s="336"/>
      <c r="R577" s="336"/>
      <c r="S577" s="336"/>
      <c r="T577" s="336"/>
      <c r="U577" s="336"/>
      <c r="V577" s="336"/>
      <c r="W577" s="336"/>
      <c r="X577" s="336"/>
      <c r="Y577" s="336"/>
      <c r="Z577" s="336"/>
    </row>
    <row r="578">
      <c r="A578" s="336"/>
      <c r="B578" s="336"/>
      <c r="C578" s="336"/>
      <c r="D578" s="336"/>
      <c r="E578" s="336"/>
      <c r="F578" s="336"/>
      <c r="G578" s="336"/>
      <c r="H578" s="336"/>
      <c r="I578" s="336"/>
      <c r="J578" s="336"/>
      <c r="K578" s="336"/>
      <c r="L578" s="336"/>
      <c r="M578" s="336"/>
      <c r="N578" s="336"/>
      <c r="O578" s="336"/>
      <c r="P578" s="336"/>
      <c r="Q578" s="336"/>
      <c r="R578" s="336"/>
      <c r="S578" s="336"/>
      <c r="T578" s="336"/>
      <c r="U578" s="336"/>
      <c r="V578" s="336"/>
      <c r="W578" s="336"/>
      <c r="X578" s="336"/>
      <c r="Y578" s="336"/>
      <c r="Z578" s="336"/>
    </row>
    <row r="579">
      <c r="A579" s="336"/>
      <c r="B579" s="336"/>
      <c r="C579" s="336"/>
      <c r="D579" s="336"/>
      <c r="E579" s="336"/>
      <c r="F579" s="336"/>
      <c r="G579" s="336"/>
      <c r="H579" s="336"/>
      <c r="I579" s="336"/>
      <c r="J579" s="336"/>
      <c r="K579" s="336"/>
      <c r="L579" s="336"/>
      <c r="M579" s="336"/>
      <c r="N579" s="336"/>
      <c r="O579" s="336"/>
      <c r="P579" s="336"/>
      <c r="Q579" s="336"/>
      <c r="R579" s="336"/>
      <c r="S579" s="336"/>
      <c r="T579" s="336"/>
      <c r="U579" s="336"/>
      <c r="V579" s="336"/>
      <c r="W579" s="336"/>
      <c r="X579" s="336"/>
      <c r="Y579" s="336"/>
      <c r="Z579" s="336"/>
    </row>
    <row r="580">
      <c r="A580" s="336"/>
      <c r="B580" s="336"/>
      <c r="C580" s="336"/>
      <c r="D580" s="336"/>
      <c r="E580" s="336"/>
      <c r="F580" s="336"/>
      <c r="G580" s="336"/>
      <c r="H580" s="336"/>
      <c r="I580" s="336"/>
      <c r="J580" s="336"/>
      <c r="K580" s="336"/>
      <c r="L580" s="336"/>
      <c r="M580" s="336"/>
      <c r="N580" s="336"/>
      <c r="O580" s="336"/>
      <c r="P580" s="336"/>
      <c r="Q580" s="336"/>
      <c r="R580" s="336"/>
      <c r="S580" s="336"/>
      <c r="T580" s="336"/>
      <c r="U580" s="336"/>
      <c r="V580" s="336"/>
      <c r="W580" s="336"/>
      <c r="X580" s="336"/>
      <c r="Y580" s="336"/>
      <c r="Z580" s="336"/>
    </row>
    <row r="581">
      <c r="A581" s="336"/>
      <c r="B581" s="336"/>
      <c r="C581" s="336"/>
      <c r="D581" s="336"/>
      <c r="E581" s="336"/>
      <c r="F581" s="336"/>
      <c r="G581" s="336"/>
      <c r="H581" s="336"/>
      <c r="I581" s="336"/>
      <c r="J581" s="336"/>
      <c r="K581" s="336"/>
      <c r="L581" s="336"/>
      <c r="M581" s="336"/>
      <c r="N581" s="336"/>
      <c r="O581" s="336"/>
      <c r="P581" s="336"/>
      <c r="Q581" s="336"/>
      <c r="R581" s="336"/>
      <c r="S581" s="336"/>
      <c r="T581" s="336"/>
      <c r="U581" s="336"/>
      <c r="V581" s="336"/>
      <c r="W581" s="336"/>
      <c r="X581" s="336"/>
      <c r="Y581" s="336"/>
      <c r="Z581" s="336"/>
    </row>
    <row r="582">
      <c r="A582" s="336"/>
      <c r="B582" s="336"/>
      <c r="C582" s="336"/>
      <c r="D582" s="336"/>
      <c r="E582" s="336"/>
      <c r="F582" s="336"/>
      <c r="G582" s="336"/>
      <c r="H582" s="336"/>
      <c r="I582" s="336"/>
      <c r="J582" s="336"/>
      <c r="K582" s="336"/>
      <c r="L582" s="336"/>
      <c r="M582" s="336"/>
      <c r="N582" s="336"/>
      <c r="O582" s="336"/>
      <c r="P582" s="336"/>
      <c r="Q582" s="336"/>
      <c r="R582" s="336"/>
      <c r="S582" s="336"/>
      <c r="T582" s="336"/>
      <c r="U582" s="336"/>
      <c r="V582" s="336"/>
      <c r="W582" s="336"/>
      <c r="X582" s="336"/>
      <c r="Y582" s="336"/>
      <c r="Z582" s="336"/>
    </row>
    <row r="583">
      <c r="A583" s="336"/>
      <c r="B583" s="336"/>
      <c r="C583" s="336"/>
      <c r="D583" s="336"/>
      <c r="E583" s="336"/>
      <c r="F583" s="336"/>
      <c r="G583" s="336"/>
      <c r="H583" s="336"/>
      <c r="I583" s="336"/>
      <c r="J583" s="336"/>
      <c r="K583" s="336"/>
      <c r="L583" s="336"/>
      <c r="M583" s="336"/>
      <c r="N583" s="336"/>
      <c r="O583" s="336"/>
      <c r="P583" s="336"/>
      <c r="Q583" s="336"/>
      <c r="R583" s="336"/>
      <c r="S583" s="336"/>
      <c r="T583" s="336"/>
      <c r="U583" s="336"/>
      <c r="V583" s="336"/>
      <c r="W583" s="336"/>
      <c r="X583" s="336"/>
      <c r="Y583" s="336"/>
      <c r="Z583" s="336"/>
    </row>
    <row r="584">
      <c r="A584" s="336"/>
      <c r="B584" s="336"/>
      <c r="C584" s="336"/>
      <c r="D584" s="336"/>
      <c r="E584" s="336"/>
      <c r="F584" s="336"/>
      <c r="G584" s="336"/>
      <c r="H584" s="336"/>
      <c r="I584" s="336"/>
      <c r="J584" s="336"/>
      <c r="K584" s="336"/>
      <c r="L584" s="336"/>
      <c r="M584" s="336"/>
      <c r="N584" s="336"/>
      <c r="O584" s="336"/>
      <c r="P584" s="336"/>
      <c r="Q584" s="336"/>
      <c r="R584" s="336"/>
      <c r="S584" s="336"/>
      <c r="T584" s="336"/>
      <c r="U584" s="336"/>
      <c r="V584" s="336"/>
      <c r="W584" s="336"/>
      <c r="X584" s="336"/>
      <c r="Y584" s="336"/>
      <c r="Z584" s="336"/>
    </row>
    <row r="585">
      <c r="A585" s="336"/>
      <c r="B585" s="336"/>
      <c r="C585" s="336"/>
      <c r="D585" s="336"/>
      <c r="E585" s="336"/>
      <c r="F585" s="336"/>
      <c r="G585" s="336"/>
      <c r="H585" s="336"/>
      <c r="I585" s="336"/>
      <c r="J585" s="336"/>
      <c r="K585" s="336"/>
      <c r="L585" s="336"/>
      <c r="M585" s="336"/>
      <c r="N585" s="336"/>
      <c r="O585" s="336"/>
      <c r="P585" s="336"/>
      <c r="Q585" s="336"/>
      <c r="R585" s="336"/>
      <c r="S585" s="336"/>
      <c r="T585" s="336"/>
      <c r="U585" s="336"/>
      <c r="V585" s="336"/>
      <c r="W585" s="336"/>
      <c r="X585" s="336"/>
      <c r="Y585" s="336"/>
      <c r="Z585" s="336"/>
    </row>
    <row r="586">
      <c r="A586" s="336"/>
      <c r="B586" s="336"/>
      <c r="C586" s="336"/>
      <c r="D586" s="336"/>
      <c r="E586" s="336"/>
      <c r="F586" s="336"/>
      <c r="G586" s="336"/>
      <c r="H586" s="336"/>
      <c r="I586" s="336"/>
      <c r="J586" s="336"/>
      <c r="K586" s="336"/>
      <c r="L586" s="336"/>
      <c r="M586" s="336"/>
      <c r="N586" s="336"/>
      <c r="O586" s="336"/>
      <c r="P586" s="336"/>
      <c r="Q586" s="336"/>
      <c r="R586" s="336"/>
      <c r="S586" s="336"/>
      <c r="T586" s="336"/>
      <c r="U586" s="336"/>
      <c r="V586" s="336"/>
      <c r="W586" s="336"/>
      <c r="X586" s="336"/>
      <c r="Y586" s="336"/>
      <c r="Z586" s="336"/>
    </row>
    <row r="587">
      <c r="A587" s="336"/>
      <c r="B587" s="336"/>
      <c r="C587" s="336"/>
      <c r="D587" s="336"/>
      <c r="E587" s="336"/>
      <c r="F587" s="336"/>
      <c r="G587" s="336"/>
      <c r="H587" s="336"/>
      <c r="I587" s="336"/>
      <c r="J587" s="336"/>
      <c r="K587" s="336"/>
      <c r="L587" s="336"/>
      <c r="M587" s="336"/>
      <c r="N587" s="336"/>
      <c r="O587" s="336"/>
      <c r="P587" s="336"/>
      <c r="Q587" s="336"/>
      <c r="R587" s="336"/>
      <c r="S587" s="336"/>
      <c r="T587" s="336"/>
      <c r="U587" s="336"/>
      <c r="V587" s="336"/>
      <c r="W587" s="336"/>
      <c r="X587" s="336"/>
      <c r="Y587" s="336"/>
      <c r="Z587" s="336"/>
    </row>
    <row r="588">
      <c r="A588" s="336"/>
      <c r="B588" s="336"/>
      <c r="C588" s="336"/>
      <c r="D588" s="336"/>
      <c r="E588" s="336"/>
      <c r="F588" s="336"/>
      <c r="G588" s="336"/>
      <c r="H588" s="336"/>
      <c r="I588" s="336"/>
      <c r="J588" s="336"/>
      <c r="K588" s="336"/>
      <c r="L588" s="336"/>
      <c r="M588" s="336"/>
      <c r="N588" s="336"/>
      <c r="O588" s="336"/>
      <c r="P588" s="336"/>
      <c r="Q588" s="336"/>
      <c r="R588" s="336"/>
      <c r="S588" s="336"/>
      <c r="T588" s="336"/>
      <c r="U588" s="336"/>
      <c r="V588" s="336"/>
      <c r="W588" s="336"/>
      <c r="X588" s="336"/>
      <c r="Y588" s="336"/>
      <c r="Z588" s="336"/>
    </row>
    <row r="589">
      <c r="A589" s="336"/>
      <c r="B589" s="336"/>
      <c r="C589" s="336"/>
      <c r="D589" s="336"/>
      <c r="E589" s="336"/>
      <c r="F589" s="336"/>
      <c r="G589" s="336"/>
      <c r="H589" s="336"/>
      <c r="I589" s="336"/>
      <c r="J589" s="336"/>
      <c r="K589" s="336"/>
      <c r="L589" s="336"/>
      <c r="M589" s="336"/>
      <c r="N589" s="336"/>
      <c r="O589" s="336"/>
      <c r="P589" s="336"/>
      <c r="Q589" s="336"/>
      <c r="R589" s="336"/>
      <c r="S589" s="336"/>
      <c r="T589" s="336"/>
      <c r="U589" s="336"/>
      <c r="V589" s="336"/>
      <c r="W589" s="336"/>
      <c r="X589" s="336"/>
      <c r="Y589" s="336"/>
      <c r="Z589" s="336"/>
    </row>
    <row r="590">
      <c r="A590" s="336"/>
      <c r="B590" s="336"/>
      <c r="C590" s="336"/>
      <c r="D590" s="336"/>
      <c r="E590" s="336"/>
      <c r="F590" s="336"/>
      <c r="G590" s="336"/>
      <c r="H590" s="336"/>
      <c r="I590" s="336"/>
      <c r="J590" s="336"/>
      <c r="K590" s="336"/>
      <c r="L590" s="336"/>
      <c r="M590" s="336"/>
      <c r="N590" s="336"/>
      <c r="O590" s="336"/>
      <c r="P590" s="336"/>
      <c r="Q590" s="336"/>
      <c r="R590" s="336"/>
      <c r="S590" s="336"/>
      <c r="T590" s="336"/>
      <c r="U590" s="336"/>
      <c r="V590" s="336"/>
      <c r="W590" s="336"/>
      <c r="X590" s="336"/>
      <c r="Y590" s="336"/>
      <c r="Z590" s="336"/>
    </row>
    <row r="591">
      <c r="A591" s="336"/>
      <c r="B591" s="336"/>
      <c r="C591" s="336"/>
      <c r="D591" s="336"/>
      <c r="E591" s="336"/>
      <c r="F591" s="336"/>
      <c r="G591" s="336"/>
      <c r="H591" s="336"/>
      <c r="I591" s="336"/>
      <c r="J591" s="336"/>
      <c r="K591" s="336"/>
      <c r="L591" s="336"/>
      <c r="M591" s="336"/>
      <c r="N591" s="336"/>
      <c r="O591" s="336"/>
      <c r="P591" s="336"/>
      <c r="Q591" s="336"/>
      <c r="R591" s="336"/>
      <c r="S591" s="336"/>
      <c r="T591" s="336"/>
      <c r="U591" s="336"/>
      <c r="V591" s="336"/>
      <c r="W591" s="336"/>
      <c r="X591" s="336"/>
      <c r="Y591" s="336"/>
      <c r="Z591" s="336"/>
    </row>
    <row r="592">
      <c r="A592" s="336"/>
      <c r="B592" s="336"/>
      <c r="C592" s="336"/>
      <c r="D592" s="336"/>
      <c r="E592" s="336"/>
      <c r="F592" s="336"/>
      <c r="G592" s="336"/>
      <c r="H592" s="336"/>
      <c r="I592" s="336"/>
      <c r="J592" s="336"/>
      <c r="K592" s="336"/>
      <c r="L592" s="336"/>
      <c r="M592" s="336"/>
      <c r="N592" s="336"/>
      <c r="O592" s="336"/>
      <c r="P592" s="336"/>
      <c r="Q592" s="336"/>
      <c r="R592" s="336"/>
      <c r="S592" s="336"/>
      <c r="T592" s="336"/>
      <c r="U592" s="336"/>
      <c r="V592" s="336"/>
      <c r="W592" s="336"/>
      <c r="X592" s="336"/>
      <c r="Y592" s="336"/>
      <c r="Z592" s="336"/>
    </row>
    <row r="593">
      <c r="A593" s="336"/>
      <c r="B593" s="336"/>
      <c r="C593" s="336"/>
      <c r="D593" s="336"/>
      <c r="E593" s="336"/>
      <c r="F593" s="336"/>
      <c r="G593" s="336"/>
      <c r="H593" s="336"/>
      <c r="I593" s="336"/>
      <c r="J593" s="336"/>
      <c r="K593" s="336"/>
      <c r="L593" s="336"/>
      <c r="M593" s="336"/>
      <c r="N593" s="336"/>
      <c r="O593" s="336"/>
      <c r="P593" s="336"/>
      <c r="Q593" s="336"/>
      <c r="R593" s="336"/>
      <c r="S593" s="336"/>
      <c r="T593" s="336"/>
      <c r="U593" s="336"/>
      <c r="V593" s="336"/>
      <c r="W593" s="336"/>
      <c r="X593" s="336"/>
      <c r="Y593" s="336"/>
      <c r="Z593" s="336"/>
    </row>
    <row r="594">
      <c r="A594" s="336"/>
      <c r="B594" s="336"/>
      <c r="C594" s="336"/>
      <c r="D594" s="336"/>
      <c r="E594" s="336"/>
      <c r="F594" s="336"/>
      <c r="G594" s="336"/>
      <c r="H594" s="336"/>
      <c r="I594" s="336"/>
      <c r="J594" s="336"/>
      <c r="K594" s="336"/>
      <c r="L594" s="336"/>
      <c r="M594" s="336"/>
      <c r="N594" s="336"/>
      <c r="O594" s="336"/>
      <c r="P594" s="336"/>
      <c r="Q594" s="336"/>
      <c r="R594" s="336"/>
      <c r="S594" s="336"/>
      <c r="T594" s="336"/>
      <c r="U594" s="336"/>
      <c r="V594" s="336"/>
      <c r="W594" s="336"/>
      <c r="X594" s="336"/>
      <c r="Y594" s="336"/>
      <c r="Z594" s="336"/>
    </row>
    <row r="595">
      <c r="A595" s="336"/>
      <c r="B595" s="336"/>
      <c r="C595" s="336"/>
      <c r="D595" s="336"/>
      <c r="E595" s="336"/>
      <c r="F595" s="336"/>
      <c r="G595" s="336"/>
      <c r="H595" s="336"/>
      <c r="I595" s="336"/>
      <c r="J595" s="336"/>
      <c r="K595" s="336"/>
      <c r="L595" s="336"/>
      <c r="M595" s="336"/>
      <c r="N595" s="336"/>
      <c r="O595" s="336"/>
      <c r="P595" s="336"/>
      <c r="Q595" s="336"/>
      <c r="R595" s="336"/>
      <c r="S595" s="336"/>
      <c r="T595" s="336"/>
      <c r="U595" s="336"/>
      <c r="V595" s="336"/>
      <c r="W595" s="336"/>
      <c r="X595" s="336"/>
      <c r="Y595" s="336"/>
      <c r="Z595" s="336"/>
    </row>
    <row r="596">
      <c r="A596" s="336"/>
      <c r="B596" s="336"/>
      <c r="C596" s="336"/>
      <c r="D596" s="336"/>
      <c r="E596" s="336"/>
      <c r="F596" s="336"/>
      <c r="G596" s="336"/>
      <c r="H596" s="336"/>
      <c r="I596" s="336"/>
      <c r="J596" s="336"/>
      <c r="K596" s="336"/>
      <c r="L596" s="336"/>
      <c r="M596" s="336"/>
      <c r="N596" s="336"/>
      <c r="O596" s="336"/>
      <c r="P596" s="336"/>
      <c r="Q596" s="336"/>
      <c r="R596" s="336"/>
      <c r="S596" s="336"/>
      <c r="T596" s="336"/>
      <c r="U596" s="336"/>
      <c r="V596" s="336"/>
      <c r="W596" s="336"/>
      <c r="X596" s="336"/>
      <c r="Y596" s="336"/>
      <c r="Z596" s="336"/>
    </row>
    <row r="597">
      <c r="A597" s="336"/>
      <c r="B597" s="336"/>
      <c r="C597" s="336"/>
      <c r="D597" s="336"/>
      <c r="E597" s="336"/>
      <c r="F597" s="336"/>
      <c r="G597" s="336"/>
      <c r="H597" s="336"/>
      <c r="I597" s="336"/>
      <c r="J597" s="336"/>
      <c r="K597" s="336"/>
      <c r="L597" s="336"/>
      <c r="M597" s="336"/>
      <c r="N597" s="336"/>
      <c r="O597" s="336"/>
      <c r="P597" s="336"/>
      <c r="Q597" s="336"/>
      <c r="R597" s="336"/>
      <c r="S597" s="336"/>
      <c r="T597" s="336"/>
      <c r="U597" s="336"/>
      <c r="V597" s="336"/>
      <c r="W597" s="336"/>
      <c r="X597" s="336"/>
      <c r="Y597" s="336"/>
      <c r="Z597" s="336"/>
    </row>
    <row r="598">
      <c r="A598" s="336"/>
      <c r="B598" s="336"/>
      <c r="C598" s="336"/>
      <c r="D598" s="336"/>
      <c r="E598" s="336"/>
      <c r="F598" s="336"/>
      <c r="G598" s="336"/>
      <c r="H598" s="336"/>
      <c r="I598" s="336"/>
      <c r="J598" s="336"/>
      <c r="K598" s="336"/>
      <c r="L598" s="336"/>
      <c r="M598" s="336"/>
      <c r="N598" s="336"/>
      <c r="O598" s="336"/>
      <c r="P598" s="336"/>
      <c r="Q598" s="336"/>
      <c r="R598" s="336"/>
      <c r="S598" s="336"/>
      <c r="T598" s="336"/>
      <c r="U598" s="336"/>
      <c r="V598" s="336"/>
      <c r="W598" s="336"/>
      <c r="X598" s="336"/>
      <c r="Y598" s="336"/>
      <c r="Z598" s="336"/>
    </row>
    <row r="599">
      <c r="A599" s="336"/>
      <c r="B599" s="336"/>
      <c r="C599" s="336"/>
      <c r="D599" s="336"/>
      <c r="E599" s="336"/>
      <c r="F599" s="336"/>
      <c r="G599" s="336"/>
      <c r="H599" s="336"/>
      <c r="I599" s="336"/>
      <c r="J599" s="336"/>
      <c r="K599" s="336"/>
      <c r="L599" s="336"/>
      <c r="M599" s="336"/>
      <c r="N599" s="336"/>
      <c r="O599" s="336"/>
      <c r="P599" s="336"/>
      <c r="Q599" s="336"/>
      <c r="R599" s="336"/>
      <c r="S599" s="336"/>
      <c r="T599" s="336"/>
      <c r="U599" s="336"/>
      <c r="V599" s="336"/>
      <c r="W599" s="336"/>
      <c r="X599" s="336"/>
      <c r="Y599" s="336"/>
      <c r="Z599" s="336"/>
    </row>
    <row r="600">
      <c r="A600" s="336"/>
      <c r="B600" s="336"/>
      <c r="C600" s="336"/>
      <c r="D600" s="336"/>
      <c r="E600" s="336"/>
      <c r="F600" s="336"/>
      <c r="G600" s="336"/>
      <c r="H600" s="336"/>
      <c r="I600" s="336"/>
      <c r="J600" s="336"/>
      <c r="K600" s="336"/>
      <c r="L600" s="336"/>
      <c r="M600" s="336"/>
      <c r="N600" s="336"/>
      <c r="O600" s="336"/>
      <c r="P600" s="336"/>
      <c r="Q600" s="336"/>
      <c r="R600" s="336"/>
      <c r="S600" s="336"/>
      <c r="T600" s="336"/>
      <c r="U600" s="336"/>
      <c r="V600" s="336"/>
      <c r="W600" s="336"/>
      <c r="X600" s="336"/>
      <c r="Y600" s="336"/>
      <c r="Z600" s="336"/>
    </row>
    <row r="601">
      <c r="A601" s="336"/>
      <c r="B601" s="336"/>
      <c r="C601" s="336"/>
      <c r="D601" s="336"/>
      <c r="E601" s="336"/>
      <c r="F601" s="336"/>
      <c r="G601" s="336"/>
      <c r="H601" s="336"/>
      <c r="I601" s="336"/>
      <c r="J601" s="336"/>
      <c r="K601" s="336"/>
      <c r="L601" s="336"/>
      <c r="M601" s="336"/>
      <c r="N601" s="336"/>
      <c r="O601" s="336"/>
      <c r="P601" s="336"/>
      <c r="Q601" s="336"/>
      <c r="R601" s="336"/>
      <c r="S601" s="336"/>
      <c r="T601" s="336"/>
      <c r="U601" s="336"/>
      <c r="V601" s="336"/>
      <c r="W601" s="336"/>
      <c r="X601" s="336"/>
      <c r="Y601" s="336"/>
      <c r="Z601" s="336"/>
    </row>
    <row r="602">
      <c r="A602" s="336"/>
      <c r="B602" s="336"/>
      <c r="C602" s="336"/>
      <c r="D602" s="336"/>
      <c r="E602" s="336"/>
      <c r="F602" s="336"/>
      <c r="G602" s="336"/>
      <c r="H602" s="336"/>
      <c r="I602" s="336"/>
      <c r="J602" s="336"/>
      <c r="K602" s="336"/>
      <c r="L602" s="336"/>
      <c r="M602" s="336"/>
      <c r="N602" s="336"/>
      <c r="O602" s="336"/>
      <c r="P602" s="336"/>
      <c r="Q602" s="336"/>
      <c r="R602" s="336"/>
      <c r="S602" s="336"/>
      <c r="T602" s="336"/>
      <c r="U602" s="336"/>
      <c r="V602" s="336"/>
      <c r="W602" s="336"/>
      <c r="X602" s="336"/>
      <c r="Y602" s="336"/>
      <c r="Z602" s="336"/>
    </row>
    <row r="603">
      <c r="A603" s="336"/>
      <c r="B603" s="336"/>
      <c r="C603" s="336"/>
      <c r="D603" s="336"/>
      <c r="E603" s="336"/>
      <c r="F603" s="336"/>
      <c r="G603" s="336"/>
      <c r="H603" s="336"/>
      <c r="I603" s="336"/>
      <c r="J603" s="336"/>
      <c r="K603" s="336"/>
      <c r="L603" s="336"/>
      <c r="M603" s="336"/>
      <c r="N603" s="336"/>
      <c r="O603" s="336"/>
      <c r="P603" s="336"/>
      <c r="Q603" s="336"/>
      <c r="R603" s="336"/>
      <c r="S603" s="336"/>
      <c r="T603" s="336"/>
      <c r="U603" s="336"/>
      <c r="V603" s="336"/>
      <c r="W603" s="336"/>
      <c r="X603" s="336"/>
      <c r="Y603" s="336"/>
      <c r="Z603" s="336"/>
    </row>
    <row r="604">
      <c r="A604" s="336"/>
      <c r="B604" s="336"/>
      <c r="C604" s="336"/>
      <c r="D604" s="336"/>
      <c r="E604" s="336"/>
      <c r="F604" s="336"/>
      <c r="G604" s="336"/>
      <c r="H604" s="336"/>
      <c r="I604" s="336"/>
      <c r="J604" s="336"/>
      <c r="K604" s="336"/>
      <c r="L604" s="336"/>
      <c r="M604" s="336"/>
      <c r="N604" s="336"/>
      <c r="O604" s="336"/>
      <c r="P604" s="336"/>
      <c r="Q604" s="336"/>
      <c r="R604" s="336"/>
      <c r="S604" s="336"/>
      <c r="T604" s="336"/>
      <c r="U604" s="336"/>
      <c r="V604" s="336"/>
      <c r="W604" s="336"/>
      <c r="X604" s="336"/>
      <c r="Y604" s="336"/>
      <c r="Z604" s="336"/>
    </row>
    <row r="605">
      <c r="A605" s="336"/>
      <c r="B605" s="336"/>
      <c r="C605" s="336"/>
      <c r="D605" s="336"/>
      <c r="E605" s="336"/>
      <c r="F605" s="336"/>
      <c r="G605" s="336"/>
      <c r="H605" s="336"/>
      <c r="I605" s="336"/>
      <c r="J605" s="336"/>
      <c r="K605" s="336"/>
      <c r="L605" s="336"/>
      <c r="M605" s="336"/>
      <c r="N605" s="336"/>
      <c r="O605" s="336"/>
      <c r="P605" s="336"/>
      <c r="Q605" s="336"/>
      <c r="R605" s="336"/>
      <c r="S605" s="336"/>
      <c r="T605" s="336"/>
      <c r="U605" s="336"/>
      <c r="V605" s="336"/>
      <c r="W605" s="336"/>
      <c r="X605" s="336"/>
      <c r="Y605" s="336"/>
      <c r="Z605" s="336"/>
    </row>
    <row r="606">
      <c r="A606" s="336"/>
      <c r="B606" s="336"/>
      <c r="C606" s="336"/>
      <c r="D606" s="336"/>
      <c r="E606" s="336"/>
      <c r="F606" s="336"/>
      <c r="G606" s="336"/>
      <c r="H606" s="336"/>
      <c r="I606" s="336"/>
      <c r="J606" s="336"/>
      <c r="K606" s="336"/>
      <c r="L606" s="336"/>
      <c r="M606" s="336"/>
      <c r="N606" s="336"/>
      <c r="O606" s="336"/>
      <c r="P606" s="336"/>
      <c r="Q606" s="336"/>
      <c r="R606" s="336"/>
      <c r="S606" s="336"/>
      <c r="T606" s="336"/>
      <c r="U606" s="336"/>
      <c r="V606" s="336"/>
      <c r="W606" s="336"/>
      <c r="X606" s="336"/>
      <c r="Y606" s="336"/>
      <c r="Z606" s="336"/>
    </row>
    <row r="607">
      <c r="A607" s="336"/>
      <c r="B607" s="336"/>
      <c r="C607" s="336"/>
      <c r="D607" s="336"/>
      <c r="E607" s="336"/>
      <c r="F607" s="336"/>
      <c r="G607" s="336"/>
      <c r="H607" s="336"/>
      <c r="I607" s="336"/>
      <c r="J607" s="336"/>
      <c r="K607" s="336"/>
      <c r="L607" s="336"/>
      <c r="M607" s="336"/>
      <c r="N607" s="336"/>
      <c r="O607" s="336"/>
      <c r="P607" s="336"/>
      <c r="Q607" s="336"/>
      <c r="R607" s="336"/>
      <c r="S607" s="336"/>
      <c r="T607" s="336"/>
      <c r="U607" s="336"/>
      <c r="V607" s="336"/>
      <c r="W607" s="336"/>
      <c r="X607" s="336"/>
      <c r="Y607" s="336"/>
      <c r="Z607" s="336"/>
    </row>
    <row r="608">
      <c r="A608" s="336"/>
      <c r="B608" s="336"/>
      <c r="C608" s="336"/>
      <c r="D608" s="336"/>
      <c r="E608" s="336"/>
      <c r="F608" s="336"/>
      <c r="G608" s="336"/>
      <c r="H608" s="336"/>
      <c r="I608" s="336"/>
      <c r="J608" s="336"/>
      <c r="K608" s="336"/>
      <c r="L608" s="336"/>
      <c r="M608" s="336"/>
      <c r="N608" s="336"/>
      <c r="O608" s="336"/>
      <c r="P608" s="336"/>
      <c r="Q608" s="336"/>
      <c r="R608" s="336"/>
      <c r="S608" s="336"/>
      <c r="T608" s="336"/>
      <c r="U608" s="336"/>
      <c r="V608" s="336"/>
      <c r="W608" s="336"/>
      <c r="X608" s="336"/>
      <c r="Y608" s="336"/>
      <c r="Z608" s="336"/>
    </row>
    <row r="609">
      <c r="A609" s="336"/>
      <c r="B609" s="336"/>
      <c r="C609" s="336"/>
      <c r="D609" s="336"/>
      <c r="E609" s="336"/>
      <c r="F609" s="336"/>
      <c r="G609" s="336"/>
      <c r="H609" s="336"/>
      <c r="I609" s="336"/>
      <c r="J609" s="336"/>
      <c r="K609" s="336"/>
      <c r="L609" s="336"/>
      <c r="M609" s="336"/>
      <c r="N609" s="336"/>
      <c r="O609" s="336"/>
      <c r="P609" s="336"/>
      <c r="Q609" s="336"/>
      <c r="R609" s="336"/>
      <c r="S609" s="336"/>
      <c r="T609" s="336"/>
      <c r="U609" s="336"/>
      <c r="V609" s="336"/>
      <c r="W609" s="336"/>
      <c r="X609" s="336"/>
      <c r="Y609" s="336"/>
      <c r="Z609" s="336"/>
    </row>
    <row r="610">
      <c r="A610" s="336"/>
      <c r="B610" s="336"/>
      <c r="C610" s="336"/>
      <c r="D610" s="336"/>
      <c r="E610" s="336"/>
      <c r="F610" s="336"/>
      <c r="G610" s="336"/>
      <c r="H610" s="336"/>
      <c r="I610" s="336"/>
      <c r="J610" s="336"/>
      <c r="K610" s="336"/>
      <c r="L610" s="336"/>
      <c r="M610" s="336"/>
      <c r="N610" s="336"/>
      <c r="O610" s="336"/>
      <c r="P610" s="336"/>
      <c r="Q610" s="336"/>
      <c r="R610" s="336"/>
      <c r="S610" s="336"/>
      <c r="T610" s="336"/>
      <c r="U610" s="336"/>
      <c r="V610" s="336"/>
      <c r="W610" s="336"/>
      <c r="X610" s="336"/>
      <c r="Y610" s="336"/>
      <c r="Z610" s="336"/>
    </row>
    <row r="611">
      <c r="A611" s="336"/>
      <c r="B611" s="336"/>
      <c r="C611" s="336"/>
      <c r="D611" s="336"/>
      <c r="E611" s="336"/>
      <c r="F611" s="336"/>
      <c r="G611" s="336"/>
      <c r="H611" s="336"/>
      <c r="I611" s="336"/>
      <c r="J611" s="336"/>
      <c r="K611" s="336"/>
      <c r="L611" s="336"/>
      <c r="M611" s="336"/>
      <c r="N611" s="336"/>
      <c r="O611" s="336"/>
      <c r="P611" s="336"/>
      <c r="Q611" s="336"/>
      <c r="R611" s="336"/>
      <c r="S611" s="336"/>
      <c r="T611" s="336"/>
      <c r="U611" s="336"/>
      <c r="V611" s="336"/>
      <c r="W611" s="336"/>
      <c r="X611" s="336"/>
      <c r="Y611" s="336"/>
      <c r="Z611" s="336"/>
    </row>
    <row r="612">
      <c r="A612" s="336"/>
      <c r="B612" s="336"/>
      <c r="C612" s="336"/>
      <c r="D612" s="336"/>
      <c r="E612" s="336"/>
      <c r="F612" s="336"/>
      <c r="G612" s="336"/>
      <c r="H612" s="336"/>
      <c r="I612" s="336"/>
      <c r="J612" s="336"/>
      <c r="K612" s="336"/>
      <c r="L612" s="336"/>
      <c r="M612" s="336"/>
      <c r="N612" s="336"/>
      <c r="O612" s="336"/>
      <c r="P612" s="336"/>
      <c r="Q612" s="336"/>
      <c r="R612" s="336"/>
      <c r="S612" s="336"/>
      <c r="T612" s="336"/>
      <c r="U612" s="336"/>
      <c r="V612" s="336"/>
      <c r="W612" s="336"/>
      <c r="X612" s="336"/>
      <c r="Y612" s="336"/>
      <c r="Z612" s="336"/>
    </row>
    <row r="613">
      <c r="A613" s="336"/>
      <c r="B613" s="336"/>
      <c r="C613" s="336"/>
      <c r="D613" s="336"/>
      <c r="E613" s="336"/>
      <c r="F613" s="336"/>
      <c r="G613" s="336"/>
      <c r="H613" s="336"/>
      <c r="I613" s="336"/>
      <c r="J613" s="336"/>
      <c r="K613" s="336"/>
      <c r="L613" s="336"/>
      <c r="M613" s="336"/>
      <c r="N613" s="336"/>
      <c r="O613" s="336"/>
      <c r="P613" s="336"/>
      <c r="Q613" s="336"/>
      <c r="R613" s="336"/>
      <c r="S613" s="336"/>
      <c r="T613" s="336"/>
      <c r="U613" s="336"/>
      <c r="V613" s="336"/>
      <c r="W613" s="336"/>
      <c r="X613" s="336"/>
      <c r="Y613" s="336"/>
      <c r="Z613" s="336"/>
    </row>
    <row r="614">
      <c r="A614" s="336"/>
      <c r="B614" s="336"/>
      <c r="C614" s="336"/>
      <c r="D614" s="336"/>
      <c r="E614" s="336"/>
      <c r="F614" s="336"/>
      <c r="G614" s="336"/>
      <c r="H614" s="336"/>
      <c r="I614" s="336"/>
      <c r="J614" s="336"/>
      <c r="K614" s="336"/>
      <c r="L614" s="336"/>
      <c r="M614" s="336"/>
      <c r="N614" s="336"/>
      <c r="O614" s="336"/>
      <c r="P614" s="336"/>
      <c r="Q614" s="336"/>
      <c r="R614" s="336"/>
      <c r="S614" s="336"/>
      <c r="T614" s="336"/>
      <c r="U614" s="336"/>
      <c r="V614" s="336"/>
      <c r="W614" s="336"/>
      <c r="X614" s="336"/>
      <c r="Y614" s="336"/>
      <c r="Z614" s="336"/>
    </row>
    <row r="615">
      <c r="A615" s="336"/>
      <c r="B615" s="336"/>
      <c r="C615" s="336"/>
      <c r="D615" s="336"/>
      <c r="E615" s="336"/>
      <c r="F615" s="336"/>
      <c r="G615" s="336"/>
      <c r="H615" s="336"/>
      <c r="I615" s="336"/>
      <c r="J615" s="336"/>
      <c r="K615" s="336"/>
      <c r="L615" s="336"/>
      <c r="M615" s="336"/>
      <c r="N615" s="336"/>
      <c r="O615" s="336"/>
      <c r="P615" s="336"/>
      <c r="Q615" s="336"/>
      <c r="R615" s="336"/>
      <c r="S615" s="336"/>
      <c r="T615" s="336"/>
      <c r="U615" s="336"/>
      <c r="V615" s="336"/>
      <c r="W615" s="336"/>
      <c r="X615" s="336"/>
      <c r="Y615" s="336"/>
      <c r="Z615" s="336"/>
    </row>
    <row r="616">
      <c r="A616" s="336"/>
      <c r="B616" s="336"/>
      <c r="C616" s="336"/>
      <c r="D616" s="336"/>
      <c r="E616" s="336"/>
      <c r="F616" s="336"/>
      <c r="G616" s="336"/>
      <c r="H616" s="336"/>
      <c r="I616" s="336"/>
      <c r="J616" s="336"/>
      <c r="K616" s="336"/>
      <c r="L616" s="336"/>
      <c r="M616" s="336"/>
      <c r="N616" s="336"/>
      <c r="O616" s="336"/>
      <c r="P616" s="336"/>
      <c r="Q616" s="336"/>
      <c r="R616" s="336"/>
      <c r="S616" s="336"/>
      <c r="T616" s="336"/>
      <c r="U616" s="336"/>
      <c r="V616" s="336"/>
      <c r="W616" s="336"/>
      <c r="X616" s="336"/>
      <c r="Y616" s="336"/>
      <c r="Z616" s="336"/>
    </row>
    <row r="617">
      <c r="A617" s="336"/>
      <c r="B617" s="336"/>
      <c r="C617" s="336"/>
      <c r="D617" s="336"/>
      <c r="E617" s="336"/>
      <c r="F617" s="336"/>
      <c r="G617" s="336"/>
      <c r="H617" s="336"/>
      <c r="I617" s="336"/>
      <c r="J617" s="336"/>
      <c r="K617" s="336"/>
      <c r="L617" s="336"/>
      <c r="M617" s="336"/>
      <c r="N617" s="336"/>
      <c r="O617" s="336"/>
      <c r="P617" s="336"/>
      <c r="Q617" s="336"/>
      <c r="R617" s="336"/>
      <c r="S617" s="336"/>
      <c r="T617" s="336"/>
      <c r="U617" s="336"/>
      <c r="V617" s="336"/>
      <c r="W617" s="336"/>
      <c r="X617" s="336"/>
      <c r="Y617" s="336"/>
      <c r="Z617" s="336"/>
    </row>
    <row r="618">
      <c r="A618" s="336"/>
      <c r="B618" s="336"/>
      <c r="C618" s="336"/>
      <c r="D618" s="336"/>
      <c r="E618" s="336"/>
      <c r="F618" s="336"/>
      <c r="G618" s="336"/>
      <c r="H618" s="336"/>
      <c r="I618" s="336"/>
      <c r="J618" s="336"/>
      <c r="K618" s="336"/>
      <c r="L618" s="336"/>
      <c r="M618" s="336"/>
      <c r="N618" s="336"/>
      <c r="O618" s="336"/>
      <c r="P618" s="336"/>
      <c r="Q618" s="336"/>
      <c r="R618" s="336"/>
      <c r="S618" s="336"/>
      <c r="T618" s="336"/>
      <c r="U618" s="336"/>
      <c r="V618" s="336"/>
      <c r="W618" s="336"/>
      <c r="X618" s="336"/>
      <c r="Y618" s="336"/>
      <c r="Z618" s="336"/>
    </row>
    <row r="619">
      <c r="A619" s="336"/>
      <c r="B619" s="336"/>
      <c r="C619" s="336"/>
      <c r="D619" s="336"/>
      <c r="E619" s="336"/>
      <c r="F619" s="336"/>
      <c r="G619" s="336"/>
      <c r="H619" s="336"/>
      <c r="I619" s="336"/>
      <c r="J619" s="336"/>
      <c r="K619" s="336"/>
      <c r="L619" s="336"/>
      <c r="M619" s="336"/>
      <c r="N619" s="336"/>
      <c r="O619" s="336"/>
      <c r="P619" s="336"/>
      <c r="Q619" s="336"/>
      <c r="R619" s="336"/>
      <c r="S619" s="336"/>
      <c r="T619" s="336"/>
      <c r="U619" s="336"/>
      <c r="V619" s="336"/>
      <c r="W619" s="336"/>
      <c r="X619" s="336"/>
      <c r="Y619" s="336"/>
      <c r="Z619" s="336"/>
    </row>
    <row r="620">
      <c r="A620" s="336"/>
      <c r="B620" s="336"/>
      <c r="C620" s="336"/>
      <c r="D620" s="336"/>
      <c r="E620" s="336"/>
      <c r="F620" s="336"/>
      <c r="G620" s="336"/>
      <c r="H620" s="336"/>
      <c r="I620" s="336"/>
      <c r="J620" s="336"/>
      <c r="K620" s="336"/>
      <c r="L620" s="336"/>
      <c r="M620" s="336"/>
      <c r="N620" s="336"/>
      <c r="O620" s="336"/>
      <c r="P620" s="336"/>
      <c r="Q620" s="336"/>
      <c r="R620" s="336"/>
      <c r="S620" s="336"/>
      <c r="T620" s="336"/>
      <c r="U620" s="336"/>
      <c r="V620" s="336"/>
      <c r="W620" s="336"/>
      <c r="X620" s="336"/>
      <c r="Y620" s="336"/>
      <c r="Z620" s="336"/>
    </row>
    <row r="621">
      <c r="A621" s="336"/>
      <c r="B621" s="336"/>
      <c r="C621" s="336"/>
      <c r="D621" s="336"/>
      <c r="E621" s="336"/>
      <c r="F621" s="336"/>
      <c r="G621" s="336"/>
      <c r="H621" s="336"/>
      <c r="I621" s="336"/>
      <c r="J621" s="336"/>
      <c r="K621" s="336"/>
      <c r="L621" s="336"/>
      <c r="M621" s="336"/>
      <c r="N621" s="336"/>
      <c r="O621" s="336"/>
      <c r="P621" s="336"/>
      <c r="Q621" s="336"/>
      <c r="R621" s="336"/>
      <c r="S621" s="336"/>
      <c r="T621" s="336"/>
      <c r="U621" s="336"/>
      <c r="V621" s="336"/>
      <c r="W621" s="336"/>
      <c r="X621" s="336"/>
      <c r="Y621" s="336"/>
      <c r="Z621" s="336"/>
    </row>
    <row r="622">
      <c r="A622" s="336"/>
      <c r="B622" s="336"/>
      <c r="C622" s="336"/>
      <c r="D622" s="336"/>
      <c r="E622" s="336"/>
      <c r="F622" s="336"/>
      <c r="G622" s="336"/>
      <c r="H622" s="336"/>
      <c r="I622" s="336"/>
      <c r="J622" s="336"/>
      <c r="K622" s="336"/>
      <c r="L622" s="336"/>
      <c r="M622" s="336"/>
      <c r="N622" s="336"/>
      <c r="O622" s="336"/>
      <c r="P622" s="336"/>
      <c r="Q622" s="336"/>
      <c r="R622" s="336"/>
      <c r="S622" s="336"/>
      <c r="T622" s="336"/>
      <c r="U622" s="336"/>
      <c r="V622" s="336"/>
      <c r="W622" s="336"/>
      <c r="X622" s="336"/>
      <c r="Y622" s="336"/>
      <c r="Z622" s="336"/>
    </row>
    <row r="623">
      <c r="A623" s="336"/>
      <c r="B623" s="336"/>
      <c r="C623" s="336"/>
      <c r="D623" s="336"/>
      <c r="E623" s="336"/>
      <c r="F623" s="336"/>
      <c r="G623" s="336"/>
      <c r="H623" s="336"/>
      <c r="I623" s="336"/>
      <c r="J623" s="336"/>
      <c r="K623" s="336"/>
      <c r="L623" s="336"/>
      <c r="M623" s="336"/>
      <c r="N623" s="336"/>
      <c r="O623" s="336"/>
      <c r="P623" s="336"/>
      <c r="Q623" s="336"/>
      <c r="R623" s="336"/>
      <c r="S623" s="336"/>
      <c r="T623" s="336"/>
      <c r="U623" s="336"/>
      <c r="V623" s="336"/>
      <c r="W623" s="336"/>
      <c r="X623" s="336"/>
      <c r="Y623" s="336"/>
      <c r="Z623" s="336"/>
    </row>
    <row r="624">
      <c r="A624" s="336"/>
      <c r="B624" s="336"/>
      <c r="C624" s="336"/>
      <c r="D624" s="336"/>
      <c r="E624" s="336"/>
      <c r="F624" s="336"/>
      <c r="G624" s="336"/>
      <c r="H624" s="336"/>
      <c r="I624" s="336"/>
      <c r="J624" s="336"/>
      <c r="K624" s="336"/>
      <c r="L624" s="336"/>
      <c r="M624" s="336"/>
      <c r="N624" s="336"/>
      <c r="O624" s="336"/>
      <c r="P624" s="336"/>
      <c r="Q624" s="336"/>
      <c r="R624" s="336"/>
      <c r="S624" s="336"/>
      <c r="T624" s="336"/>
      <c r="U624" s="336"/>
      <c r="V624" s="336"/>
      <c r="W624" s="336"/>
      <c r="X624" s="336"/>
      <c r="Y624" s="336"/>
      <c r="Z624" s="336"/>
    </row>
    <row r="625">
      <c r="A625" s="336"/>
      <c r="B625" s="336"/>
      <c r="C625" s="336"/>
      <c r="D625" s="336"/>
      <c r="E625" s="336"/>
      <c r="F625" s="336"/>
      <c r="G625" s="336"/>
      <c r="H625" s="336"/>
      <c r="I625" s="336"/>
      <c r="J625" s="336"/>
      <c r="K625" s="336"/>
      <c r="L625" s="336"/>
      <c r="M625" s="336"/>
      <c r="N625" s="336"/>
      <c r="O625" s="336"/>
      <c r="P625" s="336"/>
      <c r="Q625" s="336"/>
      <c r="R625" s="336"/>
      <c r="S625" s="336"/>
      <c r="T625" s="336"/>
      <c r="U625" s="336"/>
      <c r="V625" s="336"/>
      <c r="W625" s="336"/>
      <c r="X625" s="336"/>
      <c r="Y625" s="336"/>
      <c r="Z625" s="336"/>
    </row>
    <row r="626">
      <c r="A626" s="336"/>
      <c r="B626" s="336"/>
      <c r="C626" s="336"/>
      <c r="D626" s="336"/>
      <c r="E626" s="336"/>
      <c r="F626" s="336"/>
      <c r="G626" s="336"/>
      <c r="H626" s="336"/>
      <c r="I626" s="336"/>
      <c r="J626" s="336"/>
      <c r="K626" s="336"/>
      <c r="L626" s="336"/>
      <c r="M626" s="336"/>
      <c r="N626" s="336"/>
      <c r="O626" s="336"/>
      <c r="P626" s="336"/>
      <c r="Q626" s="336"/>
      <c r="R626" s="336"/>
      <c r="S626" s="336"/>
      <c r="T626" s="336"/>
      <c r="U626" s="336"/>
      <c r="V626" s="336"/>
      <c r="W626" s="336"/>
      <c r="X626" s="336"/>
      <c r="Y626" s="336"/>
      <c r="Z626" s="336"/>
    </row>
    <row r="627">
      <c r="A627" s="336"/>
      <c r="B627" s="336"/>
      <c r="C627" s="336"/>
      <c r="D627" s="336"/>
      <c r="E627" s="336"/>
      <c r="F627" s="336"/>
      <c r="G627" s="336"/>
      <c r="H627" s="336"/>
      <c r="I627" s="336"/>
      <c r="J627" s="336"/>
      <c r="K627" s="336"/>
      <c r="L627" s="336"/>
      <c r="M627" s="336"/>
      <c r="N627" s="336"/>
      <c r="O627" s="336"/>
      <c r="P627" s="336"/>
      <c r="Q627" s="336"/>
      <c r="R627" s="336"/>
      <c r="S627" s="336"/>
      <c r="T627" s="336"/>
      <c r="U627" s="336"/>
      <c r="V627" s="336"/>
      <c r="W627" s="336"/>
      <c r="X627" s="336"/>
      <c r="Y627" s="336"/>
      <c r="Z627" s="336"/>
    </row>
    <row r="628">
      <c r="A628" s="336"/>
      <c r="B628" s="336"/>
      <c r="C628" s="336"/>
      <c r="D628" s="336"/>
      <c r="E628" s="336"/>
      <c r="F628" s="336"/>
      <c r="G628" s="336"/>
      <c r="H628" s="336"/>
      <c r="I628" s="336"/>
      <c r="J628" s="336"/>
      <c r="K628" s="336"/>
      <c r="L628" s="336"/>
      <c r="M628" s="336"/>
      <c r="N628" s="336"/>
      <c r="O628" s="336"/>
      <c r="P628" s="336"/>
      <c r="Q628" s="336"/>
      <c r="R628" s="336"/>
      <c r="S628" s="336"/>
      <c r="T628" s="336"/>
      <c r="U628" s="336"/>
      <c r="V628" s="336"/>
      <c r="W628" s="336"/>
      <c r="X628" s="336"/>
      <c r="Y628" s="336"/>
      <c r="Z628" s="336"/>
    </row>
    <row r="629">
      <c r="A629" s="336"/>
      <c r="B629" s="336"/>
      <c r="C629" s="336"/>
      <c r="D629" s="336"/>
      <c r="E629" s="336"/>
      <c r="F629" s="336"/>
      <c r="G629" s="336"/>
      <c r="H629" s="336"/>
      <c r="I629" s="336"/>
      <c r="J629" s="336"/>
      <c r="K629" s="336"/>
      <c r="L629" s="336"/>
      <c r="M629" s="336"/>
      <c r="N629" s="336"/>
      <c r="O629" s="336"/>
      <c r="P629" s="336"/>
      <c r="Q629" s="336"/>
      <c r="R629" s="336"/>
      <c r="S629" s="336"/>
      <c r="T629" s="336"/>
      <c r="U629" s="336"/>
      <c r="V629" s="336"/>
      <c r="W629" s="336"/>
      <c r="X629" s="336"/>
      <c r="Y629" s="336"/>
      <c r="Z629" s="336"/>
    </row>
    <row r="630">
      <c r="A630" s="336"/>
      <c r="B630" s="336"/>
      <c r="C630" s="336"/>
      <c r="D630" s="336"/>
      <c r="E630" s="336"/>
      <c r="F630" s="336"/>
      <c r="G630" s="336"/>
      <c r="H630" s="336"/>
      <c r="I630" s="336"/>
      <c r="J630" s="336"/>
      <c r="K630" s="336"/>
      <c r="L630" s="336"/>
      <c r="M630" s="336"/>
      <c r="N630" s="336"/>
      <c r="O630" s="336"/>
      <c r="P630" s="336"/>
      <c r="Q630" s="336"/>
      <c r="R630" s="336"/>
      <c r="S630" s="336"/>
      <c r="T630" s="336"/>
      <c r="U630" s="336"/>
      <c r="V630" s="336"/>
      <c r="W630" s="336"/>
      <c r="X630" s="336"/>
      <c r="Y630" s="336"/>
      <c r="Z630" s="336"/>
    </row>
    <row r="631">
      <c r="A631" s="336"/>
      <c r="B631" s="336"/>
      <c r="C631" s="336"/>
      <c r="D631" s="336"/>
      <c r="E631" s="336"/>
      <c r="F631" s="336"/>
      <c r="G631" s="336"/>
      <c r="H631" s="336"/>
      <c r="I631" s="336"/>
      <c r="J631" s="336"/>
      <c r="K631" s="336"/>
      <c r="L631" s="336"/>
      <c r="M631" s="336"/>
      <c r="N631" s="336"/>
      <c r="O631" s="336"/>
      <c r="P631" s="336"/>
      <c r="Q631" s="336"/>
      <c r="R631" s="336"/>
      <c r="S631" s="336"/>
      <c r="T631" s="336"/>
      <c r="U631" s="336"/>
      <c r="V631" s="336"/>
      <c r="W631" s="336"/>
      <c r="X631" s="336"/>
      <c r="Y631" s="336"/>
      <c r="Z631" s="336"/>
    </row>
    <row r="632">
      <c r="A632" s="336"/>
      <c r="B632" s="336"/>
      <c r="C632" s="336"/>
      <c r="D632" s="336"/>
      <c r="E632" s="336"/>
      <c r="F632" s="336"/>
      <c r="G632" s="336"/>
      <c r="H632" s="336"/>
      <c r="I632" s="336"/>
      <c r="J632" s="336"/>
      <c r="K632" s="336"/>
      <c r="L632" s="336"/>
      <c r="M632" s="336"/>
      <c r="N632" s="336"/>
      <c r="O632" s="336"/>
      <c r="P632" s="336"/>
      <c r="Q632" s="336"/>
      <c r="R632" s="336"/>
      <c r="S632" s="336"/>
      <c r="T632" s="336"/>
      <c r="U632" s="336"/>
      <c r="V632" s="336"/>
      <c r="W632" s="336"/>
      <c r="X632" s="336"/>
      <c r="Y632" s="336"/>
      <c r="Z632" s="336"/>
    </row>
    <row r="633">
      <c r="A633" s="336"/>
      <c r="B633" s="336"/>
      <c r="C633" s="336"/>
      <c r="D633" s="336"/>
      <c r="E633" s="336"/>
      <c r="F633" s="336"/>
      <c r="G633" s="336"/>
      <c r="H633" s="336"/>
      <c r="I633" s="336"/>
      <c r="J633" s="336"/>
      <c r="K633" s="336"/>
      <c r="L633" s="336"/>
      <c r="M633" s="336"/>
      <c r="N633" s="336"/>
      <c r="O633" s="336"/>
      <c r="P633" s="336"/>
      <c r="Q633" s="336"/>
      <c r="R633" s="336"/>
      <c r="S633" s="336"/>
      <c r="T633" s="336"/>
      <c r="U633" s="336"/>
      <c r="V633" s="336"/>
      <c r="W633" s="336"/>
      <c r="X633" s="336"/>
      <c r="Y633" s="336"/>
      <c r="Z633" s="336"/>
    </row>
    <row r="634">
      <c r="A634" s="336"/>
      <c r="B634" s="336"/>
      <c r="C634" s="336"/>
      <c r="D634" s="336"/>
      <c r="E634" s="336"/>
      <c r="F634" s="336"/>
      <c r="G634" s="336"/>
      <c r="H634" s="336"/>
      <c r="I634" s="336"/>
      <c r="J634" s="336"/>
      <c r="K634" s="336"/>
      <c r="L634" s="336"/>
      <c r="M634" s="336"/>
      <c r="N634" s="336"/>
      <c r="O634" s="336"/>
      <c r="P634" s="336"/>
      <c r="Q634" s="336"/>
      <c r="R634" s="336"/>
      <c r="S634" s="336"/>
      <c r="T634" s="336"/>
      <c r="U634" s="336"/>
      <c r="V634" s="336"/>
      <c r="W634" s="336"/>
      <c r="X634" s="336"/>
      <c r="Y634" s="336"/>
      <c r="Z634" s="336"/>
    </row>
    <row r="635">
      <c r="A635" s="336"/>
      <c r="B635" s="336"/>
      <c r="C635" s="336"/>
      <c r="D635" s="336"/>
      <c r="E635" s="336"/>
      <c r="F635" s="336"/>
      <c r="G635" s="336"/>
      <c r="H635" s="336"/>
      <c r="I635" s="336"/>
      <c r="J635" s="336"/>
      <c r="K635" s="336"/>
      <c r="L635" s="336"/>
      <c r="M635" s="336"/>
      <c r="N635" s="336"/>
      <c r="O635" s="336"/>
      <c r="P635" s="336"/>
      <c r="Q635" s="336"/>
      <c r="R635" s="336"/>
      <c r="S635" s="336"/>
      <c r="T635" s="336"/>
      <c r="U635" s="336"/>
      <c r="V635" s="336"/>
      <c r="W635" s="336"/>
      <c r="X635" s="336"/>
      <c r="Y635" s="336"/>
      <c r="Z635" s="336"/>
    </row>
    <row r="636">
      <c r="A636" s="336"/>
      <c r="B636" s="336"/>
      <c r="C636" s="336"/>
      <c r="D636" s="336"/>
      <c r="E636" s="336"/>
      <c r="F636" s="336"/>
      <c r="G636" s="336"/>
      <c r="H636" s="336"/>
      <c r="I636" s="336"/>
      <c r="J636" s="336"/>
      <c r="K636" s="336"/>
      <c r="L636" s="336"/>
      <c r="M636" s="336"/>
      <c r="N636" s="336"/>
      <c r="O636" s="336"/>
      <c r="P636" s="336"/>
      <c r="Q636" s="336"/>
      <c r="R636" s="336"/>
      <c r="S636" s="336"/>
      <c r="T636" s="336"/>
      <c r="U636" s="336"/>
      <c r="V636" s="336"/>
      <c r="W636" s="336"/>
      <c r="X636" s="336"/>
      <c r="Y636" s="336"/>
      <c r="Z636" s="336"/>
    </row>
    <row r="637">
      <c r="A637" s="336"/>
      <c r="B637" s="336"/>
      <c r="C637" s="336"/>
      <c r="D637" s="336"/>
      <c r="E637" s="336"/>
      <c r="F637" s="336"/>
      <c r="G637" s="336"/>
      <c r="H637" s="336"/>
      <c r="I637" s="336"/>
      <c r="J637" s="336"/>
      <c r="K637" s="336"/>
      <c r="L637" s="336"/>
      <c r="M637" s="336"/>
      <c r="N637" s="336"/>
      <c r="O637" s="336"/>
      <c r="P637" s="336"/>
      <c r="Q637" s="336"/>
      <c r="R637" s="336"/>
      <c r="S637" s="336"/>
      <c r="T637" s="336"/>
      <c r="U637" s="336"/>
      <c r="V637" s="336"/>
      <c r="W637" s="336"/>
      <c r="X637" s="336"/>
      <c r="Y637" s="336"/>
      <c r="Z637" s="336"/>
    </row>
    <row r="638">
      <c r="A638" s="336"/>
      <c r="B638" s="336"/>
      <c r="C638" s="336"/>
      <c r="D638" s="336"/>
      <c r="E638" s="336"/>
      <c r="F638" s="336"/>
      <c r="G638" s="336"/>
      <c r="H638" s="336"/>
      <c r="I638" s="336"/>
      <c r="J638" s="336"/>
      <c r="K638" s="336"/>
      <c r="L638" s="336"/>
      <c r="M638" s="336"/>
      <c r="N638" s="336"/>
      <c r="O638" s="336"/>
      <c r="P638" s="336"/>
      <c r="Q638" s="336"/>
      <c r="R638" s="336"/>
      <c r="S638" s="336"/>
      <c r="T638" s="336"/>
      <c r="U638" s="336"/>
      <c r="V638" s="336"/>
      <c r="W638" s="336"/>
      <c r="X638" s="336"/>
      <c r="Y638" s="336"/>
      <c r="Z638" s="336"/>
    </row>
    <row r="639">
      <c r="A639" s="336"/>
      <c r="B639" s="336"/>
      <c r="C639" s="336"/>
      <c r="D639" s="336"/>
      <c r="E639" s="336"/>
      <c r="F639" s="336"/>
      <c r="G639" s="336"/>
      <c r="H639" s="336"/>
      <c r="I639" s="336"/>
      <c r="J639" s="336"/>
      <c r="K639" s="336"/>
      <c r="L639" s="336"/>
      <c r="M639" s="336"/>
      <c r="N639" s="336"/>
      <c r="O639" s="336"/>
      <c r="P639" s="336"/>
      <c r="Q639" s="336"/>
      <c r="R639" s="336"/>
      <c r="S639" s="336"/>
      <c r="T639" s="336"/>
      <c r="U639" s="336"/>
      <c r="V639" s="336"/>
      <c r="W639" s="336"/>
      <c r="X639" s="336"/>
      <c r="Y639" s="336"/>
      <c r="Z639" s="336"/>
    </row>
    <row r="640">
      <c r="A640" s="336"/>
      <c r="B640" s="336"/>
      <c r="C640" s="336"/>
      <c r="D640" s="336"/>
      <c r="E640" s="336"/>
      <c r="F640" s="336"/>
      <c r="G640" s="336"/>
      <c r="H640" s="336"/>
      <c r="I640" s="336"/>
      <c r="J640" s="336"/>
      <c r="K640" s="336"/>
      <c r="L640" s="336"/>
      <c r="M640" s="336"/>
      <c r="N640" s="336"/>
      <c r="O640" s="336"/>
      <c r="P640" s="336"/>
      <c r="Q640" s="336"/>
      <c r="R640" s="336"/>
      <c r="S640" s="336"/>
      <c r="T640" s="336"/>
      <c r="U640" s="336"/>
      <c r="V640" s="336"/>
      <c r="W640" s="336"/>
      <c r="X640" s="336"/>
      <c r="Y640" s="336"/>
      <c r="Z640" s="336"/>
    </row>
    <row r="641">
      <c r="A641" s="336"/>
      <c r="B641" s="336"/>
      <c r="C641" s="336"/>
      <c r="D641" s="336"/>
      <c r="E641" s="336"/>
      <c r="F641" s="336"/>
      <c r="G641" s="336"/>
      <c r="H641" s="336"/>
      <c r="I641" s="336"/>
      <c r="J641" s="336"/>
      <c r="K641" s="336"/>
      <c r="L641" s="336"/>
      <c r="M641" s="336"/>
      <c r="N641" s="336"/>
      <c r="O641" s="336"/>
      <c r="P641" s="336"/>
      <c r="Q641" s="336"/>
      <c r="R641" s="336"/>
      <c r="S641" s="336"/>
      <c r="T641" s="336"/>
      <c r="U641" s="336"/>
      <c r="V641" s="336"/>
      <c r="W641" s="336"/>
      <c r="X641" s="336"/>
      <c r="Y641" s="336"/>
      <c r="Z641" s="336"/>
    </row>
    <row r="642">
      <c r="A642" s="336"/>
      <c r="B642" s="336"/>
      <c r="C642" s="336"/>
      <c r="D642" s="336"/>
      <c r="E642" s="336"/>
      <c r="F642" s="336"/>
      <c r="G642" s="336"/>
      <c r="H642" s="336"/>
      <c r="I642" s="336"/>
      <c r="J642" s="336"/>
      <c r="K642" s="336"/>
      <c r="L642" s="336"/>
      <c r="M642" s="336"/>
      <c r="N642" s="336"/>
      <c r="O642" s="336"/>
      <c r="P642" s="336"/>
      <c r="Q642" s="336"/>
      <c r="R642" s="336"/>
      <c r="S642" s="336"/>
      <c r="T642" s="336"/>
      <c r="U642" s="336"/>
      <c r="V642" s="336"/>
      <c r="W642" s="336"/>
      <c r="X642" s="336"/>
      <c r="Y642" s="336"/>
      <c r="Z642" s="336"/>
    </row>
    <row r="643">
      <c r="A643" s="336"/>
      <c r="B643" s="336"/>
      <c r="C643" s="336"/>
      <c r="D643" s="336"/>
      <c r="E643" s="336"/>
      <c r="F643" s="336"/>
      <c r="G643" s="336"/>
      <c r="H643" s="336"/>
      <c r="I643" s="336"/>
      <c r="J643" s="336"/>
      <c r="K643" s="336"/>
      <c r="L643" s="336"/>
      <c r="M643" s="336"/>
      <c r="N643" s="336"/>
      <c r="O643" s="336"/>
      <c r="P643" s="336"/>
      <c r="Q643" s="336"/>
      <c r="R643" s="336"/>
      <c r="S643" s="336"/>
      <c r="T643" s="336"/>
      <c r="U643" s="336"/>
      <c r="V643" s="336"/>
      <c r="W643" s="336"/>
      <c r="X643" s="336"/>
      <c r="Y643" s="336"/>
      <c r="Z643" s="336"/>
    </row>
    <row r="644">
      <c r="A644" s="336"/>
      <c r="B644" s="336"/>
      <c r="C644" s="336"/>
      <c r="D644" s="336"/>
      <c r="E644" s="336"/>
      <c r="F644" s="336"/>
      <c r="G644" s="336"/>
      <c r="H644" s="336"/>
      <c r="I644" s="336"/>
      <c r="J644" s="336"/>
      <c r="K644" s="336"/>
      <c r="L644" s="336"/>
      <c r="M644" s="336"/>
      <c r="N644" s="336"/>
      <c r="O644" s="336"/>
      <c r="P644" s="336"/>
      <c r="Q644" s="336"/>
      <c r="R644" s="336"/>
      <c r="S644" s="336"/>
      <c r="T644" s="336"/>
      <c r="U644" s="336"/>
      <c r="V644" s="336"/>
      <c r="W644" s="336"/>
      <c r="X644" s="336"/>
      <c r="Y644" s="336"/>
      <c r="Z644" s="336"/>
    </row>
    <row r="645">
      <c r="A645" s="336"/>
      <c r="B645" s="336"/>
      <c r="C645" s="336"/>
      <c r="D645" s="336"/>
      <c r="E645" s="336"/>
      <c r="F645" s="336"/>
      <c r="G645" s="336"/>
      <c r="H645" s="336"/>
      <c r="I645" s="336"/>
      <c r="J645" s="336"/>
      <c r="K645" s="336"/>
      <c r="L645" s="336"/>
      <c r="M645" s="336"/>
      <c r="N645" s="336"/>
      <c r="O645" s="336"/>
      <c r="P645" s="336"/>
      <c r="Q645" s="336"/>
      <c r="R645" s="336"/>
      <c r="S645" s="336"/>
      <c r="T645" s="336"/>
      <c r="U645" s="336"/>
      <c r="V645" s="336"/>
      <c r="W645" s="336"/>
      <c r="X645" s="336"/>
      <c r="Y645" s="336"/>
      <c r="Z645" s="336"/>
    </row>
    <row r="646">
      <c r="A646" s="336"/>
      <c r="B646" s="336"/>
      <c r="C646" s="336"/>
      <c r="D646" s="336"/>
      <c r="E646" s="336"/>
      <c r="F646" s="336"/>
      <c r="G646" s="336"/>
      <c r="H646" s="336"/>
      <c r="I646" s="336"/>
      <c r="J646" s="336"/>
      <c r="K646" s="336"/>
      <c r="L646" s="336"/>
      <c r="M646" s="336"/>
      <c r="N646" s="336"/>
      <c r="O646" s="336"/>
      <c r="P646" s="336"/>
      <c r="Q646" s="336"/>
      <c r="R646" s="336"/>
      <c r="S646" s="336"/>
      <c r="T646" s="336"/>
      <c r="U646" s="336"/>
      <c r="V646" s="336"/>
      <c r="W646" s="336"/>
      <c r="X646" s="336"/>
      <c r="Y646" s="336"/>
      <c r="Z646" s="336"/>
    </row>
    <row r="647">
      <c r="A647" s="336"/>
      <c r="B647" s="336"/>
      <c r="C647" s="336"/>
      <c r="D647" s="336"/>
      <c r="E647" s="336"/>
      <c r="F647" s="336"/>
      <c r="G647" s="336"/>
      <c r="H647" s="336"/>
      <c r="I647" s="336"/>
      <c r="J647" s="336"/>
      <c r="K647" s="336"/>
      <c r="L647" s="336"/>
      <c r="M647" s="336"/>
      <c r="N647" s="336"/>
      <c r="O647" s="336"/>
      <c r="P647" s="336"/>
      <c r="Q647" s="336"/>
      <c r="R647" s="336"/>
      <c r="S647" s="336"/>
      <c r="T647" s="336"/>
      <c r="U647" s="336"/>
      <c r="V647" s="336"/>
      <c r="W647" s="336"/>
      <c r="X647" s="336"/>
      <c r="Y647" s="336"/>
      <c r="Z647" s="336"/>
    </row>
    <row r="648">
      <c r="A648" s="336"/>
      <c r="B648" s="336"/>
      <c r="C648" s="336"/>
      <c r="D648" s="336"/>
      <c r="E648" s="336"/>
      <c r="F648" s="336"/>
      <c r="G648" s="336"/>
      <c r="H648" s="336"/>
      <c r="I648" s="336"/>
      <c r="J648" s="336"/>
      <c r="K648" s="336"/>
      <c r="L648" s="336"/>
      <c r="M648" s="336"/>
      <c r="N648" s="336"/>
      <c r="O648" s="336"/>
      <c r="P648" s="336"/>
      <c r="Q648" s="336"/>
      <c r="R648" s="336"/>
      <c r="S648" s="336"/>
      <c r="T648" s="336"/>
      <c r="U648" s="336"/>
      <c r="V648" s="336"/>
      <c r="W648" s="336"/>
      <c r="X648" s="336"/>
      <c r="Y648" s="336"/>
      <c r="Z648" s="336"/>
    </row>
    <row r="649">
      <c r="A649" s="336"/>
      <c r="B649" s="336"/>
      <c r="C649" s="336"/>
      <c r="D649" s="336"/>
      <c r="E649" s="336"/>
      <c r="F649" s="336"/>
      <c r="G649" s="336"/>
      <c r="H649" s="336"/>
      <c r="I649" s="336"/>
      <c r="J649" s="336"/>
      <c r="K649" s="336"/>
      <c r="L649" s="336"/>
      <c r="M649" s="336"/>
      <c r="N649" s="336"/>
      <c r="O649" s="336"/>
      <c r="P649" s="336"/>
      <c r="Q649" s="336"/>
      <c r="R649" s="336"/>
      <c r="S649" s="336"/>
      <c r="T649" s="336"/>
      <c r="U649" s="336"/>
      <c r="V649" s="336"/>
      <c r="W649" s="336"/>
      <c r="X649" s="336"/>
      <c r="Y649" s="336"/>
      <c r="Z649" s="336"/>
    </row>
    <row r="650">
      <c r="A650" s="336"/>
      <c r="B650" s="336"/>
      <c r="C650" s="336"/>
      <c r="D650" s="336"/>
      <c r="E650" s="336"/>
      <c r="F650" s="336"/>
      <c r="G650" s="336"/>
      <c r="H650" s="336"/>
      <c r="I650" s="336"/>
      <c r="J650" s="336"/>
      <c r="K650" s="336"/>
      <c r="L650" s="336"/>
      <c r="M650" s="336"/>
      <c r="N650" s="336"/>
      <c r="O650" s="336"/>
      <c r="P650" s="336"/>
      <c r="Q650" s="336"/>
      <c r="R650" s="336"/>
      <c r="S650" s="336"/>
      <c r="T650" s="336"/>
      <c r="U650" s="336"/>
      <c r="V650" s="336"/>
      <c r="W650" s="336"/>
      <c r="X650" s="336"/>
      <c r="Y650" s="336"/>
      <c r="Z650" s="336"/>
    </row>
    <row r="651">
      <c r="A651" s="336"/>
      <c r="B651" s="336"/>
      <c r="C651" s="336"/>
      <c r="D651" s="336"/>
      <c r="E651" s="336"/>
      <c r="F651" s="336"/>
      <c r="G651" s="336"/>
      <c r="H651" s="336"/>
      <c r="I651" s="336"/>
      <c r="J651" s="336"/>
      <c r="K651" s="336"/>
      <c r="L651" s="336"/>
      <c r="M651" s="336"/>
      <c r="N651" s="336"/>
      <c r="O651" s="336"/>
      <c r="P651" s="336"/>
      <c r="Q651" s="336"/>
      <c r="R651" s="336"/>
      <c r="S651" s="336"/>
      <c r="T651" s="336"/>
      <c r="U651" s="336"/>
      <c r="V651" s="336"/>
      <c r="W651" s="336"/>
      <c r="X651" s="336"/>
      <c r="Y651" s="336"/>
      <c r="Z651" s="336"/>
    </row>
    <row r="652">
      <c r="A652" s="336"/>
      <c r="B652" s="336"/>
      <c r="C652" s="336"/>
      <c r="D652" s="336"/>
      <c r="E652" s="336"/>
      <c r="F652" s="336"/>
      <c r="G652" s="336"/>
      <c r="H652" s="336"/>
      <c r="I652" s="336"/>
      <c r="J652" s="336"/>
      <c r="K652" s="336"/>
      <c r="L652" s="336"/>
      <c r="M652" s="336"/>
      <c r="N652" s="336"/>
      <c r="O652" s="336"/>
      <c r="P652" s="336"/>
      <c r="Q652" s="336"/>
      <c r="R652" s="336"/>
      <c r="S652" s="336"/>
      <c r="T652" s="336"/>
      <c r="U652" s="336"/>
      <c r="V652" s="336"/>
      <c r="W652" s="336"/>
      <c r="X652" s="336"/>
      <c r="Y652" s="336"/>
      <c r="Z652" s="336"/>
    </row>
    <row r="653">
      <c r="A653" s="336"/>
      <c r="B653" s="336"/>
      <c r="C653" s="336"/>
      <c r="D653" s="336"/>
      <c r="E653" s="336"/>
      <c r="F653" s="336"/>
      <c r="G653" s="336"/>
      <c r="H653" s="336"/>
      <c r="I653" s="336"/>
      <c r="J653" s="336"/>
      <c r="K653" s="336"/>
      <c r="L653" s="336"/>
      <c r="M653" s="336"/>
      <c r="N653" s="336"/>
      <c r="O653" s="336"/>
      <c r="P653" s="336"/>
      <c r="Q653" s="336"/>
      <c r="R653" s="336"/>
      <c r="S653" s="336"/>
      <c r="T653" s="336"/>
      <c r="U653" s="336"/>
      <c r="V653" s="336"/>
      <c r="W653" s="336"/>
      <c r="X653" s="336"/>
      <c r="Y653" s="336"/>
      <c r="Z653" s="336"/>
    </row>
    <row r="654">
      <c r="A654" s="336"/>
      <c r="B654" s="336"/>
      <c r="C654" s="336"/>
      <c r="D654" s="336"/>
      <c r="E654" s="336"/>
      <c r="F654" s="336"/>
      <c r="G654" s="336"/>
      <c r="H654" s="336"/>
      <c r="I654" s="336"/>
      <c r="J654" s="336"/>
      <c r="K654" s="336"/>
      <c r="L654" s="336"/>
      <c r="M654" s="336"/>
      <c r="N654" s="336"/>
      <c r="O654" s="336"/>
      <c r="P654" s="336"/>
      <c r="Q654" s="336"/>
      <c r="R654" s="336"/>
      <c r="S654" s="336"/>
      <c r="T654" s="336"/>
      <c r="U654" s="336"/>
      <c r="V654" s="336"/>
      <c r="W654" s="336"/>
      <c r="X654" s="336"/>
      <c r="Y654" s="336"/>
      <c r="Z654" s="336"/>
    </row>
    <row r="655">
      <c r="A655" s="336"/>
      <c r="B655" s="336"/>
      <c r="C655" s="336"/>
      <c r="D655" s="336"/>
      <c r="E655" s="336"/>
      <c r="F655" s="336"/>
      <c r="G655" s="336"/>
      <c r="H655" s="336"/>
      <c r="I655" s="336"/>
      <c r="J655" s="336"/>
      <c r="K655" s="336"/>
      <c r="L655" s="336"/>
      <c r="M655" s="336"/>
      <c r="N655" s="336"/>
      <c r="O655" s="336"/>
      <c r="P655" s="336"/>
      <c r="Q655" s="336"/>
      <c r="R655" s="336"/>
      <c r="S655" s="336"/>
      <c r="T655" s="336"/>
      <c r="U655" s="336"/>
      <c r="V655" s="336"/>
      <c r="W655" s="336"/>
      <c r="X655" s="336"/>
      <c r="Y655" s="336"/>
      <c r="Z655" s="336"/>
    </row>
    <row r="656">
      <c r="A656" s="336"/>
      <c r="B656" s="336"/>
      <c r="C656" s="336"/>
      <c r="D656" s="336"/>
      <c r="E656" s="336"/>
      <c r="F656" s="336"/>
      <c r="G656" s="336"/>
      <c r="H656" s="336"/>
      <c r="I656" s="336"/>
      <c r="J656" s="336"/>
      <c r="K656" s="336"/>
      <c r="L656" s="336"/>
      <c r="M656" s="336"/>
      <c r="N656" s="336"/>
      <c r="O656" s="336"/>
      <c r="P656" s="336"/>
      <c r="Q656" s="336"/>
      <c r="R656" s="336"/>
      <c r="S656" s="336"/>
      <c r="T656" s="336"/>
      <c r="U656" s="336"/>
      <c r="V656" s="336"/>
      <c r="W656" s="336"/>
      <c r="X656" s="336"/>
      <c r="Y656" s="336"/>
      <c r="Z656" s="336"/>
    </row>
    <row r="657">
      <c r="A657" s="336"/>
      <c r="B657" s="336"/>
      <c r="C657" s="336"/>
      <c r="D657" s="336"/>
      <c r="E657" s="336"/>
      <c r="F657" s="336"/>
      <c r="G657" s="336"/>
      <c r="H657" s="336"/>
      <c r="I657" s="336"/>
      <c r="J657" s="336"/>
      <c r="K657" s="336"/>
      <c r="L657" s="336"/>
      <c r="M657" s="336"/>
      <c r="N657" s="336"/>
      <c r="O657" s="336"/>
      <c r="P657" s="336"/>
      <c r="Q657" s="336"/>
      <c r="R657" s="336"/>
      <c r="S657" s="336"/>
      <c r="T657" s="336"/>
      <c r="U657" s="336"/>
      <c r="V657" s="336"/>
      <c r="W657" s="336"/>
      <c r="X657" s="336"/>
      <c r="Y657" s="336"/>
      <c r="Z657" s="336"/>
    </row>
    <row r="658">
      <c r="A658" s="336"/>
      <c r="B658" s="336"/>
      <c r="C658" s="336"/>
      <c r="D658" s="336"/>
      <c r="E658" s="336"/>
      <c r="F658" s="336"/>
      <c r="G658" s="336"/>
      <c r="H658" s="336"/>
      <c r="I658" s="336"/>
      <c r="J658" s="336"/>
      <c r="K658" s="336"/>
      <c r="L658" s="336"/>
      <c r="M658" s="336"/>
      <c r="N658" s="336"/>
      <c r="O658" s="336"/>
      <c r="P658" s="336"/>
      <c r="Q658" s="336"/>
      <c r="R658" s="336"/>
      <c r="S658" s="336"/>
      <c r="T658" s="336"/>
      <c r="U658" s="336"/>
      <c r="V658" s="336"/>
      <c r="W658" s="336"/>
      <c r="X658" s="336"/>
      <c r="Y658" s="336"/>
      <c r="Z658" s="336"/>
    </row>
    <row r="659">
      <c r="A659" s="336"/>
      <c r="B659" s="336"/>
      <c r="C659" s="336"/>
      <c r="D659" s="336"/>
      <c r="E659" s="336"/>
      <c r="F659" s="336"/>
      <c r="G659" s="336"/>
      <c r="H659" s="336"/>
      <c r="I659" s="336"/>
      <c r="J659" s="336"/>
      <c r="K659" s="336"/>
      <c r="L659" s="336"/>
      <c r="M659" s="336"/>
      <c r="N659" s="336"/>
      <c r="O659" s="336"/>
      <c r="P659" s="336"/>
      <c r="Q659" s="336"/>
      <c r="R659" s="336"/>
      <c r="S659" s="336"/>
      <c r="T659" s="336"/>
      <c r="U659" s="336"/>
      <c r="V659" s="336"/>
      <c r="W659" s="336"/>
      <c r="X659" s="336"/>
      <c r="Y659" s="336"/>
      <c r="Z659" s="336"/>
    </row>
    <row r="660">
      <c r="A660" s="336"/>
      <c r="B660" s="336"/>
      <c r="C660" s="336"/>
      <c r="D660" s="336"/>
      <c r="E660" s="336"/>
      <c r="F660" s="336"/>
      <c r="G660" s="336"/>
      <c r="H660" s="336"/>
      <c r="I660" s="336"/>
      <c r="J660" s="336"/>
      <c r="K660" s="336"/>
      <c r="L660" s="336"/>
      <c r="M660" s="336"/>
      <c r="N660" s="336"/>
      <c r="O660" s="336"/>
      <c r="P660" s="336"/>
      <c r="Q660" s="336"/>
      <c r="R660" s="336"/>
      <c r="S660" s="336"/>
      <c r="T660" s="336"/>
      <c r="U660" s="336"/>
      <c r="V660" s="336"/>
      <c r="W660" s="336"/>
      <c r="X660" s="336"/>
      <c r="Y660" s="336"/>
      <c r="Z660" s="336"/>
    </row>
    <row r="661">
      <c r="A661" s="336"/>
      <c r="B661" s="336"/>
      <c r="C661" s="336"/>
      <c r="D661" s="336"/>
      <c r="E661" s="336"/>
      <c r="F661" s="336"/>
      <c r="G661" s="336"/>
      <c r="H661" s="336"/>
      <c r="I661" s="336"/>
      <c r="J661" s="336"/>
      <c r="K661" s="336"/>
      <c r="L661" s="336"/>
      <c r="M661" s="336"/>
      <c r="N661" s="336"/>
      <c r="O661" s="336"/>
      <c r="P661" s="336"/>
      <c r="Q661" s="336"/>
      <c r="R661" s="336"/>
      <c r="S661" s="336"/>
      <c r="T661" s="336"/>
      <c r="U661" s="336"/>
      <c r="V661" s="336"/>
      <c r="W661" s="336"/>
      <c r="X661" s="336"/>
      <c r="Y661" s="336"/>
      <c r="Z661" s="336"/>
    </row>
    <row r="662">
      <c r="A662" s="336"/>
      <c r="B662" s="336"/>
      <c r="C662" s="336"/>
      <c r="D662" s="336"/>
      <c r="E662" s="336"/>
      <c r="F662" s="336"/>
      <c r="G662" s="336"/>
      <c r="H662" s="336"/>
      <c r="I662" s="336"/>
      <c r="J662" s="336"/>
      <c r="K662" s="336"/>
      <c r="L662" s="336"/>
      <c r="M662" s="336"/>
      <c r="N662" s="336"/>
      <c r="O662" s="336"/>
      <c r="P662" s="336"/>
      <c r="Q662" s="336"/>
      <c r="R662" s="336"/>
      <c r="S662" s="336"/>
      <c r="T662" s="336"/>
      <c r="U662" s="336"/>
      <c r="V662" s="336"/>
      <c r="W662" s="336"/>
      <c r="X662" s="336"/>
      <c r="Y662" s="336"/>
      <c r="Z662" s="336"/>
    </row>
    <row r="663">
      <c r="A663" s="336"/>
      <c r="B663" s="336"/>
      <c r="C663" s="336"/>
      <c r="D663" s="336"/>
      <c r="E663" s="336"/>
      <c r="F663" s="336"/>
      <c r="G663" s="336"/>
      <c r="H663" s="336"/>
      <c r="I663" s="336"/>
      <c r="J663" s="336"/>
      <c r="K663" s="336"/>
      <c r="L663" s="336"/>
      <c r="M663" s="336"/>
      <c r="N663" s="336"/>
      <c r="O663" s="336"/>
      <c r="P663" s="336"/>
      <c r="Q663" s="336"/>
      <c r="R663" s="336"/>
      <c r="S663" s="336"/>
      <c r="T663" s="336"/>
      <c r="U663" s="336"/>
      <c r="V663" s="336"/>
      <c r="W663" s="336"/>
      <c r="X663" s="336"/>
      <c r="Y663" s="336"/>
      <c r="Z663" s="336"/>
    </row>
    <row r="664">
      <c r="A664" s="336"/>
      <c r="B664" s="336"/>
      <c r="C664" s="336"/>
      <c r="D664" s="336"/>
      <c r="E664" s="336"/>
      <c r="F664" s="336"/>
      <c r="G664" s="336"/>
      <c r="H664" s="336"/>
      <c r="I664" s="336"/>
      <c r="J664" s="336"/>
      <c r="K664" s="336"/>
      <c r="L664" s="336"/>
      <c r="M664" s="336"/>
      <c r="N664" s="336"/>
      <c r="O664" s="336"/>
      <c r="P664" s="336"/>
      <c r="Q664" s="336"/>
      <c r="R664" s="336"/>
      <c r="S664" s="336"/>
      <c r="T664" s="336"/>
      <c r="U664" s="336"/>
      <c r="V664" s="336"/>
      <c r="W664" s="336"/>
      <c r="X664" s="336"/>
      <c r="Y664" s="336"/>
      <c r="Z664" s="336"/>
    </row>
    <row r="665">
      <c r="A665" s="336"/>
      <c r="B665" s="336"/>
      <c r="C665" s="336"/>
      <c r="D665" s="336"/>
      <c r="E665" s="336"/>
      <c r="F665" s="336"/>
      <c r="G665" s="336"/>
      <c r="H665" s="336"/>
      <c r="I665" s="336"/>
      <c r="J665" s="336"/>
      <c r="K665" s="336"/>
      <c r="L665" s="336"/>
      <c r="M665" s="336"/>
      <c r="N665" s="336"/>
      <c r="O665" s="336"/>
      <c r="P665" s="336"/>
      <c r="Q665" s="336"/>
      <c r="R665" s="336"/>
      <c r="S665" s="336"/>
      <c r="T665" s="336"/>
      <c r="U665" s="336"/>
      <c r="V665" s="336"/>
      <c r="W665" s="336"/>
      <c r="X665" s="336"/>
      <c r="Y665" s="336"/>
      <c r="Z665" s="336"/>
    </row>
    <row r="666">
      <c r="A666" s="336"/>
      <c r="B666" s="336"/>
      <c r="C666" s="336"/>
      <c r="D666" s="336"/>
      <c r="E666" s="336"/>
      <c r="F666" s="336"/>
      <c r="G666" s="336"/>
      <c r="H666" s="336"/>
      <c r="I666" s="336"/>
      <c r="J666" s="336"/>
      <c r="K666" s="336"/>
      <c r="L666" s="336"/>
      <c r="M666" s="336"/>
      <c r="N666" s="336"/>
      <c r="O666" s="336"/>
      <c r="P666" s="336"/>
      <c r="Q666" s="336"/>
      <c r="R666" s="336"/>
      <c r="S666" s="336"/>
      <c r="T666" s="336"/>
      <c r="U666" s="336"/>
      <c r="V666" s="336"/>
      <c r="W666" s="336"/>
      <c r="X666" s="336"/>
      <c r="Y666" s="336"/>
      <c r="Z666" s="336"/>
    </row>
    <row r="667">
      <c r="A667" s="336"/>
      <c r="B667" s="336"/>
      <c r="C667" s="336"/>
      <c r="D667" s="336"/>
      <c r="E667" s="336"/>
      <c r="F667" s="336"/>
      <c r="G667" s="336"/>
      <c r="H667" s="336"/>
      <c r="I667" s="336"/>
      <c r="J667" s="336"/>
      <c r="K667" s="336"/>
      <c r="L667" s="336"/>
      <c r="M667" s="336"/>
      <c r="N667" s="336"/>
      <c r="O667" s="336"/>
      <c r="P667" s="336"/>
      <c r="Q667" s="336"/>
      <c r="R667" s="336"/>
      <c r="S667" s="336"/>
      <c r="T667" s="336"/>
      <c r="U667" s="336"/>
      <c r="V667" s="336"/>
      <c r="W667" s="336"/>
      <c r="X667" s="336"/>
      <c r="Y667" s="336"/>
      <c r="Z667" s="336"/>
    </row>
    <row r="668">
      <c r="A668" s="336"/>
      <c r="B668" s="336"/>
      <c r="C668" s="336"/>
      <c r="D668" s="336"/>
      <c r="E668" s="336"/>
      <c r="F668" s="336"/>
      <c r="G668" s="336"/>
      <c r="H668" s="336"/>
      <c r="I668" s="336"/>
      <c r="J668" s="336"/>
      <c r="K668" s="336"/>
      <c r="L668" s="336"/>
      <c r="M668" s="336"/>
      <c r="N668" s="336"/>
      <c r="O668" s="336"/>
      <c r="P668" s="336"/>
      <c r="Q668" s="336"/>
      <c r="R668" s="336"/>
      <c r="S668" s="336"/>
      <c r="T668" s="336"/>
      <c r="U668" s="336"/>
      <c r="V668" s="336"/>
      <c r="W668" s="336"/>
      <c r="X668" s="336"/>
      <c r="Y668" s="336"/>
      <c r="Z668" s="336"/>
    </row>
    <row r="669">
      <c r="A669" s="336"/>
      <c r="B669" s="336"/>
      <c r="C669" s="336"/>
      <c r="D669" s="336"/>
      <c r="E669" s="336"/>
      <c r="F669" s="336"/>
      <c r="G669" s="336"/>
      <c r="H669" s="336"/>
      <c r="I669" s="336"/>
      <c r="J669" s="336"/>
      <c r="K669" s="336"/>
      <c r="L669" s="336"/>
      <c r="M669" s="336"/>
      <c r="N669" s="336"/>
      <c r="O669" s="336"/>
      <c r="P669" s="336"/>
      <c r="Q669" s="336"/>
      <c r="R669" s="336"/>
      <c r="S669" s="336"/>
      <c r="T669" s="336"/>
      <c r="U669" s="336"/>
      <c r="V669" s="336"/>
      <c r="W669" s="336"/>
      <c r="X669" s="336"/>
      <c r="Y669" s="336"/>
      <c r="Z669" s="336"/>
    </row>
    <row r="670">
      <c r="A670" s="336"/>
      <c r="B670" s="336"/>
      <c r="C670" s="336"/>
      <c r="D670" s="336"/>
      <c r="E670" s="336"/>
      <c r="F670" s="336"/>
      <c r="G670" s="336"/>
      <c r="H670" s="336"/>
      <c r="I670" s="336"/>
      <c r="J670" s="336"/>
      <c r="K670" s="336"/>
      <c r="L670" s="336"/>
      <c r="M670" s="336"/>
      <c r="N670" s="336"/>
      <c r="O670" s="336"/>
      <c r="P670" s="336"/>
      <c r="Q670" s="336"/>
      <c r="R670" s="336"/>
      <c r="S670" s="336"/>
      <c r="T670" s="336"/>
      <c r="U670" s="336"/>
      <c r="V670" s="336"/>
      <c r="W670" s="336"/>
      <c r="X670" s="336"/>
      <c r="Y670" s="336"/>
      <c r="Z670" s="336"/>
    </row>
    <row r="671">
      <c r="A671" s="336"/>
      <c r="B671" s="336"/>
      <c r="C671" s="336"/>
      <c r="D671" s="336"/>
      <c r="E671" s="336"/>
      <c r="F671" s="336"/>
      <c r="G671" s="336"/>
      <c r="H671" s="336"/>
      <c r="I671" s="336"/>
      <c r="J671" s="336"/>
      <c r="K671" s="336"/>
      <c r="L671" s="336"/>
      <c r="M671" s="336"/>
      <c r="N671" s="336"/>
      <c r="O671" s="336"/>
      <c r="P671" s="336"/>
      <c r="Q671" s="336"/>
      <c r="R671" s="336"/>
      <c r="S671" s="336"/>
      <c r="T671" s="336"/>
      <c r="U671" s="336"/>
      <c r="V671" s="336"/>
      <c r="W671" s="336"/>
      <c r="X671" s="336"/>
      <c r="Y671" s="336"/>
      <c r="Z671" s="336"/>
    </row>
    <row r="672">
      <c r="A672" s="336"/>
      <c r="B672" s="336"/>
      <c r="C672" s="336"/>
      <c r="D672" s="336"/>
      <c r="E672" s="336"/>
      <c r="F672" s="336"/>
      <c r="G672" s="336"/>
      <c r="H672" s="336"/>
      <c r="I672" s="336"/>
      <c r="J672" s="336"/>
      <c r="K672" s="336"/>
      <c r="L672" s="336"/>
      <c r="M672" s="336"/>
      <c r="N672" s="336"/>
      <c r="O672" s="336"/>
      <c r="P672" s="336"/>
      <c r="Q672" s="336"/>
      <c r="R672" s="336"/>
      <c r="S672" s="336"/>
      <c r="T672" s="336"/>
      <c r="U672" s="336"/>
      <c r="V672" s="336"/>
      <c r="W672" s="336"/>
      <c r="X672" s="336"/>
      <c r="Y672" s="336"/>
      <c r="Z672" s="336"/>
    </row>
    <row r="673">
      <c r="A673" s="336"/>
      <c r="B673" s="336"/>
      <c r="C673" s="336"/>
      <c r="D673" s="336"/>
      <c r="E673" s="336"/>
      <c r="F673" s="336"/>
      <c r="G673" s="336"/>
      <c r="H673" s="336"/>
      <c r="I673" s="336"/>
      <c r="J673" s="336"/>
      <c r="K673" s="336"/>
      <c r="L673" s="336"/>
      <c r="M673" s="336"/>
      <c r="N673" s="336"/>
      <c r="O673" s="336"/>
      <c r="P673" s="336"/>
      <c r="Q673" s="336"/>
      <c r="R673" s="336"/>
      <c r="S673" s="336"/>
      <c r="T673" s="336"/>
      <c r="U673" s="336"/>
      <c r="V673" s="336"/>
      <c r="W673" s="336"/>
      <c r="X673" s="336"/>
      <c r="Y673" s="336"/>
      <c r="Z673" s="336"/>
    </row>
    <row r="674">
      <c r="A674" s="336"/>
      <c r="B674" s="336"/>
      <c r="C674" s="336"/>
      <c r="D674" s="336"/>
      <c r="E674" s="336"/>
      <c r="F674" s="336"/>
      <c r="G674" s="336"/>
      <c r="H674" s="336"/>
      <c r="I674" s="336"/>
      <c r="J674" s="336"/>
      <c r="K674" s="336"/>
      <c r="L674" s="336"/>
      <c r="M674" s="336"/>
      <c r="N674" s="336"/>
      <c r="O674" s="336"/>
      <c r="P674" s="336"/>
      <c r="Q674" s="336"/>
      <c r="R674" s="336"/>
      <c r="S674" s="336"/>
      <c r="T674" s="336"/>
      <c r="U674" s="336"/>
      <c r="V674" s="336"/>
      <c r="W674" s="336"/>
      <c r="X674" s="336"/>
      <c r="Y674" s="336"/>
      <c r="Z674" s="336"/>
    </row>
    <row r="675">
      <c r="A675" s="336"/>
      <c r="B675" s="336"/>
      <c r="C675" s="336"/>
      <c r="D675" s="336"/>
      <c r="E675" s="336"/>
      <c r="F675" s="336"/>
      <c r="G675" s="336"/>
      <c r="H675" s="336"/>
      <c r="I675" s="336"/>
      <c r="J675" s="336"/>
      <c r="K675" s="336"/>
      <c r="L675" s="336"/>
      <c r="M675" s="336"/>
      <c r="N675" s="336"/>
      <c r="O675" s="336"/>
      <c r="P675" s="336"/>
      <c r="Q675" s="336"/>
      <c r="R675" s="336"/>
      <c r="S675" s="336"/>
      <c r="T675" s="336"/>
      <c r="U675" s="336"/>
      <c r="V675" s="336"/>
      <c r="W675" s="336"/>
      <c r="X675" s="336"/>
      <c r="Y675" s="336"/>
      <c r="Z675" s="336"/>
    </row>
    <row r="676">
      <c r="A676" s="336"/>
      <c r="B676" s="336"/>
      <c r="C676" s="336"/>
      <c r="D676" s="336"/>
      <c r="E676" s="336"/>
      <c r="F676" s="336"/>
      <c r="G676" s="336"/>
      <c r="H676" s="336"/>
      <c r="I676" s="336"/>
      <c r="J676" s="336"/>
      <c r="K676" s="336"/>
      <c r="L676" s="336"/>
      <c r="M676" s="336"/>
      <c r="N676" s="336"/>
      <c r="O676" s="336"/>
      <c r="P676" s="336"/>
      <c r="Q676" s="336"/>
      <c r="R676" s="336"/>
      <c r="S676" s="336"/>
      <c r="T676" s="336"/>
      <c r="U676" s="336"/>
      <c r="V676" s="336"/>
      <c r="W676" s="336"/>
      <c r="X676" s="336"/>
      <c r="Y676" s="336"/>
      <c r="Z676" s="336"/>
    </row>
    <row r="677">
      <c r="A677" s="336"/>
      <c r="B677" s="336"/>
      <c r="C677" s="336"/>
      <c r="D677" s="336"/>
      <c r="E677" s="336"/>
      <c r="F677" s="336"/>
      <c r="G677" s="336"/>
      <c r="H677" s="336"/>
      <c r="I677" s="336"/>
      <c r="J677" s="336"/>
      <c r="K677" s="336"/>
      <c r="L677" s="336"/>
      <c r="M677" s="336"/>
      <c r="N677" s="336"/>
      <c r="O677" s="336"/>
      <c r="P677" s="336"/>
      <c r="Q677" s="336"/>
      <c r="R677" s="336"/>
      <c r="S677" s="336"/>
      <c r="T677" s="336"/>
      <c r="U677" s="336"/>
      <c r="V677" s="336"/>
      <c r="W677" s="336"/>
      <c r="X677" s="336"/>
      <c r="Y677" s="336"/>
      <c r="Z677" s="336"/>
    </row>
    <row r="678">
      <c r="A678" s="336"/>
      <c r="B678" s="336"/>
      <c r="C678" s="336"/>
      <c r="D678" s="336"/>
      <c r="E678" s="336"/>
      <c r="F678" s="336"/>
      <c r="G678" s="336"/>
      <c r="H678" s="336"/>
      <c r="I678" s="336"/>
      <c r="J678" s="336"/>
      <c r="K678" s="336"/>
      <c r="L678" s="336"/>
      <c r="M678" s="336"/>
      <c r="N678" s="336"/>
      <c r="O678" s="336"/>
      <c r="P678" s="336"/>
      <c r="Q678" s="336"/>
      <c r="R678" s="336"/>
      <c r="S678" s="336"/>
      <c r="T678" s="336"/>
      <c r="U678" s="336"/>
      <c r="V678" s="336"/>
      <c r="W678" s="336"/>
      <c r="X678" s="336"/>
      <c r="Y678" s="336"/>
      <c r="Z678" s="336"/>
    </row>
    <row r="679">
      <c r="A679" s="336"/>
      <c r="B679" s="336"/>
      <c r="C679" s="336"/>
      <c r="D679" s="336"/>
      <c r="E679" s="336"/>
      <c r="F679" s="336"/>
      <c r="G679" s="336"/>
      <c r="H679" s="336"/>
      <c r="I679" s="336"/>
      <c r="J679" s="336"/>
      <c r="K679" s="336"/>
      <c r="L679" s="336"/>
      <c r="M679" s="336"/>
      <c r="N679" s="336"/>
      <c r="O679" s="336"/>
      <c r="P679" s="336"/>
      <c r="Q679" s="336"/>
      <c r="R679" s="336"/>
      <c r="S679" s="336"/>
      <c r="T679" s="336"/>
      <c r="U679" s="336"/>
      <c r="V679" s="336"/>
      <c r="W679" s="336"/>
      <c r="X679" s="336"/>
      <c r="Y679" s="336"/>
      <c r="Z679" s="336"/>
    </row>
    <row r="680">
      <c r="A680" s="336"/>
      <c r="B680" s="336"/>
      <c r="C680" s="336"/>
      <c r="D680" s="336"/>
      <c r="E680" s="336"/>
      <c r="F680" s="336"/>
      <c r="G680" s="336"/>
      <c r="H680" s="336"/>
      <c r="I680" s="336"/>
      <c r="J680" s="336"/>
      <c r="K680" s="336"/>
      <c r="L680" s="336"/>
      <c r="M680" s="336"/>
      <c r="N680" s="336"/>
      <c r="O680" s="336"/>
      <c r="P680" s="336"/>
      <c r="Q680" s="336"/>
      <c r="R680" s="336"/>
      <c r="S680" s="336"/>
      <c r="T680" s="336"/>
      <c r="U680" s="336"/>
      <c r="V680" s="336"/>
      <c r="W680" s="336"/>
      <c r="X680" s="336"/>
      <c r="Y680" s="336"/>
      <c r="Z680" s="336"/>
    </row>
    <row r="681">
      <c r="A681" s="336"/>
      <c r="B681" s="336"/>
      <c r="C681" s="336"/>
      <c r="D681" s="336"/>
      <c r="E681" s="336"/>
      <c r="F681" s="336"/>
      <c r="G681" s="336"/>
      <c r="H681" s="336"/>
      <c r="I681" s="336"/>
      <c r="J681" s="336"/>
      <c r="K681" s="336"/>
      <c r="L681" s="336"/>
      <c r="M681" s="336"/>
      <c r="N681" s="336"/>
      <c r="O681" s="336"/>
      <c r="P681" s="336"/>
      <c r="Q681" s="336"/>
      <c r="R681" s="336"/>
      <c r="S681" s="336"/>
      <c r="T681" s="336"/>
      <c r="U681" s="336"/>
      <c r="V681" s="336"/>
      <c r="W681" s="336"/>
      <c r="X681" s="336"/>
      <c r="Y681" s="336"/>
      <c r="Z681" s="336"/>
    </row>
    <row r="682">
      <c r="A682" s="336"/>
      <c r="B682" s="336"/>
      <c r="C682" s="336"/>
      <c r="D682" s="336"/>
      <c r="E682" s="336"/>
      <c r="F682" s="336"/>
      <c r="G682" s="336"/>
      <c r="H682" s="336"/>
      <c r="I682" s="336"/>
      <c r="J682" s="336"/>
      <c r="K682" s="336"/>
      <c r="L682" s="336"/>
      <c r="M682" s="336"/>
      <c r="N682" s="336"/>
      <c r="O682" s="336"/>
      <c r="P682" s="336"/>
      <c r="Q682" s="336"/>
      <c r="R682" s="336"/>
      <c r="S682" s="336"/>
      <c r="T682" s="336"/>
      <c r="U682" s="336"/>
      <c r="V682" s="336"/>
      <c r="W682" s="336"/>
      <c r="X682" s="336"/>
      <c r="Y682" s="336"/>
      <c r="Z682" s="336"/>
    </row>
    <row r="683">
      <c r="A683" s="336"/>
      <c r="B683" s="336"/>
      <c r="C683" s="336"/>
      <c r="D683" s="336"/>
      <c r="E683" s="336"/>
      <c r="F683" s="336"/>
      <c r="G683" s="336"/>
      <c r="H683" s="336"/>
      <c r="I683" s="336"/>
      <c r="J683" s="336"/>
      <c r="K683" s="336"/>
      <c r="L683" s="336"/>
      <c r="M683" s="336"/>
      <c r="N683" s="336"/>
      <c r="O683" s="336"/>
      <c r="P683" s="336"/>
      <c r="Q683" s="336"/>
      <c r="R683" s="336"/>
      <c r="S683" s="336"/>
      <c r="T683" s="336"/>
      <c r="U683" s="336"/>
      <c r="V683" s="336"/>
      <c r="W683" s="336"/>
      <c r="X683" s="336"/>
      <c r="Y683" s="336"/>
      <c r="Z683" s="336"/>
    </row>
    <row r="684">
      <c r="A684" s="336"/>
      <c r="B684" s="336"/>
      <c r="C684" s="336"/>
      <c r="D684" s="336"/>
      <c r="E684" s="336"/>
      <c r="F684" s="336"/>
      <c r="G684" s="336"/>
      <c r="H684" s="336"/>
      <c r="I684" s="336"/>
      <c r="J684" s="336"/>
      <c r="K684" s="336"/>
      <c r="L684" s="336"/>
      <c r="M684" s="336"/>
      <c r="N684" s="336"/>
      <c r="O684" s="336"/>
      <c r="P684" s="336"/>
      <c r="Q684" s="336"/>
      <c r="R684" s="336"/>
      <c r="S684" s="336"/>
      <c r="T684" s="336"/>
      <c r="U684" s="336"/>
      <c r="V684" s="336"/>
      <c r="W684" s="336"/>
      <c r="X684" s="336"/>
      <c r="Y684" s="336"/>
      <c r="Z684" s="336"/>
    </row>
    <row r="685">
      <c r="A685" s="336"/>
      <c r="B685" s="336"/>
      <c r="C685" s="336"/>
      <c r="D685" s="336"/>
      <c r="E685" s="336"/>
      <c r="F685" s="336"/>
      <c r="G685" s="336"/>
      <c r="H685" s="336"/>
      <c r="I685" s="336"/>
      <c r="J685" s="336"/>
      <c r="K685" s="336"/>
      <c r="L685" s="336"/>
      <c r="M685" s="336"/>
      <c r="N685" s="336"/>
      <c r="O685" s="336"/>
      <c r="P685" s="336"/>
      <c r="Q685" s="336"/>
      <c r="R685" s="336"/>
      <c r="S685" s="336"/>
      <c r="T685" s="336"/>
      <c r="U685" s="336"/>
      <c r="V685" s="336"/>
      <c r="W685" s="336"/>
      <c r="X685" s="336"/>
      <c r="Y685" s="336"/>
      <c r="Z685" s="336"/>
    </row>
    <row r="686">
      <c r="A686" s="336"/>
      <c r="B686" s="336"/>
      <c r="C686" s="336"/>
      <c r="D686" s="336"/>
      <c r="E686" s="336"/>
      <c r="F686" s="336"/>
      <c r="G686" s="336"/>
      <c r="H686" s="336"/>
      <c r="I686" s="336"/>
      <c r="J686" s="336"/>
      <c r="K686" s="336"/>
      <c r="L686" s="336"/>
      <c r="M686" s="336"/>
      <c r="N686" s="336"/>
      <c r="O686" s="336"/>
      <c r="P686" s="336"/>
      <c r="Q686" s="336"/>
      <c r="R686" s="336"/>
      <c r="S686" s="336"/>
      <c r="T686" s="336"/>
      <c r="U686" s="336"/>
      <c r="V686" s="336"/>
      <c r="W686" s="336"/>
      <c r="X686" s="336"/>
      <c r="Y686" s="336"/>
      <c r="Z686" s="336"/>
    </row>
    <row r="687">
      <c r="A687" s="336"/>
      <c r="B687" s="336"/>
      <c r="C687" s="336"/>
      <c r="D687" s="336"/>
      <c r="E687" s="336"/>
      <c r="F687" s="336"/>
      <c r="G687" s="336"/>
      <c r="H687" s="336"/>
      <c r="I687" s="336"/>
      <c r="J687" s="336"/>
      <c r="K687" s="336"/>
      <c r="L687" s="336"/>
      <c r="M687" s="336"/>
      <c r="N687" s="336"/>
      <c r="O687" s="336"/>
      <c r="P687" s="336"/>
      <c r="Q687" s="336"/>
      <c r="R687" s="336"/>
      <c r="S687" s="336"/>
      <c r="T687" s="336"/>
      <c r="U687" s="336"/>
      <c r="V687" s="336"/>
      <c r="W687" s="336"/>
      <c r="X687" s="336"/>
      <c r="Y687" s="336"/>
      <c r="Z687" s="336"/>
    </row>
    <row r="688">
      <c r="A688" s="336"/>
      <c r="B688" s="336"/>
      <c r="C688" s="336"/>
      <c r="D688" s="336"/>
      <c r="E688" s="336"/>
      <c r="F688" s="336"/>
      <c r="G688" s="336"/>
      <c r="H688" s="336"/>
      <c r="I688" s="336"/>
      <c r="J688" s="336"/>
      <c r="K688" s="336"/>
      <c r="L688" s="336"/>
      <c r="M688" s="336"/>
      <c r="N688" s="336"/>
      <c r="O688" s="336"/>
      <c r="P688" s="336"/>
      <c r="Q688" s="336"/>
      <c r="R688" s="336"/>
      <c r="S688" s="336"/>
      <c r="T688" s="336"/>
      <c r="U688" s="336"/>
      <c r="V688" s="336"/>
      <c r="W688" s="336"/>
      <c r="X688" s="336"/>
      <c r="Y688" s="336"/>
      <c r="Z688" s="336"/>
    </row>
    <row r="689">
      <c r="A689" s="336"/>
      <c r="B689" s="336"/>
      <c r="C689" s="336"/>
      <c r="D689" s="336"/>
      <c r="E689" s="336"/>
      <c r="F689" s="336"/>
      <c r="G689" s="336"/>
      <c r="H689" s="336"/>
      <c r="I689" s="336"/>
      <c r="J689" s="336"/>
      <c r="K689" s="336"/>
      <c r="L689" s="336"/>
      <c r="M689" s="336"/>
      <c r="N689" s="336"/>
      <c r="O689" s="336"/>
      <c r="P689" s="336"/>
      <c r="Q689" s="336"/>
      <c r="R689" s="336"/>
      <c r="S689" s="336"/>
      <c r="T689" s="336"/>
      <c r="U689" s="336"/>
      <c r="V689" s="336"/>
      <c r="W689" s="336"/>
      <c r="X689" s="336"/>
      <c r="Y689" s="336"/>
      <c r="Z689" s="336"/>
    </row>
    <row r="690">
      <c r="A690" s="336"/>
      <c r="B690" s="336"/>
      <c r="C690" s="336"/>
      <c r="D690" s="336"/>
      <c r="E690" s="336"/>
      <c r="F690" s="336"/>
      <c r="G690" s="336"/>
      <c r="H690" s="336"/>
      <c r="I690" s="336"/>
      <c r="J690" s="336"/>
      <c r="K690" s="336"/>
      <c r="L690" s="336"/>
      <c r="M690" s="336"/>
      <c r="N690" s="336"/>
      <c r="O690" s="336"/>
      <c r="P690" s="336"/>
      <c r="Q690" s="336"/>
      <c r="R690" s="336"/>
      <c r="S690" s="336"/>
      <c r="T690" s="336"/>
      <c r="U690" s="336"/>
      <c r="V690" s="336"/>
      <c r="W690" s="336"/>
      <c r="X690" s="336"/>
      <c r="Y690" s="336"/>
      <c r="Z690" s="336"/>
    </row>
    <row r="691">
      <c r="A691" s="336"/>
      <c r="B691" s="336"/>
      <c r="C691" s="336"/>
      <c r="D691" s="336"/>
      <c r="E691" s="336"/>
      <c r="F691" s="336"/>
      <c r="G691" s="336"/>
      <c r="H691" s="336"/>
      <c r="I691" s="336"/>
      <c r="J691" s="336"/>
      <c r="K691" s="336"/>
      <c r="L691" s="336"/>
      <c r="M691" s="336"/>
      <c r="N691" s="336"/>
      <c r="O691" s="336"/>
      <c r="P691" s="336"/>
      <c r="Q691" s="336"/>
      <c r="R691" s="336"/>
      <c r="S691" s="336"/>
      <c r="T691" s="336"/>
      <c r="U691" s="336"/>
      <c r="V691" s="336"/>
      <c r="W691" s="336"/>
      <c r="X691" s="336"/>
      <c r="Y691" s="336"/>
      <c r="Z691" s="336"/>
    </row>
    <row r="692">
      <c r="A692" s="336"/>
      <c r="B692" s="336"/>
      <c r="C692" s="336"/>
      <c r="D692" s="336"/>
      <c r="E692" s="336"/>
      <c r="F692" s="336"/>
      <c r="G692" s="336"/>
      <c r="H692" s="336"/>
      <c r="I692" s="336"/>
      <c r="J692" s="336"/>
      <c r="K692" s="336"/>
      <c r="L692" s="336"/>
      <c r="M692" s="336"/>
      <c r="N692" s="336"/>
      <c r="O692" s="336"/>
      <c r="P692" s="336"/>
      <c r="Q692" s="336"/>
      <c r="R692" s="336"/>
      <c r="S692" s="336"/>
      <c r="T692" s="336"/>
      <c r="U692" s="336"/>
      <c r="V692" s="336"/>
      <c r="W692" s="336"/>
      <c r="X692" s="336"/>
      <c r="Y692" s="336"/>
      <c r="Z692" s="336"/>
    </row>
    <row r="693">
      <c r="A693" s="336"/>
      <c r="B693" s="336"/>
      <c r="C693" s="336"/>
      <c r="D693" s="336"/>
      <c r="E693" s="336"/>
      <c r="F693" s="336"/>
      <c r="G693" s="336"/>
      <c r="H693" s="336"/>
      <c r="I693" s="336"/>
      <c r="J693" s="336"/>
      <c r="K693" s="336"/>
      <c r="L693" s="336"/>
      <c r="M693" s="336"/>
      <c r="N693" s="336"/>
      <c r="O693" s="336"/>
      <c r="P693" s="336"/>
      <c r="Q693" s="336"/>
      <c r="R693" s="336"/>
      <c r="S693" s="336"/>
      <c r="T693" s="336"/>
      <c r="U693" s="336"/>
      <c r="V693" s="336"/>
      <c r="W693" s="336"/>
      <c r="X693" s="336"/>
      <c r="Y693" s="336"/>
      <c r="Z693" s="336"/>
    </row>
    <row r="694">
      <c r="A694" s="336"/>
      <c r="B694" s="336"/>
      <c r="C694" s="336"/>
      <c r="D694" s="336"/>
      <c r="E694" s="336"/>
      <c r="F694" s="336"/>
      <c r="G694" s="336"/>
      <c r="H694" s="336"/>
      <c r="I694" s="336"/>
      <c r="J694" s="336"/>
      <c r="K694" s="336"/>
      <c r="L694" s="336"/>
      <c r="M694" s="336"/>
      <c r="N694" s="336"/>
      <c r="O694" s="336"/>
      <c r="P694" s="336"/>
      <c r="Q694" s="336"/>
      <c r="R694" s="336"/>
      <c r="S694" s="336"/>
      <c r="T694" s="336"/>
      <c r="U694" s="336"/>
      <c r="V694" s="336"/>
      <c r="W694" s="336"/>
      <c r="X694" s="336"/>
      <c r="Y694" s="336"/>
      <c r="Z694" s="336"/>
    </row>
    <row r="695">
      <c r="A695" s="336"/>
      <c r="B695" s="336"/>
      <c r="C695" s="336"/>
      <c r="D695" s="336"/>
      <c r="E695" s="336"/>
      <c r="F695" s="336"/>
      <c r="G695" s="336"/>
      <c r="H695" s="336"/>
      <c r="I695" s="336"/>
      <c r="J695" s="336"/>
      <c r="K695" s="336"/>
      <c r="L695" s="336"/>
      <c r="M695" s="336"/>
      <c r="N695" s="336"/>
      <c r="O695" s="336"/>
      <c r="P695" s="336"/>
      <c r="Q695" s="336"/>
      <c r="R695" s="336"/>
      <c r="S695" s="336"/>
      <c r="T695" s="336"/>
      <c r="U695" s="336"/>
      <c r="V695" s="336"/>
      <c r="W695" s="336"/>
      <c r="X695" s="336"/>
      <c r="Y695" s="336"/>
      <c r="Z695" s="336"/>
    </row>
    <row r="696">
      <c r="A696" s="336"/>
      <c r="B696" s="336"/>
      <c r="C696" s="336"/>
      <c r="D696" s="336"/>
      <c r="E696" s="336"/>
      <c r="F696" s="336"/>
      <c r="G696" s="336"/>
      <c r="H696" s="336"/>
      <c r="I696" s="336"/>
      <c r="J696" s="336"/>
      <c r="K696" s="336"/>
      <c r="L696" s="336"/>
      <c r="M696" s="336"/>
      <c r="N696" s="336"/>
      <c r="O696" s="336"/>
      <c r="P696" s="336"/>
      <c r="Q696" s="336"/>
      <c r="R696" s="336"/>
      <c r="S696" s="336"/>
      <c r="T696" s="336"/>
      <c r="U696" s="336"/>
      <c r="V696" s="336"/>
      <c r="W696" s="336"/>
      <c r="X696" s="336"/>
      <c r="Y696" s="336"/>
      <c r="Z696" s="336"/>
    </row>
    <row r="697">
      <c r="A697" s="336"/>
      <c r="B697" s="336"/>
      <c r="C697" s="336"/>
      <c r="D697" s="336"/>
      <c r="E697" s="336"/>
      <c r="F697" s="336"/>
      <c r="G697" s="336"/>
      <c r="H697" s="336"/>
      <c r="I697" s="336"/>
      <c r="J697" s="336"/>
      <c r="K697" s="336"/>
      <c r="L697" s="336"/>
      <c r="M697" s="336"/>
      <c r="N697" s="336"/>
      <c r="O697" s="336"/>
      <c r="P697" s="336"/>
      <c r="Q697" s="336"/>
      <c r="R697" s="336"/>
      <c r="S697" s="336"/>
      <c r="T697" s="336"/>
      <c r="U697" s="336"/>
      <c r="V697" s="336"/>
      <c r="W697" s="336"/>
      <c r="X697" s="336"/>
      <c r="Y697" s="336"/>
      <c r="Z697" s="336"/>
    </row>
    <row r="698">
      <c r="A698" s="336"/>
      <c r="B698" s="336"/>
      <c r="C698" s="336"/>
      <c r="D698" s="336"/>
      <c r="E698" s="336"/>
      <c r="F698" s="336"/>
      <c r="G698" s="336"/>
      <c r="H698" s="336"/>
      <c r="I698" s="336"/>
      <c r="J698" s="336"/>
      <c r="K698" s="336"/>
      <c r="L698" s="336"/>
      <c r="M698" s="336"/>
      <c r="N698" s="336"/>
      <c r="O698" s="336"/>
      <c r="P698" s="336"/>
      <c r="Q698" s="336"/>
      <c r="R698" s="336"/>
      <c r="S698" s="336"/>
      <c r="T698" s="336"/>
      <c r="U698" s="336"/>
      <c r="V698" s="336"/>
      <c r="W698" s="336"/>
      <c r="X698" s="336"/>
      <c r="Y698" s="336"/>
      <c r="Z698" s="336"/>
    </row>
    <row r="699">
      <c r="A699" s="336"/>
      <c r="B699" s="336"/>
      <c r="C699" s="336"/>
      <c r="D699" s="336"/>
      <c r="E699" s="336"/>
      <c r="F699" s="336"/>
      <c r="G699" s="336"/>
      <c r="H699" s="336"/>
      <c r="I699" s="336"/>
      <c r="J699" s="336"/>
      <c r="K699" s="336"/>
      <c r="L699" s="336"/>
      <c r="M699" s="336"/>
      <c r="N699" s="336"/>
      <c r="O699" s="336"/>
      <c r="P699" s="336"/>
      <c r="Q699" s="336"/>
      <c r="R699" s="336"/>
      <c r="S699" s="336"/>
      <c r="T699" s="336"/>
      <c r="U699" s="336"/>
      <c r="V699" s="336"/>
      <c r="W699" s="336"/>
      <c r="X699" s="336"/>
      <c r="Y699" s="336"/>
      <c r="Z699" s="336"/>
    </row>
    <row r="700">
      <c r="A700" s="336"/>
      <c r="B700" s="336"/>
      <c r="C700" s="336"/>
      <c r="D700" s="336"/>
      <c r="E700" s="336"/>
      <c r="F700" s="336"/>
      <c r="G700" s="336"/>
      <c r="H700" s="336"/>
      <c r="I700" s="336"/>
      <c r="J700" s="336"/>
      <c r="K700" s="336"/>
      <c r="L700" s="336"/>
      <c r="M700" s="336"/>
      <c r="N700" s="336"/>
      <c r="O700" s="336"/>
      <c r="P700" s="336"/>
      <c r="Q700" s="336"/>
      <c r="R700" s="336"/>
      <c r="S700" s="336"/>
      <c r="T700" s="336"/>
      <c r="U700" s="336"/>
      <c r="V700" s="336"/>
      <c r="W700" s="336"/>
      <c r="X700" s="336"/>
      <c r="Y700" s="336"/>
      <c r="Z700" s="336"/>
    </row>
    <row r="701">
      <c r="A701" s="336"/>
      <c r="B701" s="336"/>
      <c r="C701" s="336"/>
      <c r="D701" s="336"/>
      <c r="E701" s="336"/>
      <c r="F701" s="336"/>
      <c r="G701" s="336"/>
      <c r="H701" s="336"/>
      <c r="I701" s="336"/>
      <c r="J701" s="336"/>
      <c r="K701" s="336"/>
      <c r="L701" s="336"/>
      <c r="M701" s="336"/>
      <c r="N701" s="336"/>
      <c r="O701" s="336"/>
      <c r="P701" s="336"/>
      <c r="Q701" s="336"/>
      <c r="R701" s="336"/>
      <c r="S701" s="336"/>
      <c r="T701" s="336"/>
      <c r="U701" s="336"/>
      <c r="V701" s="336"/>
      <c r="W701" s="336"/>
      <c r="X701" s="336"/>
      <c r="Y701" s="336"/>
      <c r="Z701" s="336"/>
    </row>
    <row r="702">
      <c r="A702" s="336"/>
      <c r="B702" s="336"/>
      <c r="C702" s="336"/>
      <c r="D702" s="336"/>
      <c r="E702" s="336"/>
      <c r="F702" s="336"/>
      <c r="G702" s="336"/>
      <c r="H702" s="336"/>
      <c r="I702" s="336"/>
      <c r="J702" s="336"/>
      <c r="K702" s="336"/>
      <c r="L702" s="336"/>
      <c r="M702" s="336"/>
      <c r="N702" s="336"/>
      <c r="O702" s="336"/>
      <c r="P702" s="336"/>
      <c r="Q702" s="336"/>
      <c r="R702" s="336"/>
      <c r="S702" s="336"/>
      <c r="T702" s="336"/>
      <c r="U702" s="336"/>
      <c r="V702" s="336"/>
      <c r="W702" s="336"/>
      <c r="X702" s="336"/>
      <c r="Y702" s="336"/>
      <c r="Z702" s="336"/>
    </row>
    <row r="703">
      <c r="A703" s="336"/>
      <c r="B703" s="336"/>
      <c r="C703" s="336"/>
      <c r="D703" s="336"/>
      <c r="E703" s="336"/>
      <c r="F703" s="336"/>
      <c r="G703" s="336"/>
      <c r="H703" s="336"/>
      <c r="I703" s="336"/>
      <c r="J703" s="336"/>
      <c r="K703" s="336"/>
      <c r="L703" s="336"/>
      <c r="M703" s="336"/>
      <c r="N703" s="336"/>
      <c r="O703" s="336"/>
      <c r="P703" s="336"/>
      <c r="Q703" s="336"/>
      <c r="R703" s="336"/>
      <c r="S703" s="336"/>
      <c r="T703" s="336"/>
      <c r="U703" s="336"/>
      <c r="V703" s="336"/>
      <c r="W703" s="336"/>
      <c r="X703" s="336"/>
      <c r="Y703" s="336"/>
      <c r="Z703" s="336"/>
    </row>
    <row r="704">
      <c r="A704" s="336"/>
      <c r="B704" s="336"/>
      <c r="C704" s="336"/>
      <c r="D704" s="336"/>
      <c r="E704" s="336"/>
      <c r="F704" s="336"/>
      <c r="G704" s="336"/>
      <c r="H704" s="336"/>
      <c r="I704" s="336"/>
      <c r="J704" s="336"/>
      <c r="K704" s="336"/>
      <c r="L704" s="336"/>
      <c r="M704" s="336"/>
      <c r="N704" s="336"/>
      <c r="O704" s="336"/>
      <c r="P704" s="336"/>
      <c r="Q704" s="336"/>
      <c r="R704" s="336"/>
      <c r="S704" s="336"/>
      <c r="T704" s="336"/>
      <c r="U704" s="336"/>
      <c r="V704" s="336"/>
      <c r="W704" s="336"/>
      <c r="X704" s="336"/>
      <c r="Y704" s="336"/>
      <c r="Z704" s="336"/>
    </row>
    <row r="705">
      <c r="A705" s="336"/>
      <c r="B705" s="336"/>
      <c r="C705" s="336"/>
      <c r="D705" s="336"/>
      <c r="E705" s="336"/>
      <c r="F705" s="336"/>
      <c r="G705" s="336"/>
      <c r="H705" s="336"/>
      <c r="I705" s="336"/>
      <c r="J705" s="336"/>
      <c r="K705" s="336"/>
      <c r="L705" s="336"/>
      <c r="M705" s="336"/>
      <c r="N705" s="336"/>
      <c r="O705" s="336"/>
      <c r="P705" s="336"/>
      <c r="Q705" s="336"/>
      <c r="R705" s="336"/>
      <c r="S705" s="336"/>
      <c r="T705" s="336"/>
      <c r="U705" s="336"/>
      <c r="V705" s="336"/>
      <c r="W705" s="336"/>
      <c r="X705" s="336"/>
      <c r="Y705" s="336"/>
      <c r="Z705" s="336"/>
    </row>
    <row r="706">
      <c r="A706" s="336"/>
      <c r="B706" s="336"/>
      <c r="C706" s="336"/>
      <c r="D706" s="336"/>
      <c r="E706" s="336"/>
      <c r="F706" s="336"/>
      <c r="G706" s="336"/>
      <c r="H706" s="336"/>
      <c r="I706" s="336"/>
      <c r="J706" s="336"/>
      <c r="K706" s="336"/>
      <c r="L706" s="336"/>
      <c r="M706" s="336"/>
      <c r="N706" s="336"/>
      <c r="O706" s="336"/>
      <c r="P706" s="336"/>
      <c r="Q706" s="336"/>
      <c r="R706" s="336"/>
      <c r="S706" s="336"/>
      <c r="T706" s="336"/>
      <c r="U706" s="336"/>
      <c r="V706" s="336"/>
      <c r="W706" s="336"/>
      <c r="X706" s="336"/>
      <c r="Y706" s="336"/>
      <c r="Z706" s="336"/>
    </row>
    <row r="707">
      <c r="A707" s="336"/>
      <c r="B707" s="336"/>
      <c r="C707" s="336"/>
      <c r="D707" s="336"/>
      <c r="E707" s="336"/>
      <c r="F707" s="336"/>
      <c r="G707" s="336"/>
      <c r="H707" s="336"/>
      <c r="I707" s="336"/>
      <c r="J707" s="336"/>
      <c r="K707" s="336"/>
      <c r="L707" s="336"/>
      <c r="M707" s="336"/>
      <c r="N707" s="336"/>
      <c r="O707" s="336"/>
      <c r="P707" s="336"/>
      <c r="Q707" s="336"/>
      <c r="R707" s="336"/>
      <c r="S707" s="336"/>
      <c r="T707" s="336"/>
      <c r="U707" s="336"/>
      <c r="V707" s="336"/>
      <c r="W707" s="336"/>
      <c r="X707" s="336"/>
      <c r="Y707" s="336"/>
      <c r="Z707" s="336"/>
    </row>
    <row r="708">
      <c r="A708" s="336"/>
      <c r="B708" s="336"/>
      <c r="C708" s="336"/>
      <c r="D708" s="336"/>
      <c r="E708" s="336"/>
      <c r="F708" s="336"/>
      <c r="G708" s="336"/>
      <c r="H708" s="336"/>
      <c r="I708" s="336"/>
      <c r="J708" s="336"/>
      <c r="K708" s="336"/>
      <c r="L708" s="336"/>
      <c r="M708" s="336"/>
      <c r="N708" s="336"/>
      <c r="O708" s="336"/>
      <c r="P708" s="336"/>
      <c r="Q708" s="336"/>
      <c r="R708" s="336"/>
      <c r="S708" s="336"/>
      <c r="T708" s="336"/>
      <c r="U708" s="336"/>
      <c r="V708" s="336"/>
      <c r="W708" s="336"/>
      <c r="X708" s="336"/>
      <c r="Y708" s="336"/>
      <c r="Z708" s="336"/>
    </row>
    <row r="709">
      <c r="A709" s="336"/>
      <c r="B709" s="336"/>
      <c r="C709" s="336"/>
      <c r="D709" s="336"/>
      <c r="E709" s="336"/>
      <c r="F709" s="336"/>
      <c r="G709" s="336"/>
      <c r="H709" s="336"/>
      <c r="I709" s="336"/>
      <c r="J709" s="336"/>
      <c r="K709" s="336"/>
      <c r="L709" s="336"/>
      <c r="M709" s="336"/>
      <c r="N709" s="336"/>
      <c r="O709" s="336"/>
      <c r="P709" s="336"/>
      <c r="Q709" s="336"/>
      <c r="R709" s="336"/>
      <c r="S709" s="336"/>
      <c r="T709" s="336"/>
      <c r="U709" s="336"/>
      <c r="V709" s="336"/>
      <c r="W709" s="336"/>
      <c r="X709" s="336"/>
      <c r="Y709" s="336"/>
      <c r="Z709" s="336"/>
    </row>
    <row r="710">
      <c r="A710" s="336"/>
      <c r="B710" s="336"/>
      <c r="C710" s="336"/>
      <c r="D710" s="336"/>
      <c r="E710" s="336"/>
      <c r="F710" s="336"/>
      <c r="G710" s="336"/>
      <c r="H710" s="336"/>
      <c r="I710" s="336"/>
      <c r="J710" s="336"/>
      <c r="K710" s="336"/>
      <c r="L710" s="336"/>
      <c r="M710" s="336"/>
      <c r="N710" s="336"/>
      <c r="O710" s="336"/>
      <c r="P710" s="336"/>
      <c r="Q710" s="336"/>
      <c r="R710" s="336"/>
      <c r="S710" s="336"/>
      <c r="T710" s="336"/>
      <c r="U710" s="336"/>
      <c r="V710" s="336"/>
      <c r="W710" s="336"/>
      <c r="X710" s="336"/>
      <c r="Y710" s="336"/>
      <c r="Z710" s="336"/>
    </row>
    <row r="711">
      <c r="A711" s="336"/>
      <c r="B711" s="336"/>
      <c r="C711" s="336"/>
      <c r="D711" s="336"/>
      <c r="E711" s="336"/>
      <c r="F711" s="336"/>
      <c r="G711" s="336"/>
      <c r="H711" s="336"/>
      <c r="I711" s="336"/>
      <c r="J711" s="336"/>
      <c r="K711" s="336"/>
      <c r="L711" s="336"/>
      <c r="M711" s="336"/>
      <c r="N711" s="336"/>
      <c r="O711" s="336"/>
      <c r="P711" s="336"/>
      <c r="Q711" s="336"/>
      <c r="R711" s="336"/>
      <c r="S711" s="336"/>
      <c r="T711" s="336"/>
      <c r="U711" s="336"/>
      <c r="V711" s="336"/>
      <c r="W711" s="336"/>
      <c r="X711" s="336"/>
      <c r="Y711" s="336"/>
      <c r="Z711" s="336"/>
    </row>
    <row r="712">
      <c r="A712" s="336"/>
      <c r="B712" s="336"/>
      <c r="C712" s="336"/>
      <c r="D712" s="336"/>
      <c r="E712" s="336"/>
      <c r="F712" s="336"/>
      <c r="G712" s="336"/>
      <c r="H712" s="336"/>
      <c r="I712" s="336"/>
      <c r="J712" s="336"/>
      <c r="K712" s="336"/>
      <c r="L712" s="336"/>
      <c r="M712" s="336"/>
      <c r="N712" s="336"/>
      <c r="O712" s="336"/>
      <c r="P712" s="336"/>
      <c r="Q712" s="336"/>
      <c r="R712" s="336"/>
      <c r="S712" s="336"/>
      <c r="T712" s="336"/>
      <c r="U712" s="336"/>
      <c r="V712" s="336"/>
      <c r="W712" s="336"/>
      <c r="X712" s="336"/>
      <c r="Y712" s="336"/>
      <c r="Z712" s="336"/>
    </row>
    <row r="713">
      <c r="A713" s="336"/>
      <c r="B713" s="336"/>
      <c r="C713" s="336"/>
      <c r="D713" s="336"/>
      <c r="E713" s="336"/>
      <c r="F713" s="336"/>
      <c r="G713" s="336"/>
      <c r="H713" s="336"/>
      <c r="I713" s="336"/>
      <c r="J713" s="336"/>
      <c r="K713" s="336"/>
      <c r="L713" s="336"/>
      <c r="M713" s="336"/>
      <c r="N713" s="336"/>
      <c r="O713" s="336"/>
      <c r="P713" s="336"/>
      <c r="Q713" s="336"/>
      <c r="R713" s="336"/>
      <c r="S713" s="336"/>
      <c r="T713" s="336"/>
      <c r="U713" s="336"/>
      <c r="V713" s="336"/>
      <c r="W713" s="336"/>
      <c r="X713" s="336"/>
      <c r="Y713" s="336"/>
      <c r="Z713" s="336"/>
    </row>
    <row r="714">
      <c r="A714" s="336"/>
      <c r="B714" s="336"/>
      <c r="C714" s="336"/>
      <c r="D714" s="336"/>
      <c r="E714" s="336"/>
      <c r="F714" s="336"/>
      <c r="G714" s="336"/>
      <c r="H714" s="336"/>
      <c r="I714" s="336"/>
      <c r="J714" s="336"/>
      <c r="K714" s="336"/>
      <c r="L714" s="336"/>
      <c r="M714" s="336"/>
      <c r="N714" s="336"/>
      <c r="O714" s="336"/>
      <c r="P714" s="336"/>
      <c r="Q714" s="336"/>
      <c r="R714" s="336"/>
      <c r="S714" s="336"/>
      <c r="T714" s="336"/>
      <c r="U714" s="336"/>
      <c r="V714" s="336"/>
      <c r="W714" s="336"/>
      <c r="X714" s="336"/>
      <c r="Y714" s="336"/>
      <c r="Z714" s="336"/>
    </row>
    <row r="715">
      <c r="A715" s="336"/>
      <c r="B715" s="336"/>
      <c r="C715" s="336"/>
      <c r="D715" s="336"/>
      <c r="E715" s="336"/>
      <c r="F715" s="336"/>
      <c r="G715" s="336"/>
      <c r="H715" s="336"/>
      <c r="I715" s="336"/>
      <c r="J715" s="336"/>
      <c r="K715" s="336"/>
      <c r="L715" s="336"/>
      <c r="M715" s="336"/>
      <c r="N715" s="336"/>
      <c r="O715" s="336"/>
      <c r="P715" s="336"/>
      <c r="Q715" s="336"/>
      <c r="R715" s="336"/>
      <c r="S715" s="336"/>
      <c r="T715" s="336"/>
      <c r="U715" s="336"/>
      <c r="V715" s="336"/>
      <c r="W715" s="336"/>
      <c r="X715" s="336"/>
      <c r="Y715" s="336"/>
      <c r="Z715" s="336"/>
    </row>
    <row r="716">
      <c r="A716" s="336"/>
      <c r="B716" s="336"/>
      <c r="C716" s="336"/>
      <c r="D716" s="336"/>
      <c r="E716" s="336"/>
      <c r="F716" s="336"/>
      <c r="G716" s="336"/>
      <c r="H716" s="336"/>
      <c r="I716" s="336"/>
      <c r="J716" s="336"/>
      <c r="K716" s="336"/>
      <c r="L716" s="336"/>
      <c r="M716" s="336"/>
      <c r="N716" s="336"/>
      <c r="O716" s="336"/>
      <c r="P716" s="336"/>
      <c r="Q716" s="336"/>
      <c r="R716" s="336"/>
      <c r="S716" s="336"/>
      <c r="T716" s="336"/>
      <c r="U716" s="336"/>
      <c r="V716" s="336"/>
      <c r="W716" s="336"/>
      <c r="X716" s="336"/>
      <c r="Y716" s="336"/>
      <c r="Z716" s="336"/>
    </row>
    <row r="717">
      <c r="A717" s="336"/>
      <c r="B717" s="336"/>
      <c r="C717" s="336"/>
      <c r="D717" s="336"/>
      <c r="E717" s="336"/>
      <c r="F717" s="336"/>
      <c r="G717" s="336"/>
      <c r="H717" s="336"/>
      <c r="I717" s="336"/>
      <c r="J717" s="336"/>
      <c r="K717" s="336"/>
      <c r="L717" s="336"/>
      <c r="M717" s="336"/>
      <c r="N717" s="336"/>
      <c r="O717" s="336"/>
      <c r="P717" s="336"/>
      <c r="Q717" s="336"/>
      <c r="R717" s="336"/>
      <c r="S717" s="336"/>
      <c r="T717" s="336"/>
      <c r="U717" s="336"/>
      <c r="V717" s="336"/>
      <c r="W717" s="336"/>
      <c r="X717" s="336"/>
      <c r="Y717" s="336"/>
      <c r="Z717" s="336"/>
    </row>
    <row r="718">
      <c r="A718" s="336"/>
      <c r="B718" s="336"/>
      <c r="C718" s="336"/>
      <c r="D718" s="336"/>
      <c r="E718" s="336"/>
      <c r="F718" s="336"/>
      <c r="G718" s="336"/>
      <c r="H718" s="336"/>
      <c r="I718" s="336"/>
      <c r="J718" s="336"/>
      <c r="K718" s="336"/>
      <c r="L718" s="336"/>
      <c r="M718" s="336"/>
      <c r="N718" s="336"/>
      <c r="O718" s="336"/>
      <c r="P718" s="336"/>
      <c r="Q718" s="336"/>
      <c r="R718" s="336"/>
      <c r="S718" s="336"/>
      <c r="T718" s="336"/>
      <c r="U718" s="336"/>
      <c r="V718" s="336"/>
      <c r="W718" s="336"/>
      <c r="X718" s="336"/>
      <c r="Y718" s="336"/>
      <c r="Z718" s="336"/>
    </row>
    <row r="719">
      <c r="A719" s="336"/>
      <c r="B719" s="336"/>
      <c r="C719" s="336"/>
      <c r="D719" s="336"/>
      <c r="E719" s="336"/>
      <c r="F719" s="336"/>
      <c r="G719" s="336"/>
      <c r="H719" s="336"/>
      <c r="I719" s="336"/>
      <c r="J719" s="336"/>
      <c r="K719" s="336"/>
      <c r="L719" s="336"/>
      <c r="M719" s="336"/>
      <c r="N719" s="336"/>
      <c r="O719" s="336"/>
      <c r="P719" s="336"/>
      <c r="Q719" s="336"/>
      <c r="R719" s="336"/>
      <c r="S719" s="336"/>
      <c r="T719" s="336"/>
      <c r="U719" s="336"/>
      <c r="V719" s="336"/>
      <c r="W719" s="336"/>
      <c r="X719" s="336"/>
      <c r="Y719" s="336"/>
      <c r="Z719" s="336"/>
    </row>
    <row r="720">
      <c r="A720" s="336"/>
      <c r="B720" s="336"/>
      <c r="C720" s="336"/>
      <c r="D720" s="336"/>
      <c r="E720" s="336"/>
      <c r="F720" s="336"/>
      <c r="G720" s="336"/>
      <c r="H720" s="336"/>
      <c r="I720" s="336"/>
      <c r="J720" s="336"/>
      <c r="K720" s="336"/>
      <c r="L720" s="336"/>
      <c r="M720" s="336"/>
      <c r="N720" s="336"/>
      <c r="O720" s="336"/>
      <c r="P720" s="336"/>
      <c r="Q720" s="336"/>
      <c r="R720" s="336"/>
      <c r="S720" s="336"/>
      <c r="T720" s="336"/>
      <c r="U720" s="336"/>
      <c r="V720" s="336"/>
      <c r="W720" s="336"/>
      <c r="X720" s="336"/>
      <c r="Y720" s="336"/>
      <c r="Z720" s="336"/>
    </row>
    <row r="721">
      <c r="A721" s="336"/>
      <c r="B721" s="336"/>
      <c r="C721" s="336"/>
      <c r="D721" s="336"/>
      <c r="E721" s="336"/>
      <c r="F721" s="336"/>
      <c r="G721" s="336"/>
      <c r="H721" s="336"/>
      <c r="I721" s="336"/>
      <c r="J721" s="336"/>
      <c r="K721" s="336"/>
      <c r="L721" s="336"/>
      <c r="M721" s="336"/>
      <c r="N721" s="336"/>
      <c r="O721" s="336"/>
      <c r="P721" s="336"/>
      <c r="Q721" s="336"/>
      <c r="R721" s="336"/>
      <c r="S721" s="336"/>
      <c r="T721" s="336"/>
      <c r="U721" s="336"/>
      <c r="V721" s="336"/>
      <c r="W721" s="336"/>
      <c r="X721" s="336"/>
      <c r="Y721" s="336"/>
      <c r="Z721" s="336"/>
    </row>
    <row r="722">
      <c r="A722" s="336"/>
      <c r="B722" s="336"/>
      <c r="C722" s="336"/>
      <c r="D722" s="336"/>
      <c r="E722" s="336"/>
      <c r="F722" s="336"/>
      <c r="G722" s="336"/>
      <c r="H722" s="336"/>
      <c r="I722" s="336"/>
      <c r="J722" s="336"/>
      <c r="K722" s="336"/>
      <c r="L722" s="336"/>
      <c r="M722" s="336"/>
      <c r="N722" s="336"/>
      <c r="O722" s="336"/>
      <c r="P722" s="336"/>
      <c r="Q722" s="336"/>
      <c r="R722" s="336"/>
      <c r="S722" s="336"/>
      <c r="T722" s="336"/>
      <c r="U722" s="336"/>
      <c r="V722" s="336"/>
      <c r="W722" s="336"/>
      <c r="X722" s="336"/>
      <c r="Y722" s="336"/>
      <c r="Z722" s="336"/>
    </row>
    <row r="723">
      <c r="A723" s="336"/>
      <c r="B723" s="336"/>
      <c r="C723" s="336"/>
      <c r="D723" s="336"/>
      <c r="E723" s="336"/>
      <c r="F723" s="336"/>
      <c r="G723" s="336"/>
      <c r="H723" s="336"/>
      <c r="I723" s="336"/>
      <c r="J723" s="336"/>
      <c r="K723" s="336"/>
      <c r="L723" s="336"/>
      <c r="M723" s="336"/>
      <c r="N723" s="336"/>
      <c r="O723" s="336"/>
      <c r="P723" s="336"/>
      <c r="Q723" s="336"/>
      <c r="R723" s="336"/>
      <c r="S723" s="336"/>
      <c r="T723" s="336"/>
      <c r="U723" s="336"/>
      <c r="V723" s="336"/>
      <c r="W723" s="336"/>
      <c r="X723" s="336"/>
      <c r="Y723" s="336"/>
      <c r="Z723" s="336"/>
    </row>
    <row r="724">
      <c r="A724" s="336"/>
      <c r="B724" s="336"/>
      <c r="C724" s="336"/>
      <c r="D724" s="336"/>
      <c r="E724" s="336"/>
      <c r="F724" s="336"/>
      <c r="G724" s="336"/>
      <c r="H724" s="336"/>
      <c r="I724" s="336"/>
      <c r="J724" s="336"/>
      <c r="K724" s="336"/>
      <c r="L724" s="336"/>
      <c r="M724" s="336"/>
      <c r="N724" s="336"/>
      <c r="O724" s="336"/>
      <c r="P724" s="336"/>
      <c r="Q724" s="336"/>
      <c r="R724" s="336"/>
      <c r="S724" s="336"/>
      <c r="T724" s="336"/>
      <c r="U724" s="336"/>
      <c r="V724" s="336"/>
      <c r="W724" s="336"/>
      <c r="X724" s="336"/>
      <c r="Y724" s="336"/>
      <c r="Z724" s="336"/>
    </row>
    <row r="725">
      <c r="A725" s="336"/>
      <c r="B725" s="336"/>
      <c r="C725" s="336"/>
      <c r="D725" s="336"/>
      <c r="E725" s="336"/>
      <c r="F725" s="336"/>
      <c r="G725" s="336"/>
      <c r="H725" s="336"/>
      <c r="I725" s="336"/>
      <c r="J725" s="336"/>
      <c r="K725" s="336"/>
      <c r="L725" s="336"/>
      <c r="M725" s="336"/>
      <c r="N725" s="336"/>
      <c r="O725" s="336"/>
      <c r="P725" s="336"/>
      <c r="Q725" s="336"/>
      <c r="R725" s="336"/>
      <c r="S725" s="336"/>
      <c r="T725" s="336"/>
      <c r="U725" s="336"/>
      <c r="V725" s="336"/>
      <c r="W725" s="336"/>
      <c r="X725" s="336"/>
      <c r="Y725" s="336"/>
      <c r="Z725" s="336"/>
    </row>
    <row r="726">
      <c r="A726" s="336"/>
      <c r="B726" s="336"/>
      <c r="C726" s="336"/>
      <c r="D726" s="336"/>
      <c r="E726" s="336"/>
      <c r="F726" s="336"/>
      <c r="G726" s="336"/>
      <c r="H726" s="336"/>
      <c r="I726" s="336"/>
      <c r="J726" s="336"/>
      <c r="K726" s="336"/>
      <c r="L726" s="336"/>
      <c r="M726" s="336"/>
      <c r="N726" s="336"/>
      <c r="O726" s="336"/>
      <c r="P726" s="336"/>
      <c r="Q726" s="336"/>
      <c r="R726" s="336"/>
      <c r="S726" s="336"/>
      <c r="T726" s="336"/>
      <c r="U726" s="336"/>
      <c r="V726" s="336"/>
      <c r="W726" s="336"/>
      <c r="X726" s="336"/>
      <c r="Y726" s="336"/>
      <c r="Z726" s="336"/>
    </row>
    <row r="727">
      <c r="A727" s="336"/>
      <c r="B727" s="336"/>
      <c r="C727" s="336"/>
      <c r="D727" s="336"/>
      <c r="E727" s="336"/>
      <c r="F727" s="336"/>
      <c r="G727" s="336"/>
      <c r="H727" s="336"/>
      <c r="I727" s="336"/>
      <c r="J727" s="336"/>
      <c r="K727" s="336"/>
      <c r="L727" s="336"/>
      <c r="M727" s="336"/>
      <c r="N727" s="336"/>
      <c r="O727" s="336"/>
      <c r="P727" s="336"/>
      <c r="Q727" s="336"/>
      <c r="R727" s="336"/>
      <c r="S727" s="336"/>
      <c r="T727" s="336"/>
      <c r="U727" s="336"/>
      <c r="V727" s="336"/>
      <c r="W727" s="336"/>
      <c r="X727" s="336"/>
      <c r="Y727" s="336"/>
      <c r="Z727" s="336"/>
    </row>
    <row r="728">
      <c r="A728" s="336"/>
      <c r="B728" s="336"/>
      <c r="C728" s="336"/>
      <c r="D728" s="336"/>
      <c r="E728" s="336"/>
      <c r="F728" s="336"/>
      <c r="G728" s="336"/>
      <c r="H728" s="336"/>
      <c r="I728" s="336"/>
      <c r="J728" s="336"/>
      <c r="K728" s="336"/>
      <c r="L728" s="336"/>
      <c r="M728" s="336"/>
      <c r="N728" s="336"/>
      <c r="O728" s="336"/>
      <c r="P728" s="336"/>
      <c r="Q728" s="336"/>
      <c r="R728" s="336"/>
      <c r="S728" s="336"/>
      <c r="T728" s="336"/>
      <c r="U728" s="336"/>
      <c r="V728" s="336"/>
      <c r="W728" s="336"/>
      <c r="X728" s="336"/>
      <c r="Y728" s="336"/>
      <c r="Z728" s="336"/>
    </row>
    <row r="729">
      <c r="A729" s="336"/>
      <c r="B729" s="336"/>
      <c r="C729" s="336"/>
      <c r="D729" s="336"/>
      <c r="E729" s="336"/>
      <c r="F729" s="336"/>
      <c r="G729" s="336"/>
      <c r="H729" s="336"/>
      <c r="I729" s="336"/>
      <c r="J729" s="336"/>
      <c r="K729" s="336"/>
      <c r="L729" s="336"/>
      <c r="M729" s="336"/>
      <c r="N729" s="336"/>
      <c r="O729" s="336"/>
      <c r="P729" s="336"/>
      <c r="Q729" s="336"/>
      <c r="R729" s="336"/>
      <c r="S729" s="336"/>
      <c r="T729" s="336"/>
      <c r="U729" s="336"/>
      <c r="V729" s="336"/>
      <c r="W729" s="336"/>
      <c r="X729" s="336"/>
      <c r="Y729" s="336"/>
      <c r="Z729" s="336"/>
    </row>
    <row r="730">
      <c r="A730" s="336"/>
      <c r="B730" s="336"/>
      <c r="C730" s="336"/>
      <c r="D730" s="336"/>
      <c r="E730" s="336"/>
      <c r="F730" s="336"/>
      <c r="G730" s="336"/>
      <c r="H730" s="336"/>
      <c r="I730" s="336"/>
      <c r="J730" s="336"/>
      <c r="K730" s="336"/>
      <c r="L730" s="336"/>
      <c r="M730" s="336"/>
      <c r="N730" s="336"/>
      <c r="O730" s="336"/>
      <c r="P730" s="336"/>
      <c r="Q730" s="336"/>
      <c r="R730" s="336"/>
      <c r="S730" s="336"/>
      <c r="T730" s="336"/>
      <c r="U730" s="336"/>
      <c r="V730" s="336"/>
      <c r="W730" s="336"/>
      <c r="X730" s="336"/>
      <c r="Y730" s="336"/>
      <c r="Z730" s="336"/>
    </row>
    <row r="731">
      <c r="A731" s="336"/>
      <c r="B731" s="336"/>
      <c r="C731" s="336"/>
      <c r="D731" s="336"/>
      <c r="E731" s="336"/>
      <c r="F731" s="336"/>
      <c r="G731" s="336"/>
      <c r="H731" s="336"/>
      <c r="I731" s="336"/>
      <c r="J731" s="336"/>
      <c r="K731" s="336"/>
      <c r="L731" s="336"/>
      <c r="M731" s="336"/>
      <c r="N731" s="336"/>
      <c r="O731" s="336"/>
      <c r="P731" s="336"/>
      <c r="Q731" s="336"/>
      <c r="R731" s="336"/>
      <c r="S731" s="336"/>
      <c r="T731" s="336"/>
      <c r="U731" s="336"/>
      <c r="V731" s="336"/>
      <c r="W731" s="336"/>
      <c r="X731" s="336"/>
      <c r="Y731" s="336"/>
      <c r="Z731" s="336"/>
    </row>
    <row r="732">
      <c r="A732" s="336"/>
      <c r="B732" s="336"/>
      <c r="C732" s="336"/>
      <c r="D732" s="336"/>
      <c r="E732" s="336"/>
      <c r="F732" s="336"/>
      <c r="G732" s="336"/>
      <c r="H732" s="336"/>
      <c r="I732" s="336"/>
      <c r="J732" s="336"/>
      <c r="K732" s="336"/>
      <c r="L732" s="336"/>
      <c r="M732" s="336"/>
      <c r="N732" s="336"/>
      <c r="O732" s="336"/>
      <c r="P732" s="336"/>
      <c r="Q732" s="336"/>
      <c r="R732" s="336"/>
      <c r="S732" s="336"/>
      <c r="T732" s="336"/>
      <c r="U732" s="336"/>
      <c r="V732" s="336"/>
      <c r="W732" s="336"/>
      <c r="X732" s="336"/>
      <c r="Y732" s="336"/>
      <c r="Z732" s="336"/>
    </row>
    <row r="733">
      <c r="A733" s="336"/>
      <c r="B733" s="336"/>
      <c r="C733" s="336"/>
      <c r="D733" s="336"/>
      <c r="E733" s="336"/>
      <c r="F733" s="336"/>
      <c r="G733" s="336"/>
      <c r="H733" s="336"/>
      <c r="I733" s="336"/>
      <c r="J733" s="336"/>
      <c r="K733" s="336"/>
      <c r="L733" s="336"/>
      <c r="M733" s="336"/>
      <c r="N733" s="336"/>
      <c r="O733" s="336"/>
      <c r="P733" s="336"/>
      <c r="Q733" s="336"/>
      <c r="R733" s="336"/>
      <c r="S733" s="336"/>
      <c r="T733" s="336"/>
      <c r="U733" s="336"/>
      <c r="V733" s="336"/>
      <c r="W733" s="336"/>
      <c r="X733" s="336"/>
      <c r="Y733" s="336"/>
      <c r="Z733" s="336"/>
    </row>
    <row r="734">
      <c r="A734" s="336"/>
      <c r="B734" s="336"/>
      <c r="C734" s="336"/>
      <c r="D734" s="336"/>
      <c r="E734" s="336"/>
      <c r="F734" s="336"/>
      <c r="G734" s="336"/>
      <c r="H734" s="336"/>
      <c r="I734" s="336"/>
      <c r="J734" s="336"/>
      <c r="K734" s="336"/>
      <c r="L734" s="336"/>
      <c r="M734" s="336"/>
      <c r="N734" s="336"/>
      <c r="O734" s="336"/>
      <c r="P734" s="336"/>
      <c r="Q734" s="336"/>
      <c r="R734" s="336"/>
      <c r="S734" s="336"/>
      <c r="T734" s="336"/>
      <c r="U734" s="336"/>
      <c r="V734" s="336"/>
      <c r="W734" s="336"/>
      <c r="X734" s="336"/>
      <c r="Y734" s="336"/>
      <c r="Z734" s="336"/>
    </row>
    <row r="735">
      <c r="A735" s="336"/>
      <c r="B735" s="336"/>
      <c r="C735" s="336"/>
      <c r="D735" s="336"/>
      <c r="E735" s="336"/>
      <c r="F735" s="336"/>
      <c r="G735" s="336"/>
      <c r="H735" s="336"/>
      <c r="I735" s="336"/>
      <c r="J735" s="336"/>
      <c r="K735" s="336"/>
      <c r="L735" s="336"/>
      <c r="M735" s="336"/>
      <c r="N735" s="336"/>
      <c r="O735" s="336"/>
      <c r="P735" s="336"/>
      <c r="Q735" s="336"/>
      <c r="R735" s="336"/>
      <c r="S735" s="336"/>
      <c r="T735" s="336"/>
      <c r="U735" s="336"/>
      <c r="V735" s="336"/>
      <c r="W735" s="336"/>
      <c r="X735" s="336"/>
      <c r="Y735" s="336"/>
      <c r="Z735" s="336"/>
    </row>
    <row r="736">
      <c r="A736" s="336"/>
      <c r="B736" s="336"/>
      <c r="C736" s="336"/>
      <c r="D736" s="336"/>
      <c r="E736" s="336"/>
      <c r="F736" s="336"/>
      <c r="G736" s="336"/>
      <c r="H736" s="336"/>
      <c r="I736" s="336"/>
      <c r="J736" s="336"/>
      <c r="K736" s="336"/>
      <c r="L736" s="336"/>
      <c r="M736" s="336"/>
      <c r="N736" s="336"/>
      <c r="O736" s="336"/>
      <c r="P736" s="336"/>
      <c r="Q736" s="336"/>
      <c r="R736" s="336"/>
      <c r="S736" s="336"/>
      <c r="T736" s="336"/>
      <c r="U736" s="336"/>
      <c r="V736" s="336"/>
      <c r="W736" s="336"/>
      <c r="X736" s="336"/>
      <c r="Y736" s="336"/>
      <c r="Z736" s="336"/>
    </row>
    <row r="737">
      <c r="A737" s="336"/>
      <c r="B737" s="336"/>
      <c r="C737" s="336"/>
      <c r="D737" s="336"/>
      <c r="E737" s="336"/>
      <c r="F737" s="336"/>
      <c r="G737" s="336"/>
      <c r="H737" s="336"/>
      <c r="I737" s="336"/>
      <c r="J737" s="336"/>
      <c r="K737" s="336"/>
      <c r="L737" s="336"/>
      <c r="M737" s="336"/>
      <c r="N737" s="336"/>
      <c r="O737" s="336"/>
      <c r="P737" s="336"/>
      <c r="Q737" s="336"/>
      <c r="R737" s="336"/>
      <c r="S737" s="336"/>
      <c r="T737" s="336"/>
      <c r="U737" s="336"/>
      <c r="V737" s="336"/>
      <c r="W737" s="336"/>
      <c r="X737" s="336"/>
      <c r="Y737" s="336"/>
      <c r="Z737" s="336"/>
    </row>
    <row r="738">
      <c r="A738" s="336"/>
      <c r="B738" s="336"/>
      <c r="C738" s="336"/>
      <c r="D738" s="336"/>
      <c r="E738" s="336"/>
      <c r="F738" s="336"/>
      <c r="G738" s="336"/>
      <c r="H738" s="336"/>
      <c r="I738" s="336"/>
      <c r="J738" s="336"/>
      <c r="K738" s="336"/>
      <c r="L738" s="336"/>
      <c r="M738" s="336"/>
      <c r="N738" s="336"/>
      <c r="O738" s="336"/>
      <c r="P738" s="336"/>
      <c r="Q738" s="336"/>
      <c r="R738" s="336"/>
      <c r="S738" s="336"/>
      <c r="T738" s="336"/>
      <c r="U738" s="336"/>
      <c r="V738" s="336"/>
      <c r="W738" s="336"/>
      <c r="X738" s="336"/>
      <c r="Y738" s="336"/>
      <c r="Z738" s="336"/>
    </row>
    <row r="739">
      <c r="A739" s="336"/>
      <c r="B739" s="336"/>
      <c r="C739" s="336"/>
      <c r="D739" s="336"/>
      <c r="E739" s="336"/>
      <c r="F739" s="336"/>
      <c r="G739" s="336"/>
      <c r="H739" s="336"/>
      <c r="I739" s="336"/>
      <c r="J739" s="336"/>
      <c r="K739" s="336"/>
      <c r="L739" s="336"/>
      <c r="M739" s="336"/>
      <c r="N739" s="336"/>
      <c r="O739" s="336"/>
      <c r="P739" s="336"/>
      <c r="Q739" s="336"/>
      <c r="R739" s="336"/>
      <c r="S739" s="336"/>
      <c r="T739" s="336"/>
      <c r="U739" s="336"/>
      <c r="V739" s="336"/>
      <c r="W739" s="336"/>
      <c r="X739" s="336"/>
      <c r="Y739" s="336"/>
      <c r="Z739" s="336"/>
    </row>
    <row r="740">
      <c r="A740" s="336"/>
      <c r="B740" s="336"/>
      <c r="C740" s="336"/>
      <c r="D740" s="336"/>
      <c r="E740" s="336"/>
      <c r="F740" s="336"/>
      <c r="G740" s="336"/>
      <c r="H740" s="336"/>
      <c r="I740" s="336"/>
      <c r="J740" s="336"/>
      <c r="K740" s="336"/>
      <c r="L740" s="336"/>
      <c r="M740" s="336"/>
      <c r="N740" s="336"/>
      <c r="O740" s="336"/>
      <c r="P740" s="336"/>
      <c r="Q740" s="336"/>
      <c r="R740" s="336"/>
      <c r="S740" s="336"/>
      <c r="T740" s="336"/>
      <c r="U740" s="336"/>
      <c r="V740" s="336"/>
      <c r="W740" s="336"/>
      <c r="X740" s="336"/>
      <c r="Y740" s="336"/>
      <c r="Z740" s="336"/>
    </row>
    <row r="741">
      <c r="A741" s="336"/>
      <c r="B741" s="336"/>
      <c r="C741" s="336"/>
      <c r="D741" s="336"/>
      <c r="E741" s="336"/>
      <c r="F741" s="336"/>
      <c r="G741" s="336"/>
      <c r="H741" s="336"/>
      <c r="I741" s="336"/>
      <c r="J741" s="336"/>
      <c r="K741" s="336"/>
      <c r="L741" s="336"/>
      <c r="M741" s="336"/>
      <c r="N741" s="336"/>
      <c r="O741" s="336"/>
      <c r="P741" s="336"/>
      <c r="Q741" s="336"/>
      <c r="R741" s="336"/>
      <c r="S741" s="336"/>
      <c r="T741" s="336"/>
      <c r="U741" s="336"/>
      <c r="V741" s="336"/>
      <c r="W741" s="336"/>
      <c r="X741" s="336"/>
      <c r="Y741" s="336"/>
      <c r="Z741" s="336"/>
    </row>
    <row r="742">
      <c r="A742" s="336"/>
      <c r="B742" s="336"/>
      <c r="C742" s="336"/>
      <c r="D742" s="336"/>
      <c r="E742" s="336"/>
      <c r="F742" s="336"/>
      <c r="G742" s="336"/>
      <c r="H742" s="336"/>
      <c r="I742" s="336"/>
      <c r="J742" s="336"/>
      <c r="K742" s="336"/>
      <c r="L742" s="336"/>
      <c r="M742" s="336"/>
      <c r="N742" s="336"/>
      <c r="O742" s="336"/>
      <c r="P742" s="336"/>
      <c r="Q742" s="336"/>
      <c r="R742" s="336"/>
      <c r="S742" s="336"/>
      <c r="T742" s="336"/>
      <c r="U742" s="336"/>
      <c r="V742" s="336"/>
      <c r="W742" s="336"/>
      <c r="X742" s="336"/>
      <c r="Y742" s="336"/>
      <c r="Z742" s="336"/>
    </row>
    <row r="743">
      <c r="A743" s="336"/>
      <c r="B743" s="336"/>
      <c r="C743" s="336"/>
      <c r="D743" s="336"/>
      <c r="E743" s="336"/>
      <c r="F743" s="336"/>
      <c r="G743" s="336"/>
      <c r="H743" s="336"/>
      <c r="I743" s="336"/>
      <c r="J743" s="336"/>
      <c r="K743" s="336"/>
      <c r="L743" s="336"/>
      <c r="M743" s="336"/>
      <c r="N743" s="336"/>
      <c r="O743" s="336"/>
      <c r="P743" s="336"/>
      <c r="Q743" s="336"/>
      <c r="R743" s="336"/>
      <c r="S743" s="336"/>
      <c r="T743" s="336"/>
      <c r="U743" s="336"/>
      <c r="V743" s="336"/>
      <c r="W743" s="336"/>
      <c r="X743" s="336"/>
      <c r="Y743" s="336"/>
      <c r="Z743" s="336"/>
    </row>
    <row r="744">
      <c r="A744" s="336"/>
      <c r="B744" s="336"/>
      <c r="C744" s="336"/>
      <c r="D744" s="336"/>
      <c r="E744" s="336"/>
      <c r="F744" s="336"/>
      <c r="G744" s="336"/>
      <c r="H744" s="336"/>
      <c r="I744" s="336"/>
      <c r="J744" s="336"/>
      <c r="K744" s="336"/>
      <c r="L744" s="336"/>
      <c r="M744" s="336"/>
      <c r="N744" s="336"/>
      <c r="O744" s="336"/>
      <c r="P744" s="336"/>
      <c r="Q744" s="336"/>
      <c r="R744" s="336"/>
      <c r="S744" s="336"/>
      <c r="T744" s="336"/>
      <c r="U744" s="336"/>
      <c r="V744" s="336"/>
      <c r="W744" s="336"/>
      <c r="X744" s="336"/>
      <c r="Y744" s="336"/>
      <c r="Z744" s="336"/>
    </row>
    <row r="745">
      <c r="A745" s="336"/>
      <c r="B745" s="336"/>
      <c r="C745" s="336"/>
      <c r="D745" s="336"/>
      <c r="E745" s="336"/>
      <c r="F745" s="336"/>
      <c r="G745" s="336"/>
      <c r="H745" s="336"/>
      <c r="I745" s="336"/>
      <c r="J745" s="336"/>
      <c r="K745" s="336"/>
      <c r="L745" s="336"/>
      <c r="M745" s="336"/>
      <c r="N745" s="336"/>
      <c r="O745" s="336"/>
      <c r="P745" s="336"/>
      <c r="Q745" s="336"/>
      <c r="R745" s="336"/>
      <c r="S745" s="336"/>
      <c r="T745" s="336"/>
      <c r="U745" s="336"/>
      <c r="V745" s="336"/>
      <c r="W745" s="336"/>
      <c r="X745" s="336"/>
      <c r="Y745" s="336"/>
      <c r="Z745" s="336"/>
    </row>
    <row r="746">
      <c r="A746" s="336"/>
      <c r="B746" s="336"/>
      <c r="C746" s="336"/>
      <c r="D746" s="336"/>
      <c r="E746" s="336"/>
      <c r="F746" s="336"/>
      <c r="G746" s="336"/>
      <c r="H746" s="336"/>
      <c r="I746" s="336"/>
      <c r="J746" s="336"/>
      <c r="K746" s="336"/>
      <c r="L746" s="336"/>
      <c r="M746" s="336"/>
      <c r="N746" s="336"/>
      <c r="O746" s="336"/>
      <c r="P746" s="336"/>
      <c r="Q746" s="336"/>
      <c r="R746" s="336"/>
      <c r="S746" s="336"/>
      <c r="T746" s="336"/>
      <c r="U746" s="336"/>
      <c r="V746" s="336"/>
      <c r="W746" s="336"/>
      <c r="X746" s="336"/>
      <c r="Y746" s="336"/>
      <c r="Z746" s="336"/>
    </row>
    <row r="747">
      <c r="A747" s="336"/>
      <c r="B747" s="336"/>
      <c r="C747" s="336"/>
      <c r="D747" s="336"/>
      <c r="E747" s="336"/>
      <c r="F747" s="336"/>
      <c r="G747" s="336"/>
      <c r="H747" s="336"/>
      <c r="I747" s="336"/>
      <c r="J747" s="336"/>
      <c r="K747" s="336"/>
      <c r="L747" s="336"/>
      <c r="M747" s="336"/>
      <c r="N747" s="336"/>
      <c r="O747" s="336"/>
      <c r="P747" s="336"/>
      <c r="Q747" s="336"/>
      <c r="R747" s="336"/>
      <c r="S747" s="336"/>
      <c r="T747" s="336"/>
      <c r="U747" s="336"/>
      <c r="V747" s="336"/>
      <c r="W747" s="336"/>
      <c r="X747" s="336"/>
      <c r="Y747" s="336"/>
      <c r="Z747" s="336"/>
    </row>
    <row r="748">
      <c r="A748" s="336"/>
      <c r="B748" s="336"/>
      <c r="C748" s="336"/>
      <c r="D748" s="336"/>
      <c r="E748" s="336"/>
      <c r="F748" s="336"/>
      <c r="G748" s="336"/>
      <c r="H748" s="336"/>
      <c r="I748" s="336"/>
      <c r="J748" s="336"/>
      <c r="K748" s="336"/>
      <c r="L748" s="336"/>
      <c r="M748" s="336"/>
      <c r="N748" s="336"/>
      <c r="O748" s="336"/>
      <c r="P748" s="336"/>
      <c r="Q748" s="336"/>
      <c r="R748" s="336"/>
      <c r="S748" s="336"/>
      <c r="T748" s="336"/>
      <c r="U748" s="336"/>
      <c r="V748" s="336"/>
      <c r="W748" s="336"/>
      <c r="X748" s="336"/>
      <c r="Y748" s="336"/>
      <c r="Z748" s="336"/>
    </row>
    <row r="749">
      <c r="A749" s="336"/>
      <c r="B749" s="336"/>
      <c r="C749" s="336"/>
      <c r="D749" s="336"/>
      <c r="E749" s="336"/>
      <c r="F749" s="336"/>
      <c r="G749" s="336"/>
      <c r="H749" s="336"/>
      <c r="I749" s="336"/>
      <c r="J749" s="336"/>
      <c r="K749" s="336"/>
      <c r="L749" s="336"/>
      <c r="M749" s="336"/>
      <c r="N749" s="336"/>
      <c r="O749" s="336"/>
      <c r="P749" s="336"/>
      <c r="Q749" s="336"/>
      <c r="R749" s="336"/>
      <c r="S749" s="336"/>
      <c r="T749" s="336"/>
      <c r="U749" s="336"/>
      <c r="V749" s="336"/>
      <c r="W749" s="336"/>
      <c r="X749" s="336"/>
      <c r="Y749" s="336"/>
      <c r="Z749" s="336"/>
    </row>
    <row r="750">
      <c r="A750" s="336"/>
      <c r="B750" s="336"/>
      <c r="C750" s="336"/>
      <c r="D750" s="336"/>
      <c r="E750" s="336"/>
      <c r="F750" s="336"/>
      <c r="G750" s="336"/>
      <c r="H750" s="336"/>
      <c r="I750" s="336"/>
      <c r="J750" s="336"/>
      <c r="K750" s="336"/>
      <c r="L750" s="336"/>
      <c r="M750" s="336"/>
      <c r="N750" s="336"/>
      <c r="O750" s="336"/>
      <c r="P750" s="336"/>
      <c r="Q750" s="336"/>
      <c r="R750" s="336"/>
      <c r="S750" s="336"/>
      <c r="T750" s="336"/>
      <c r="U750" s="336"/>
      <c r="V750" s="336"/>
      <c r="W750" s="336"/>
      <c r="X750" s="336"/>
      <c r="Y750" s="336"/>
      <c r="Z750" s="336"/>
    </row>
    <row r="751">
      <c r="A751" s="336"/>
      <c r="B751" s="336"/>
      <c r="C751" s="336"/>
      <c r="D751" s="336"/>
      <c r="E751" s="336"/>
      <c r="F751" s="336"/>
      <c r="G751" s="336"/>
      <c r="H751" s="336"/>
      <c r="I751" s="336"/>
      <c r="J751" s="336"/>
      <c r="K751" s="336"/>
      <c r="L751" s="336"/>
      <c r="M751" s="336"/>
      <c r="N751" s="336"/>
      <c r="O751" s="336"/>
      <c r="P751" s="336"/>
      <c r="Q751" s="336"/>
      <c r="R751" s="336"/>
      <c r="S751" s="336"/>
      <c r="T751" s="336"/>
      <c r="U751" s="336"/>
      <c r="V751" s="336"/>
      <c r="W751" s="336"/>
      <c r="X751" s="336"/>
      <c r="Y751" s="336"/>
      <c r="Z751" s="336"/>
    </row>
    <row r="752">
      <c r="A752" s="336"/>
      <c r="B752" s="336"/>
      <c r="C752" s="336"/>
      <c r="D752" s="336"/>
      <c r="E752" s="336"/>
      <c r="F752" s="336"/>
      <c r="G752" s="336"/>
      <c r="H752" s="336"/>
      <c r="I752" s="336"/>
      <c r="J752" s="336"/>
      <c r="K752" s="336"/>
      <c r="L752" s="336"/>
      <c r="M752" s="336"/>
      <c r="N752" s="336"/>
      <c r="O752" s="336"/>
      <c r="P752" s="336"/>
      <c r="Q752" s="336"/>
      <c r="R752" s="336"/>
      <c r="S752" s="336"/>
      <c r="T752" s="336"/>
      <c r="U752" s="336"/>
      <c r="V752" s="336"/>
      <c r="W752" s="336"/>
      <c r="X752" s="336"/>
      <c r="Y752" s="336"/>
      <c r="Z752" s="336"/>
    </row>
    <row r="753">
      <c r="A753" s="336"/>
      <c r="B753" s="336"/>
      <c r="C753" s="336"/>
      <c r="D753" s="336"/>
      <c r="E753" s="336"/>
      <c r="F753" s="336"/>
      <c r="G753" s="336"/>
      <c r="H753" s="336"/>
      <c r="I753" s="336"/>
      <c r="J753" s="336"/>
      <c r="K753" s="336"/>
      <c r="L753" s="336"/>
      <c r="M753" s="336"/>
      <c r="N753" s="336"/>
      <c r="O753" s="336"/>
      <c r="P753" s="336"/>
      <c r="Q753" s="336"/>
      <c r="R753" s="336"/>
      <c r="S753" s="336"/>
      <c r="T753" s="336"/>
      <c r="U753" s="336"/>
      <c r="V753" s="336"/>
      <c r="W753" s="336"/>
      <c r="X753" s="336"/>
      <c r="Y753" s="336"/>
      <c r="Z753" s="336"/>
    </row>
    <row r="754">
      <c r="A754" s="336"/>
      <c r="B754" s="336"/>
      <c r="C754" s="336"/>
      <c r="D754" s="336"/>
      <c r="E754" s="336"/>
      <c r="F754" s="336"/>
      <c r="G754" s="336"/>
      <c r="H754" s="336"/>
      <c r="I754" s="336"/>
      <c r="J754" s="336"/>
      <c r="K754" s="336"/>
      <c r="L754" s="336"/>
      <c r="M754" s="336"/>
      <c r="N754" s="336"/>
      <c r="O754" s="336"/>
      <c r="P754" s="336"/>
      <c r="Q754" s="336"/>
      <c r="R754" s="336"/>
      <c r="S754" s="336"/>
      <c r="T754" s="336"/>
      <c r="U754" s="336"/>
      <c r="V754" s="336"/>
      <c r="W754" s="336"/>
      <c r="X754" s="336"/>
      <c r="Y754" s="336"/>
      <c r="Z754" s="336"/>
    </row>
    <row r="755">
      <c r="A755" s="336"/>
      <c r="B755" s="336"/>
      <c r="C755" s="336"/>
      <c r="D755" s="336"/>
      <c r="E755" s="336"/>
      <c r="F755" s="336"/>
      <c r="G755" s="336"/>
      <c r="H755" s="336"/>
      <c r="I755" s="336"/>
      <c r="J755" s="336"/>
      <c r="K755" s="336"/>
      <c r="L755" s="336"/>
      <c r="M755" s="336"/>
      <c r="N755" s="336"/>
      <c r="O755" s="336"/>
      <c r="P755" s="336"/>
      <c r="Q755" s="336"/>
      <c r="R755" s="336"/>
      <c r="S755" s="336"/>
      <c r="T755" s="336"/>
      <c r="U755" s="336"/>
      <c r="V755" s="336"/>
      <c r="W755" s="336"/>
      <c r="X755" s="336"/>
      <c r="Y755" s="336"/>
      <c r="Z755" s="336"/>
    </row>
    <row r="756">
      <c r="A756" s="336"/>
      <c r="B756" s="336"/>
      <c r="C756" s="336"/>
      <c r="D756" s="336"/>
      <c r="E756" s="336"/>
      <c r="F756" s="336"/>
      <c r="G756" s="336"/>
      <c r="H756" s="336"/>
      <c r="I756" s="336"/>
      <c r="J756" s="336"/>
      <c r="K756" s="336"/>
      <c r="L756" s="336"/>
      <c r="M756" s="336"/>
      <c r="N756" s="336"/>
      <c r="O756" s="336"/>
      <c r="P756" s="336"/>
      <c r="Q756" s="336"/>
      <c r="R756" s="336"/>
      <c r="S756" s="336"/>
      <c r="T756" s="336"/>
      <c r="U756" s="336"/>
      <c r="V756" s="336"/>
      <c r="W756" s="336"/>
      <c r="X756" s="336"/>
      <c r="Y756" s="336"/>
      <c r="Z756" s="336"/>
    </row>
    <row r="757">
      <c r="A757" s="336"/>
      <c r="B757" s="336"/>
      <c r="C757" s="336"/>
      <c r="D757" s="336"/>
      <c r="E757" s="336"/>
      <c r="F757" s="336"/>
      <c r="G757" s="336"/>
      <c r="H757" s="336"/>
      <c r="I757" s="336"/>
      <c r="J757" s="336"/>
      <c r="K757" s="336"/>
      <c r="L757" s="336"/>
      <c r="M757" s="336"/>
      <c r="N757" s="336"/>
      <c r="O757" s="336"/>
      <c r="P757" s="336"/>
      <c r="Q757" s="336"/>
      <c r="R757" s="336"/>
      <c r="S757" s="336"/>
      <c r="T757" s="336"/>
      <c r="U757" s="336"/>
      <c r="V757" s="336"/>
      <c r="W757" s="336"/>
      <c r="X757" s="336"/>
      <c r="Y757" s="336"/>
      <c r="Z757" s="336"/>
    </row>
    <row r="758">
      <c r="A758" s="336"/>
      <c r="B758" s="336"/>
      <c r="C758" s="336"/>
      <c r="D758" s="336"/>
      <c r="E758" s="336"/>
      <c r="F758" s="336"/>
      <c r="G758" s="336"/>
      <c r="H758" s="336"/>
      <c r="I758" s="336"/>
      <c r="J758" s="336"/>
      <c r="K758" s="336"/>
      <c r="L758" s="336"/>
      <c r="M758" s="336"/>
      <c r="N758" s="336"/>
      <c r="O758" s="336"/>
      <c r="P758" s="336"/>
      <c r="Q758" s="336"/>
      <c r="R758" s="336"/>
      <c r="S758" s="336"/>
      <c r="T758" s="336"/>
      <c r="U758" s="336"/>
      <c r="V758" s="336"/>
      <c r="W758" s="336"/>
      <c r="X758" s="336"/>
      <c r="Y758" s="336"/>
      <c r="Z758" s="336"/>
    </row>
    <row r="759">
      <c r="A759" s="336"/>
      <c r="B759" s="336"/>
      <c r="C759" s="336"/>
      <c r="D759" s="336"/>
      <c r="E759" s="336"/>
      <c r="F759" s="336"/>
      <c r="G759" s="336"/>
      <c r="H759" s="336"/>
      <c r="I759" s="336"/>
      <c r="J759" s="336"/>
      <c r="K759" s="336"/>
      <c r="L759" s="336"/>
      <c r="M759" s="336"/>
      <c r="N759" s="336"/>
      <c r="O759" s="336"/>
      <c r="P759" s="336"/>
      <c r="Q759" s="336"/>
      <c r="R759" s="336"/>
      <c r="S759" s="336"/>
      <c r="T759" s="336"/>
      <c r="U759" s="336"/>
      <c r="V759" s="336"/>
      <c r="W759" s="336"/>
      <c r="X759" s="336"/>
      <c r="Y759" s="336"/>
      <c r="Z759" s="336"/>
    </row>
    <row r="760">
      <c r="A760" s="336"/>
      <c r="B760" s="336"/>
      <c r="C760" s="336"/>
      <c r="D760" s="336"/>
      <c r="E760" s="336"/>
      <c r="F760" s="336"/>
      <c r="G760" s="336"/>
      <c r="H760" s="336"/>
      <c r="I760" s="336"/>
      <c r="J760" s="336"/>
      <c r="K760" s="336"/>
      <c r="L760" s="336"/>
      <c r="M760" s="336"/>
      <c r="N760" s="336"/>
      <c r="O760" s="336"/>
      <c r="P760" s="336"/>
      <c r="Q760" s="336"/>
      <c r="R760" s="336"/>
      <c r="S760" s="336"/>
      <c r="T760" s="336"/>
      <c r="U760" s="336"/>
      <c r="V760" s="336"/>
      <c r="W760" s="336"/>
      <c r="X760" s="336"/>
      <c r="Y760" s="336"/>
      <c r="Z760" s="336"/>
    </row>
    <row r="761">
      <c r="A761" s="336"/>
      <c r="B761" s="336"/>
      <c r="C761" s="336"/>
      <c r="D761" s="336"/>
      <c r="E761" s="336"/>
      <c r="F761" s="336"/>
      <c r="G761" s="336"/>
      <c r="H761" s="336"/>
      <c r="I761" s="336"/>
      <c r="J761" s="336"/>
      <c r="K761" s="336"/>
      <c r="L761" s="336"/>
      <c r="M761" s="336"/>
      <c r="N761" s="336"/>
      <c r="O761" s="336"/>
      <c r="P761" s="336"/>
      <c r="Q761" s="336"/>
      <c r="R761" s="336"/>
      <c r="S761" s="336"/>
      <c r="T761" s="336"/>
      <c r="U761" s="336"/>
      <c r="V761" s="336"/>
      <c r="W761" s="336"/>
      <c r="X761" s="336"/>
      <c r="Y761" s="336"/>
      <c r="Z761" s="336"/>
    </row>
    <row r="762">
      <c r="A762" s="336"/>
      <c r="B762" s="336"/>
      <c r="C762" s="336"/>
      <c r="D762" s="336"/>
      <c r="E762" s="336"/>
      <c r="F762" s="336"/>
      <c r="G762" s="336"/>
      <c r="H762" s="336"/>
      <c r="I762" s="336"/>
      <c r="J762" s="336"/>
      <c r="K762" s="336"/>
      <c r="L762" s="336"/>
      <c r="M762" s="336"/>
      <c r="N762" s="336"/>
      <c r="O762" s="336"/>
      <c r="P762" s="336"/>
      <c r="Q762" s="336"/>
      <c r="R762" s="336"/>
      <c r="S762" s="336"/>
      <c r="T762" s="336"/>
      <c r="U762" s="336"/>
      <c r="V762" s="336"/>
      <c r="W762" s="336"/>
      <c r="X762" s="336"/>
      <c r="Y762" s="336"/>
      <c r="Z762" s="336"/>
    </row>
    <row r="763">
      <c r="A763" s="336"/>
      <c r="B763" s="336"/>
      <c r="C763" s="336"/>
      <c r="D763" s="336"/>
      <c r="E763" s="336"/>
      <c r="F763" s="336"/>
      <c r="G763" s="336"/>
      <c r="H763" s="336"/>
      <c r="I763" s="336"/>
      <c r="J763" s="336"/>
      <c r="K763" s="336"/>
      <c r="L763" s="336"/>
      <c r="M763" s="336"/>
      <c r="N763" s="336"/>
      <c r="O763" s="336"/>
      <c r="P763" s="336"/>
      <c r="Q763" s="336"/>
      <c r="R763" s="336"/>
      <c r="S763" s="336"/>
      <c r="T763" s="336"/>
      <c r="U763" s="336"/>
      <c r="V763" s="336"/>
      <c r="W763" s="336"/>
      <c r="X763" s="336"/>
      <c r="Y763" s="336"/>
      <c r="Z763" s="336"/>
    </row>
    <row r="764">
      <c r="A764" s="336"/>
      <c r="B764" s="336"/>
      <c r="C764" s="336"/>
      <c r="D764" s="336"/>
      <c r="E764" s="336"/>
      <c r="F764" s="336"/>
      <c r="G764" s="336"/>
      <c r="H764" s="336"/>
      <c r="I764" s="336"/>
      <c r="J764" s="336"/>
      <c r="K764" s="336"/>
      <c r="L764" s="336"/>
      <c r="M764" s="336"/>
      <c r="N764" s="336"/>
      <c r="O764" s="336"/>
      <c r="P764" s="336"/>
      <c r="Q764" s="336"/>
      <c r="R764" s="336"/>
      <c r="S764" s="336"/>
      <c r="T764" s="336"/>
      <c r="U764" s="336"/>
      <c r="V764" s="336"/>
      <c r="W764" s="336"/>
      <c r="X764" s="336"/>
      <c r="Y764" s="336"/>
      <c r="Z764" s="336"/>
    </row>
    <row r="765">
      <c r="A765" s="336"/>
      <c r="B765" s="336"/>
      <c r="C765" s="336"/>
      <c r="D765" s="336"/>
      <c r="E765" s="336"/>
      <c r="F765" s="336"/>
      <c r="G765" s="336"/>
      <c r="H765" s="336"/>
      <c r="I765" s="336"/>
      <c r="J765" s="336"/>
      <c r="K765" s="336"/>
      <c r="L765" s="336"/>
      <c r="M765" s="336"/>
      <c r="N765" s="336"/>
      <c r="O765" s="336"/>
      <c r="P765" s="336"/>
      <c r="Q765" s="336"/>
      <c r="R765" s="336"/>
      <c r="S765" s="336"/>
      <c r="T765" s="336"/>
      <c r="U765" s="336"/>
      <c r="V765" s="336"/>
      <c r="W765" s="336"/>
      <c r="X765" s="336"/>
      <c r="Y765" s="336"/>
      <c r="Z765" s="336"/>
    </row>
    <row r="766">
      <c r="A766" s="336"/>
      <c r="B766" s="336"/>
      <c r="C766" s="336"/>
      <c r="D766" s="336"/>
      <c r="E766" s="336"/>
      <c r="F766" s="336"/>
      <c r="G766" s="336"/>
      <c r="H766" s="336"/>
      <c r="I766" s="336"/>
      <c r="J766" s="336"/>
      <c r="K766" s="336"/>
      <c r="L766" s="336"/>
      <c r="M766" s="336"/>
      <c r="N766" s="336"/>
      <c r="O766" s="336"/>
      <c r="P766" s="336"/>
      <c r="Q766" s="336"/>
      <c r="R766" s="336"/>
      <c r="S766" s="336"/>
      <c r="T766" s="336"/>
      <c r="U766" s="336"/>
      <c r="V766" s="336"/>
      <c r="W766" s="336"/>
      <c r="X766" s="336"/>
      <c r="Y766" s="336"/>
      <c r="Z766" s="336"/>
    </row>
    <row r="767">
      <c r="A767" s="336"/>
      <c r="B767" s="336"/>
      <c r="C767" s="336"/>
      <c r="D767" s="336"/>
      <c r="E767" s="336"/>
      <c r="F767" s="336"/>
      <c r="G767" s="336"/>
      <c r="H767" s="336"/>
      <c r="I767" s="336"/>
      <c r="J767" s="336"/>
      <c r="K767" s="336"/>
      <c r="L767" s="336"/>
      <c r="M767" s="336"/>
      <c r="N767" s="336"/>
      <c r="O767" s="336"/>
      <c r="P767" s="336"/>
      <c r="Q767" s="336"/>
      <c r="R767" s="336"/>
      <c r="S767" s="336"/>
      <c r="T767" s="336"/>
      <c r="U767" s="336"/>
      <c r="V767" s="336"/>
      <c r="W767" s="336"/>
      <c r="X767" s="336"/>
      <c r="Y767" s="336"/>
      <c r="Z767" s="336"/>
    </row>
    <row r="768">
      <c r="A768" s="336"/>
      <c r="B768" s="336"/>
      <c r="C768" s="336"/>
      <c r="D768" s="336"/>
      <c r="E768" s="336"/>
      <c r="F768" s="336"/>
      <c r="G768" s="336"/>
      <c r="H768" s="336"/>
      <c r="I768" s="336"/>
      <c r="J768" s="336"/>
      <c r="K768" s="336"/>
      <c r="L768" s="336"/>
      <c r="M768" s="336"/>
      <c r="N768" s="336"/>
      <c r="O768" s="336"/>
      <c r="P768" s="336"/>
      <c r="Q768" s="336"/>
      <c r="R768" s="336"/>
      <c r="S768" s="336"/>
      <c r="T768" s="336"/>
      <c r="U768" s="336"/>
      <c r="V768" s="336"/>
      <c r="W768" s="336"/>
      <c r="X768" s="336"/>
      <c r="Y768" s="336"/>
      <c r="Z768" s="336"/>
    </row>
    <row r="769">
      <c r="A769" s="336"/>
      <c r="B769" s="336"/>
      <c r="C769" s="336"/>
      <c r="D769" s="336"/>
      <c r="E769" s="336"/>
      <c r="F769" s="336"/>
      <c r="G769" s="336"/>
      <c r="H769" s="336"/>
      <c r="I769" s="336"/>
      <c r="J769" s="336"/>
      <c r="K769" s="336"/>
      <c r="L769" s="336"/>
      <c r="M769" s="336"/>
      <c r="N769" s="336"/>
      <c r="O769" s="336"/>
      <c r="P769" s="336"/>
      <c r="Q769" s="336"/>
      <c r="R769" s="336"/>
      <c r="S769" s="336"/>
      <c r="T769" s="336"/>
      <c r="U769" s="336"/>
      <c r="V769" s="336"/>
      <c r="W769" s="336"/>
      <c r="X769" s="336"/>
      <c r="Y769" s="336"/>
      <c r="Z769" s="336"/>
    </row>
    <row r="770">
      <c r="A770" s="336"/>
      <c r="B770" s="336"/>
      <c r="C770" s="336"/>
      <c r="D770" s="336"/>
      <c r="E770" s="336"/>
      <c r="F770" s="336"/>
      <c r="G770" s="336"/>
      <c r="H770" s="336"/>
      <c r="I770" s="336"/>
      <c r="J770" s="336"/>
      <c r="K770" s="336"/>
      <c r="L770" s="336"/>
      <c r="M770" s="336"/>
      <c r="N770" s="336"/>
      <c r="O770" s="336"/>
      <c r="P770" s="336"/>
      <c r="Q770" s="336"/>
      <c r="R770" s="336"/>
      <c r="S770" s="336"/>
      <c r="T770" s="336"/>
      <c r="U770" s="336"/>
      <c r="V770" s="336"/>
      <c r="W770" s="336"/>
      <c r="X770" s="336"/>
      <c r="Y770" s="336"/>
      <c r="Z770" s="336"/>
    </row>
    <row r="771">
      <c r="A771" s="336"/>
      <c r="B771" s="336"/>
      <c r="C771" s="336"/>
      <c r="D771" s="336"/>
      <c r="E771" s="336"/>
      <c r="F771" s="336"/>
      <c r="G771" s="336"/>
      <c r="H771" s="336"/>
      <c r="I771" s="336"/>
      <c r="J771" s="336"/>
      <c r="K771" s="336"/>
      <c r="L771" s="336"/>
      <c r="M771" s="336"/>
      <c r="N771" s="336"/>
      <c r="O771" s="336"/>
      <c r="P771" s="336"/>
      <c r="Q771" s="336"/>
      <c r="R771" s="336"/>
      <c r="S771" s="336"/>
      <c r="T771" s="336"/>
      <c r="U771" s="336"/>
      <c r="V771" s="336"/>
      <c r="W771" s="336"/>
      <c r="X771" s="336"/>
      <c r="Y771" s="336"/>
      <c r="Z771" s="336"/>
    </row>
    <row r="772">
      <c r="A772" s="336"/>
      <c r="B772" s="336"/>
      <c r="C772" s="336"/>
      <c r="D772" s="336"/>
      <c r="E772" s="336"/>
      <c r="F772" s="336"/>
      <c r="G772" s="336"/>
      <c r="H772" s="336"/>
      <c r="I772" s="336"/>
      <c r="J772" s="336"/>
      <c r="K772" s="336"/>
      <c r="L772" s="336"/>
      <c r="M772" s="336"/>
      <c r="N772" s="336"/>
      <c r="O772" s="336"/>
      <c r="P772" s="336"/>
      <c r="Q772" s="336"/>
      <c r="R772" s="336"/>
      <c r="S772" s="336"/>
      <c r="T772" s="336"/>
      <c r="U772" s="336"/>
      <c r="V772" s="336"/>
      <c r="W772" s="336"/>
      <c r="X772" s="336"/>
      <c r="Y772" s="336"/>
      <c r="Z772" s="336"/>
    </row>
    <row r="773">
      <c r="A773" s="336"/>
      <c r="B773" s="336"/>
      <c r="C773" s="336"/>
      <c r="D773" s="336"/>
      <c r="E773" s="336"/>
      <c r="F773" s="336"/>
      <c r="G773" s="336"/>
      <c r="H773" s="336"/>
      <c r="I773" s="336"/>
      <c r="J773" s="336"/>
      <c r="K773" s="336"/>
      <c r="L773" s="336"/>
      <c r="M773" s="336"/>
      <c r="N773" s="336"/>
      <c r="O773" s="336"/>
      <c r="P773" s="336"/>
      <c r="Q773" s="336"/>
      <c r="R773" s="336"/>
      <c r="S773" s="336"/>
      <c r="T773" s="336"/>
      <c r="U773" s="336"/>
      <c r="V773" s="336"/>
      <c r="W773" s="336"/>
      <c r="X773" s="336"/>
      <c r="Y773" s="336"/>
      <c r="Z773" s="336"/>
    </row>
    <row r="774">
      <c r="A774" s="336"/>
      <c r="B774" s="336"/>
      <c r="C774" s="336"/>
      <c r="D774" s="336"/>
      <c r="E774" s="336"/>
      <c r="F774" s="336"/>
      <c r="G774" s="336"/>
      <c r="H774" s="336"/>
      <c r="I774" s="336"/>
      <c r="J774" s="336"/>
      <c r="K774" s="336"/>
      <c r="L774" s="336"/>
      <c r="M774" s="336"/>
      <c r="N774" s="336"/>
      <c r="O774" s="336"/>
      <c r="P774" s="336"/>
      <c r="Q774" s="336"/>
      <c r="R774" s="336"/>
      <c r="S774" s="336"/>
      <c r="T774" s="336"/>
      <c r="U774" s="336"/>
      <c r="V774" s="336"/>
      <c r="W774" s="336"/>
      <c r="X774" s="336"/>
      <c r="Y774" s="336"/>
      <c r="Z774" s="336"/>
    </row>
    <row r="775">
      <c r="A775" s="336"/>
      <c r="B775" s="336"/>
      <c r="C775" s="336"/>
      <c r="D775" s="336"/>
      <c r="E775" s="336"/>
      <c r="F775" s="336"/>
      <c r="G775" s="336"/>
      <c r="H775" s="336"/>
      <c r="I775" s="336"/>
      <c r="J775" s="336"/>
      <c r="K775" s="336"/>
      <c r="L775" s="336"/>
      <c r="M775" s="336"/>
      <c r="N775" s="336"/>
      <c r="O775" s="336"/>
      <c r="P775" s="336"/>
      <c r="Q775" s="336"/>
      <c r="R775" s="336"/>
      <c r="S775" s="336"/>
      <c r="T775" s="336"/>
      <c r="U775" s="336"/>
      <c r="V775" s="336"/>
      <c r="W775" s="336"/>
      <c r="X775" s="336"/>
      <c r="Y775" s="336"/>
      <c r="Z775" s="336"/>
    </row>
    <row r="776">
      <c r="A776" s="336"/>
      <c r="B776" s="336"/>
      <c r="C776" s="336"/>
      <c r="D776" s="336"/>
      <c r="E776" s="336"/>
      <c r="F776" s="336"/>
      <c r="G776" s="336"/>
      <c r="H776" s="336"/>
      <c r="I776" s="336"/>
      <c r="J776" s="336"/>
      <c r="K776" s="336"/>
      <c r="L776" s="336"/>
      <c r="M776" s="336"/>
      <c r="N776" s="336"/>
      <c r="O776" s="336"/>
      <c r="P776" s="336"/>
      <c r="Q776" s="336"/>
      <c r="R776" s="336"/>
      <c r="S776" s="336"/>
      <c r="T776" s="336"/>
      <c r="U776" s="336"/>
      <c r="V776" s="336"/>
      <c r="W776" s="336"/>
      <c r="X776" s="336"/>
      <c r="Y776" s="336"/>
      <c r="Z776" s="336"/>
    </row>
    <row r="777">
      <c r="A777" s="336"/>
      <c r="B777" s="336"/>
      <c r="C777" s="336"/>
      <c r="D777" s="336"/>
      <c r="E777" s="336"/>
      <c r="F777" s="336"/>
      <c r="G777" s="336"/>
      <c r="H777" s="336"/>
      <c r="I777" s="336"/>
      <c r="J777" s="336"/>
      <c r="K777" s="336"/>
      <c r="L777" s="336"/>
      <c r="M777" s="336"/>
      <c r="N777" s="336"/>
      <c r="O777" s="336"/>
      <c r="P777" s="336"/>
      <c r="Q777" s="336"/>
      <c r="R777" s="336"/>
      <c r="S777" s="336"/>
      <c r="T777" s="336"/>
      <c r="U777" s="336"/>
      <c r="V777" s="336"/>
      <c r="W777" s="336"/>
      <c r="X777" s="336"/>
      <c r="Y777" s="336"/>
      <c r="Z777" s="336"/>
    </row>
    <row r="778">
      <c r="A778" s="336"/>
      <c r="B778" s="336"/>
      <c r="C778" s="336"/>
      <c r="D778" s="336"/>
      <c r="E778" s="336"/>
      <c r="F778" s="336"/>
      <c r="G778" s="336"/>
      <c r="H778" s="336"/>
      <c r="I778" s="336"/>
      <c r="J778" s="336"/>
      <c r="K778" s="336"/>
      <c r="L778" s="336"/>
      <c r="M778" s="336"/>
      <c r="N778" s="336"/>
      <c r="O778" s="336"/>
      <c r="P778" s="336"/>
      <c r="Q778" s="336"/>
      <c r="R778" s="336"/>
      <c r="S778" s="336"/>
      <c r="T778" s="336"/>
      <c r="U778" s="336"/>
      <c r="V778" s="336"/>
      <c r="W778" s="336"/>
      <c r="X778" s="336"/>
      <c r="Y778" s="336"/>
      <c r="Z778" s="336"/>
    </row>
    <row r="779">
      <c r="A779" s="336"/>
      <c r="B779" s="336"/>
      <c r="C779" s="336"/>
      <c r="D779" s="336"/>
      <c r="E779" s="336"/>
      <c r="F779" s="336"/>
      <c r="G779" s="336"/>
      <c r="H779" s="336"/>
      <c r="I779" s="336"/>
      <c r="J779" s="336"/>
      <c r="K779" s="336"/>
      <c r="L779" s="336"/>
      <c r="M779" s="336"/>
      <c r="N779" s="336"/>
      <c r="O779" s="336"/>
      <c r="P779" s="336"/>
      <c r="Q779" s="336"/>
      <c r="R779" s="336"/>
      <c r="S779" s="336"/>
      <c r="T779" s="336"/>
      <c r="U779" s="336"/>
      <c r="V779" s="336"/>
      <c r="W779" s="336"/>
      <c r="X779" s="336"/>
      <c r="Y779" s="336"/>
      <c r="Z779" s="336"/>
    </row>
    <row r="780">
      <c r="A780" s="336"/>
      <c r="B780" s="336"/>
      <c r="C780" s="336"/>
      <c r="D780" s="336"/>
      <c r="E780" s="336"/>
      <c r="F780" s="336"/>
      <c r="G780" s="336"/>
      <c r="H780" s="336"/>
      <c r="I780" s="336"/>
      <c r="J780" s="336"/>
      <c r="K780" s="336"/>
      <c r="L780" s="336"/>
      <c r="M780" s="336"/>
      <c r="N780" s="336"/>
      <c r="O780" s="336"/>
      <c r="P780" s="336"/>
      <c r="Q780" s="336"/>
      <c r="R780" s="336"/>
      <c r="S780" s="336"/>
      <c r="T780" s="336"/>
      <c r="U780" s="336"/>
      <c r="V780" s="336"/>
      <c r="W780" s="336"/>
      <c r="X780" s="336"/>
      <c r="Y780" s="336"/>
      <c r="Z780" s="336"/>
    </row>
    <row r="781">
      <c r="A781" s="336"/>
      <c r="B781" s="336"/>
      <c r="C781" s="336"/>
      <c r="D781" s="336"/>
      <c r="E781" s="336"/>
      <c r="F781" s="336"/>
      <c r="G781" s="336"/>
      <c r="H781" s="336"/>
      <c r="I781" s="336"/>
      <c r="J781" s="336"/>
      <c r="K781" s="336"/>
      <c r="L781" s="336"/>
      <c r="M781" s="336"/>
      <c r="N781" s="336"/>
      <c r="O781" s="336"/>
      <c r="P781" s="336"/>
      <c r="Q781" s="336"/>
      <c r="R781" s="336"/>
      <c r="S781" s="336"/>
      <c r="T781" s="336"/>
      <c r="U781" s="336"/>
      <c r="V781" s="336"/>
      <c r="W781" s="336"/>
      <c r="X781" s="336"/>
      <c r="Y781" s="336"/>
      <c r="Z781" s="336"/>
    </row>
    <row r="782">
      <c r="A782" s="336"/>
      <c r="B782" s="336"/>
      <c r="C782" s="336"/>
      <c r="D782" s="336"/>
      <c r="E782" s="336"/>
      <c r="F782" s="336"/>
      <c r="G782" s="336"/>
      <c r="H782" s="336"/>
      <c r="I782" s="336"/>
      <c r="J782" s="336"/>
      <c r="K782" s="336"/>
      <c r="L782" s="336"/>
      <c r="M782" s="336"/>
      <c r="N782" s="336"/>
      <c r="O782" s="336"/>
      <c r="P782" s="336"/>
      <c r="Q782" s="336"/>
      <c r="R782" s="336"/>
      <c r="S782" s="336"/>
      <c r="T782" s="336"/>
      <c r="U782" s="336"/>
      <c r="V782" s="336"/>
      <c r="W782" s="336"/>
      <c r="X782" s="336"/>
      <c r="Y782" s="336"/>
      <c r="Z782" s="336"/>
    </row>
    <row r="783">
      <c r="A783" s="336"/>
      <c r="B783" s="336"/>
      <c r="C783" s="336"/>
      <c r="D783" s="336"/>
      <c r="E783" s="336"/>
      <c r="F783" s="336"/>
      <c r="G783" s="336"/>
      <c r="H783" s="336"/>
      <c r="I783" s="336"/>
      <c r="J783" s="336"/>
      <c r="K783" s="336"/>
      <c r="L783" s="336"/>
      <c r="M783" s="336"/>
      <c r="N783" s="336"/>
      <c r="O783" s="336"/>
      <c r="P783" s="336"/>
      <c r="Q783" s="336"/>
      <c r="R783" s="336"/>
      <c r="S783" s="336"/>
      <c r="T783" s="336"/>
      <c r="U783" s="336"/>
      <c r="V783" s="336"/>
      <c r="W783" s="336"/>
      <c r="X783" s="336"/>
      <c r="Y783" s="336"/>
      <c r="Z783" s="336"/>
    </row>
    <row r="784">
      <c r="A784" s="336"/>
      <c r="B784" s="336"/>
      <c r="C784" s="336"/>
      <c r="D784" s="336"/>
      <c r="E784" s="336"/>
      <c r="F784" s="336"/>
      <c r="G784" s="336"/>
      <c r="H784" s="336"/>
      <c r="I784" s="336"/>
      <c r="J784" s="336"/>
      <c r="K784" s="336"/>
      <c r="L784" s="336"/>
      <c r="M784" s="336"/>
      <c r="N784" s="336"/>
      <c r="O784" s="336"/>
      <c r="P784" s="336"/>
      <c r="Q784" s="336"/>
      <c r="R784" s="336"/>
      <c r="S784" s="336"/>
      <c r="T784" s="336"/>
      <c r="U784" s="336"/>
      <c r="V784" s="336"/>
      <c r="W784" s="336"/>
      <c r="X784" s="336"/>
      <c r="Y784" s="336"/>
      <c r="Z784" s="336"/>
    </row>
    <row r="785">
      <c r="A785" s="336"/>
      <c r="B785" s="336"/>
      <c r="C785" s="336"/>
      <c r="D785" s="336"/>
      <c r="E785" s="336"/>
      <c r="F785" s="336"/>
      <c r="G785" s="336"/>
      <c r="H785" s="336"/>
      <c r="I785" s="336"/>
      <c r="J785" s="336"/>
      <c r="K785" s="336"/>
      <c r="L785" s="336"/>
      <c r="M785" s="336"/>
      <c r="N785" s="336"/>
      <c r="O785" s="336"/>
      <c r="P785" s="336"/>
      <c r="Q785" s="336"/>
      <c r="R785" s="336"/>
      <c r="S785" s="336"/>
      <c r="T785" s="336"/>
      <c r="U785" s="336"/>
      <c r="V785" s="336"/>
      <c r="W785" s="336"/>
      <c r="X785" s="336"/>
      <c r="Y785" s="336"/>
      <c r="Z785" s="336"/>
    </row>
    <row r="786">
      <c r="A786" s="336"/>
      <c r="B786" s="336"/>
      <c r="C786" s="336"/>
      <c r="D786" s="336"/>
      <c r="E786" s="336"/>
      <c r="F786" s="336"/>
      <c r="G786" s="336"/>
      <c r="H786" s="336"/>
      <c r="I786" s="336"/>
      <c r="J786" s="336"/>
      <c r="K786" s="336"/>
      <c r="L786" s="336"/>
      <c r="M786" s="336"/>
      <c r="N786" s="336"/>
      <c r="O786" s="336"/>
      <c r="P786" s="336"/>
      <c r="Q786" s="336"/>
      <c r="R786" s="336"/>
      <c r="S786" s="336"/>
      <c r="T786" s="336"/>
      <c r="U786" s="336"/>
      <c r="V786" s="336"/>
      <c r="W786" s="336"/>
      <c r="X786" s="336"/>
      <c r="Y786" s="336"/>
      <c r="Z786" s="336"/>
    </row>
    <row r="787">
      <c r="A787" s="336"/>
      <c r="B787" s="336"/>
      <c r="C787" s="336"/>
      <c r="D787" s="336"/>
      <c r="E787" s="336"/>
      <c r="F787" s="336"/>
      <c r="G787" s="336"/>
      <c r="H787" s="336"/>
      <c r="I787" s="336"/>
      <c r="J787" s="336"/>
      <c r="K787" s="336"/>
      <c r="L787" s="336"/>
      <c r="M787" s="336"/>
      <c r="N787" s="336"/>
      <c r="O787" s="336"/>
      <c r="P787" s="336"/>
      <c r="Q787" s="336"/>
      <c r="R787" s="336"/>
      <c r="S787" s="336"/>
      <c r="T787" s="336"/>
      <c r="U787" s="336"/>
      <c r="V787" s="336"/>
      <c r="W787" s="336"/>
      <c r="X787" s="336"/>
      <c r="Y787" s="336"/>
      <c r="Z787" s="336"/>
    </row>
    <row r="788">
      <c r="A788" s="336"/>
      <c r="B788" s="336"/>
      <c r="C788" s="336"/>
      <c r="D788" s="336"/>
      <c r="E788" s="336"/>
      <c r="F788" s="336"/>
      <c r="G788" s="336"/>
      <c r="H788" s="336"/>
      <c r="I788" s="336"/>
      <c r="J788" s="336"/>
      <c r="K788" s="336"/>
      <c r="L788" s="336"/>
      <c r="M788" s="336"/>
      <c r="N788" s="336"/>
      <c r="O788" s="336"/>
      <c r="P788" s="336"/>
      <c r="Q788" s="336"/>
      <c r="R788" s="336"/>
      <c r="S788" s="336"/>
      <c r="T788" s="336"/>
      <c r="U788" s="336"/>
      <c r="V788" s="336"/>
      <c r="W788" s="336"/>
      <c r="X788" s="336"/>
      <c r="Y788" s="336"/>
      <c r="Z788" s="336"/>
    </row>
    <row r="789">
      <c r="A789" s="336"/>
      <c r="B789" s="336"/>
      <c r="C789" s="336"/>
      <c r="D789" s="336"/>
      <c r="E789" s="336"/>
      <c r="F789" s="336"/>
      <c r="G789" s="336"/>
      <c r="H789" s="336"/>
      <c r="I789" s="336"/>
      <c r="J789" s="336"/>
      <c r="K789" s="336"/>
      <c r="L789" s="336"/>
      <c r="M789" s="336"/>
      <c r="N789" s="336"/>
      <c r="O789" s="336"/>
      <c r="P789" s="336"/>
      <c r="Q789" s="336"/>
      <c r="R789" s="336"/>
      <c r="S789" s="336"/>
      <c r="T789" s="336"/>
      <c r="U789" s="336"/>
      <c r="V789" s="336"/>
      <c r="W789" s="336"/>
      <c r="X789" s="336"/>
      <c r="Y789" s="336"/>
      <c r="Z789" s="336"/>
    </row>
    <row r="790">
      <c r="A790" s="336"/>
      <c r="B790" s="336"/>
      <c r="C790" s="336"/>
      <c r="D790" s="336"/>
      <c r="E790" s="336"/>
      <c r="F790" s="336"/>
      <c r="G790" s="336"/>
      <c r="H790" s="336"/>
      <c r="I790" s="336"/>
      <c r="J790" s="336"/>
      <c r="K790" s="336"/>
      <c r="L790" s="336"/>
      <c r="M790" s="336"/>
      <c r="N790" s="336"/>
      <c r="O790" s="336"/>
      <c r="P790" s="336"/>
      <c r="Q790" s="336"/>
      <c r="R790" s="336"/>
      <c r="S790" s="336"/>
      <c r="T790" s="336"/>
      <c r="U790" s="336"/>
      <c r="V790" s="336"/>
      <c r="W790" s="336"/>
      <c r="X790" s="336"/>
      <c r="Y790" s="336"/>
      <c r="Z790" s="336"/>
    </row>
    <row r="791">
      <c r="A791" s="336"/>
      <c r="B791" s="336"/>
      <c r="C791" s="336"/>
      <c r="D791" s="336"/>
      <c r="E791" s="336"/>
      <c r="F791" s="336"/>
      <c r="G791" s="336"/>
      <c r="H791" s="336"/>
      <c r="I791" s="336"/>
      <c r="J791" s="336"/>
      <c r="K791" s="336"/>
      <c r="L791" s="336"/>
      <c r="M791" s="336"/>
      <c r="N791" s="336"/>
      <c r="O791" s="336"/>
      <c r="P791" s="336"/>
      <c r="Q791" s="336"/>
      <c r="R791" s="336"/>
      <c r="S791" s="336"/>
      <c r="T791" s="336"/>
      <c r="U791" s="336"/>
      <c r="V791" s="336"/>
      <c r="W791" s="336"/>
      <c r="X791" s="336"/>
      <c r="Y791" s="336"/>
      <c r="Z791" s="336"/>
    </row>
    <row r="792">
      <c r="A792" s="336"/>
      <c r="B792" s="336"/>
      <c r="C792" s="336"/>
      <c r="D792" s="336"/>
      <c r="E792" s="336"/>
      <c r="F792" s="336"/>
      <c r="G792" s="336"/>
      <c r="H792" s="336"/>
      <c r="I792" s="336"/>
      <c r="J792" s="336"/>
      <c r="K792" s="336"/>
      <c r="L792" s="336"/>
      <c r="M792" s="336"/>
      <c r="N792" s="336"/>
      <c r="O792" s="336"/>
      <c r="P792" s="336"/>
      <c r="Q792" s="336"/>
      <c r="R792" s="336"/>
      <c r="S792" s="336"/>
      <c r="T792" s="336"/>
      <c r="U792" s="336"/>
      <c r="V792" s="336"/>
      <c r="W792" s="336"/>
      <c r="X792" s="336"/>
      <c r="Y792" s="336"/>
      <c r="Z792" s="336"/>
    </row>
    <row r="793">
      <c r="A793" s="336"/>
      <c r="B793" s="336"/>
      <c r="C793" s="336"/>
      <c r="D793" s="336"/>
      <c r="E793" s="336"/>
      <c r="F793" s="336"/>
      <c r="G793" s="336"/>
      <c r="H793" s="336"/>
      <c r="I793" s="336"/>
      <c r="J793" s="336"/>
      <c r="K793" s="336"/>
      <c r="L793" s="336"/>
      <c r="M793" s="336"/>
      <c r="N793" s="336"/>
      <c r="O793" s="336"/>
      <c r="P793" s="336"/>
      <c r="Q793" s="336"/>
      <c r="R793" s="336"/>
      <c r="S793" s="336"/>
      <c r="T793" s="336"/>
      <c r="U793" s="336"/>
      <c r="V793" s="336"/>
      <c r="W793" s="336"/>
      <c r="X793" s="336"/>
      <c r="Y793" s="336"/>
      <c r="Z793" s="336"/>
    </row>
    <row r="794">
      <c r="A794" s="336"/>
      <c r="B794" s="336"/>
      <c r="C794" s="336"/>
      <c r="D794" s="336"/>
      <c r="E794" s="336"/>
      <c r="F794" s="336"/>
      <c r="G794" s="336"/>
      <c r="H794" s="336"/>
      <c r="I794" s="336"/>
      <c r="J794" s="336"/>
      <c r="K794" s="336"/>
      <c r="L794" s="336"/>
      <c r="M794" s="336"/>
      <c r="N794" s="336"/>
      <c r="O794" s="336"/>
      <c r="P794" s="336"/>
      <c r="Q794" s="336"/>
      <c r="R794" s="336"/>
      <c r="S794" s="336"/>
      <c r="T794" s="336"/>
      <c r="U794" s="336"/>
      <c r="V794" s="336"/>
      <c r="W794" s="336"/>
      <c r="X794" s="336"/>
      <c r="Y794" s="336"/>
      <c r="Z794" s="336"/>
    </row>
    <row r="795">
      <c r="A795" s="336"/>
      <c r="B795" s="336"/>
      <c r="C795" s="336"/>
      <c r="D795" s="336"/>
      <c r="E795" s="336"/>
      <c r="F795" s="336"/>
      <c r="G795" s="336"/>
      <c r="H795" s="336"/>
      <c r="I795" s="336"/>
      <c r="J795" s="336"/>
      <c r="K795" s="336"/>
      <c r="L795" s="336"/>
      <c r="M795" s="336"/>
      <c r="N795" s="336"/>
      <c r="O795" s="336"/>
      <c r="P795" s="336"/>
      <c r="Q795" s="336"/>
      <c r="R795" s="336"/>
      <c r="S795" s="336"/>
      <c r="T795" s="336"/>
      <c r="U795" s="336"/>
      <c r="V795" s="336"/>
      <c r="W795" s="336"/>
      <c r="X795" s="336"/>
      <c r="Y795" s="336"/>
      <c r="Z795" s="336"/>
    </row>
    <row r="796">
      <c r="A796" s="336"/>
      <c r="B796" s="336"/>
      <c r="C796" s="336"/>
      <c r="D796" s="336"/>
      <c r="E796" s="336"/>
      <c r="F796" s="336"/>
      <c r="G796" s="336"/>
      <c r="H796" s="336"/>
      <c r="I796" s="336"/>
      <c r="J796" s="336"/>
      <c r="K796" s="336"/>
      <c r="L796" s="336"/>
      <c r="M796" s="336"/>
      <c r="N796" s="336"/>
      <c r="O796" s="336"/>
      <c r="P796" s="336"/>
      <c r="Q796" s="336"/>
      <c r="R796" s="336"/>
      <c r="S796" s="336"/>
      <c r="T796" s="336"/>
      <c r="U796" s="336"/>
      <c r="V796" s="336"/>
      <c r="W796" s="336"/>
      <c r="X796" s="336"/>
      <c r="Y796" s="336"/>
      <c r="Z796" s="336"/>
    </row>
    <row r="797">
      <c r="A797" s="336"/>
      <c r="B797" s="336"/>
      <c r="C797" s="336"/>
      <c r="D797" s="336"/>
      <c r="E797" s="336"/>
      <c r="F797" s="336"/>
      <c r="G797" s="336"/>
      <c r="H797" s="336"/>
      <c r="I797" s="336"/>
      <c r="J797" s="336"/>
      <c r="K797" s="336"/>
      <c r="L797" s="336"/>
      <c r="M797" s="336"/>
      <c r="N797" s="336"/>
      <c r="O797" s="336"/>
      <c r="P797" s="336"/>
      <c r="Q797" s="336"/>
      <c r="R797" s="336"/>
      <c r="S797" s="336"/>
      <c r="T797" s="336"/>
      <c r="U797" s="336"/>
      <c r="V797" s="336"/>
      <c r="W797" s="336"/>
      <c r="X797" s="336"/>
      <c r="Y797" s="336"/>
      <c r="Z797" s="336"/>
    </row>
    <row r="798">
      <c r="A798" s="336"/>
      <c r="B798" s="336"/>
      <c r="C798" s="336"/>
      <c r="D798" s="336"/>
      <c r="E798" s="336"/>
      <c r="F798" s="336"/>
      <c r="G798" s="336"/>
      <c r="H798" s="336"/>
      <c r="I798" s="336"/>
      <c r="J798" s="336"/>
      <c r="K798" s="336"/>
      <c r="L798" s="336"/>
      <c r="M798" s="336"/>
      <c r="N798" s="336"/>
      <c r="O798" s="336"/>
      <c r="P798" s="336"/>
      <c r="Q798" s="336"/>
      <c r="R798" s="336"/>
      <c r="S798" s="336"/>
      <c r="T798" s="336"/>
      <c r="U798" s="336"/>
      <c r="V798" s="336"/>
      <c r="W798" s="336"/>
      <c r="X798" s="336"/>
      <c r="Y798" s="336"/>
      <c r="Z798" s="336"/>
    </row>
    <row r="799">
      <c r="A799" s="336"/>
      <c r="B799" s="336"/>
      <c r="C799" s="336"/>
      <c r="D799" s="336"/>
      <c r="E799" s="336"/>
      <c r="F799" s="336"/>
      <c r="G799" s="336"/>
      <c r="H799" s="336"/>
      <c r="I799" s="336"/>
      <c r="J799" s="336"/>
      <c r="K799" s="336"/>
      <c r="L799" s="336"/>
      <c r="M799" s="336"/>
      <c r="N799" s="336"/>
      <c r="O799" s="336"/>
      <c r="P799" s="336"/>
      <c r="Q799" s="336"/>
      <c r="R799" s="336"/>
      <c r="S799" s="336"/>
      <c r="T799" s="336"/>
      <c r="U799" s="336"/>
      <c r="V799" s="336"/>
      <c r="W799" s="336"/>
      <c r="X799" s="336"/>
      <c r="Y799" s="336"/>
      <c r="Z799" s="336"/>
    </row>
    <row r="800">
      <c r="A800" s="336"/>
      <c r="B800" s="336"/>
      <c r="C800" s="336"/>
      <c r="D800" s="336"/>
      <c r="E800" s="336"/>
      <c r="F800" s="336"/>
      <c r="G800" s="336"/>
      <c r="H800" s="336"/>
      <c r="I800" s="336"/>
      <c r="J800" s="336"/>
      <c r="K800" s="336"/>
      <c r="L800" s="336"/>
      <c r="M800" s="336"/>
      <c r="N800" s="336"/>
      <c r="O800" s="336"/>
      <c r="P800" s="336"/>
      <c r="Q800" s="336"/>
      <c r="R800" s="336"/>
      <c r="S800" s="336"/>
      <c r="T800" s="336"/>
      <c r="U800" s="336"/>
      <c r="V800" s="336"/>
      <c r="W800" s="336"/>
      <c r="X800" s="336"/>
      <c r="Y800" s="336"/>
      <c r="Z800" s="336"/>
    </row>
    <row r="801">
      <c r="A801" s="336"/>
      <c r="B801" s="336"/>
      <c r="C801" s="336"/>
      <c r="D801" s="336"/>
      <c r="E801" s="336"/>
      <c r="F801" s="336"/>
      <c r="G801" s="336"/>
      <c r="H801" s="336"/>
      <c r="I801" s="336"/>
      <c r="J801" s="336"/>
      <c r="K801" s="336"/>
      <c r="L801" s="336"/>
      <c r="M801" s="336"/>
      <c r="N801" s="336"/>
      <c r="O801" s="336"/>
      <c r="P801" s="336"/>
      <c r="Q801" s="336"/>
      <c r="R801" s="336"/>
      <c r="S801" s="336"/>
      <c r="T801" s="336"/>
      <c r="U801" s="336"/>
      <c r="V801" s="336"/>
      <c r="W801" s="336"/>
      <c r="X801" s="336"/>
      <c r="Y801" s="336"/>
      <c r="Z801" s="336"/>
    </row>
    <row r="802">
      <c r="A802" s="336"/>
      <c r="B802" s="336"/>
      <c r="C802" s="336"/>
      <c r="D802" s="336"/>
      <c r="E802" s="336"/>
      <c r="F802" s="336"/>
      <c r="G802" s="336"/>
      <c r="H802" s="336"/>
      <c r="I802" s="336"/>
      <c r="J802" s="336"/>
      <c r="K802" s="336"/>
      <c r="L802" s="336"/>
      <c r="M802" s="336"/>
      <c r="N802" s="336"/>
      <c r="O802" s="336"/>
      <c r="P802" s="336"/>
      <c r="Q802" s="336"/>
      <c r="R802" s="336"/>
      <c r="S802" s="336"/>
      <c r="T802" s="336"/>
      <c r="U802" s="336"/>
      <c r="V802" s="336"/>
      <c r="W802" s="336"/>
      <c r="X802" s="336"/>
      <c r="Y802" s="336"/>
      <c r="Z802" s="336"/>
    </row>
    <row r="803">
      <c r="A803" s="336"/>
      <c r="B803" s="336"/>
      <c r="C803" s="336"/>
      <c r="D803" s="336"/>
      <c r="E803" s="336"/>
      <c r="F803" s="336"/>
      <c r="G803" s="336"/>
      <c r="H803" s="336"/>
      <c r="I803" s="336"/>
      <c r="J803" s="336"/>
      <c r="K803" s="336"/>
      <c r="L803" s="336"/>
      <c r="M803" s="336"/>
      <c r="N803" s="336"/>
      <c r="O803" s="336"/>
      <c r="P803" s="336"/>
      <c r="Q803" s="336"/>
      <c r="R803" s="336"/>
      <c r="S803" s="336"/>
      <c r="T803" s="336"/>
      <c r="U803" s="336"/>
      <c r="V803" s="336"/>
      <c r="W803" s="336"/>
      <c r="X803" s="336"/>
      <c r="Y803" s="336"/>
      <c r="Z803" s="336"/>
    </row>
    <row r="804">
      <c r="A804" s="336"/>
      <c r="B804" s="336"/>
      <c r="C804" s="336"/>
      <c r="D804" s="336"/>
      <c r="E804" s="336"/>
      <c r="F804" s="336"/>
      <c r="G804" s="336"/>
      <c r="H804" s="336"/>
      <c r="I804" s="336"/>
      <c r="J804" s="336"/>
      <c r="K804" s="336"/>
      <c r="L804" s="336"/>
      <c r="M804" s="336"/>
      <c r="N804" s="336"/>
      <c r="O804" s="336"/>
      <c r="P804" s="336"/>
      <c r="Q804" s="336"/>
      <c r="R804" s="336"/>
      <c r="S804" s="336"/>
      <c r="T804" s="336"/>
      <c r="U804" s="336"/>
      <c r="V804" s="336"/>
      <c r="W804" s="336"/>
      <c r="X804" s="336"/>
      <c r="Y804" s="336"/>
      <c r="Z804" s="336"/>
    </row>
    <row r="805">
      <c r="A805" s="336"/>
      <c r="B805" s="336"/>
      <c r="C805" s="336"/>
      <c r="D805" s="336"/>
      <c r="E805" s="336"/>
      <c r="F805" s="336"/>
      <c r="G805" s="336"/>
      <c r="H805" s="336"/>
      <c r="I805" s="336"/>
      <c r="J805" s="336"/>
      <c r="K805" s="336"/>
      <c r="L805" s="336"/>
      <c r="M805" s="336"/>
      <c r="N805" s="336"/>
      <c r="O805" s="336"/>
      <c r="P805" s="336"/>
      <c r="Q805" s="336"/>
      <c r="R805" s="336"/>
      <c r="S805" s="336"/>
      <c r="T805" s="336"/>
      <c r="U805" s="336"/>
      <c r="V805" s="336"/>
      <c r="W805" s="336"/>
      <c r="X805" s="336"/>
      <c r="Y805" s="336"/>
      <c r="Z805" s="336"/>
    </row>
    <row r="806">
      <c r="A806" s="336"/>
      <c r="B806" s="336"/>
      <c r="C806" s="336"/>
      <c r="D806" s="336"/>
      <c r="E806" s="336"/>
      <c r="F806" s="336"/>
      <c r="G806" s="336"/>
      <c r="H806" s="336"/>
      <c r="I806" s="336"/>
      <c r="J806" s="336"/>
      <c r="K806" s="336"/>
      <c r="L806" s="336"/>
      <c r="M806" s="336"/>
      <c r="N806" s="336"/>
      <c r="O806" s="336"/>
      <c r="P806" s="336"/>
      <c r="Q806" s="336"/>
      <c r="R806" s="336"/>
      <c r="S806" s="336"/>
      <c r="T806" s="336"/>
      <c r="U806" s="336"/>
      <c r="V806" s="336"/>
      <c r="W806" s="336"/>
      <c r="X806" s="336"/>
      <c r="Y806" s="336"/>
      <c r="Z806" s="336"/>
    </row>
    <row r="807">
      <c r="A807" s="336"/>
      <c r="B807" s="336"/>
      <c r="C807" s="336"/>
      <c r="D807" s="336"/>
      <c r="E807" s="336"/>
      <c r="F807" s="336"/>
      <c r="G807" s="336"/>
      <c r="H807" s="336"/>
      <c r="I807" s="336"/>
      <c r="J807" s="336"/>
      <c r="K807" s="336"/>
      <c r="L807" s="336"/>
      <c r="M807" s="336"/>
      <c r="N807" s="336"/>
      <c r="O807" s="336"/>
      <c r="P807" s="336"/>
      <c r="Q807" s="336"/>
      <c r="R807" s="336"/>
      <c r="S807" s="336"/>
      <c r="T807" s="336"/>
      <c r="U807" s="336"/>
      <c r="V807" s="336"/>
      <c r="W807" s="336"/>
      <c r="X807" s="336"/>
      <c r="Y807" s="336"/>
      <c r="Z807" s="336"/>
    </row>
    <row r="808">
      <c r="A808" s="336"/>
      <c r="B808" s="336"/>
      <c r="C808" s="336"/>
      <c r="D808" s="336"/>
      <c r="E808" s="336"/>
      <c r="F808" s="336"/>
      <c r="G808" s="336"/>
      <c r="H808" s="336"/>
      <c r="I808" s="336"/>
      <c r="J808" s="336"/>
      <c r="K808" s="336"/>
      <c r="L808" s="336"/>
      <c r="M808" s="336"/>
      <c r="N808" s="336"/>
      <c r="O808" s="336"/>
      <c r="P808" s="336"/>
      <c r="Q808" s="336"/>
      <c r="R808" s="336"/>
      <c r="S808" s="336"/>
      <c r="T808" s="336"/>
      <c r="U808" s="336"/>
      <c r="V808" s="336"/>
      <c r="W808" s="336"/>
      <c r="X808" s="336"/>
      <c r="Y808" s="336"/>
      <c r="Z808" s="336"/>
    </row>
    <row r="809">
      <c r="A809" s="336"/>
      <c r="B809" s="336"/>
      <c r="C809" s="336"/>
      <c r="D809" s="336"/>
      <c r="E809" s="336"/>
      <c r="F809" s="336"/>
      <c r="G809" s="336"/>
      <c r="H809" s="336"/>
      <c r="I809" s="336"/>
      <c r="J809" s="336"/>
      <c r="K809" s="336"/>
      <c r="L809" s="336"/>
      <c r="M809" s="336"/>
      <c r="N809" s="336"/>
      <c r="O809" s="336"/>
      <c r="P809" s="336"/>
      <c r="Q809" s="336"/>
      <c r="R809" s="336"/>
      <c r="S809" s="336"/>
      <c r="T809" s="336"/>
      <c r="U809" s="336"/>
      <c r="V809" s="336"/>
      <c r="W809" s="336"/>
      <c r="X809" s="336"/>
      <c r="Y809" s="336"/>
      <c r="Z809" s="336"/>
    </row>
    <row r="810">
      <c r="A810" s="336"/>
      <c r="B810" s="336"/>
      <c r="C810" s="336"/>
      <c r="D810" s="336"/>
      <c r="E810" s="336"/>
      <c r="F810" s="336"/>
      <c r="G810" s="336"/>
      <c r="H810" s="336"/>
      <c r="I810" s="336"/>
      <c r="J810" s="336"/>
      <c r="K810" s="336"/>
      <c r="L810" s="336"/>
      <c r="M810" s="336"/>
      <c r="N810" s="336"/>
      <c r="O810" s="336"/>
      <c r="P810" s="336"/>
      <c r="Q810" s="336"/>
      <c r="R810" s="336"/>
      <c r="S810" s="336"/>
      <c r="T810" s="336"/>
      <c r="U810" s="336"/>
      <c r="V810" s="336"/>
      <c r="W810" s="336"/>
      <c r="X810" s="336"/>
      <c r="Y810" s="336"/>
      <c r="Z810" s="336"/>
    </row>
    <row r="811">
      <c r="A811" s="336"/>
      <c r="B811" s="336"/>
      <c r="C811" s="336"/>
      <c r="D811" s="336"/>
      <c r="E811" s="336"/>
      <c r="F811" s="336"/>
      <c r="G811" s="336"/>
      <c r="H811" s="336"/>
      <c r="I811" s="336"/>
      <c r="J811" s="336"/>
      <c r="K811" s="336"/>
      <c r="L811" s="336"/>
      <c r="M811" s="336"/>
      <c r="N811" s="336"/>
      <c r="O811" s="336"/>
      <c r="P811" s="336"/>
      <c r="Q811" s="336"/>
      <c r="R811" s="336"/>
      <c r="S811" s="336"/>
      <c r="T811" s="336"/>
      <c r="U811" s="336"/>
      <c r="V811" s="336"/>
      <c r="W811" s="336"/>
      <c r="X811" s="336"/>
      <c r="Y811" s="336"/>
      <c r="Z811" s="336"/>
    </row>
    <row r="812">
      <c r="A812" s="336"/>
      <c r="B812" s="336"/>
      <c r="C812" s="336"/>
      <c r="D812" s="336"/>
      <c r="E812" s="336"/>
      <c r="F812" s="336"/>
      <c r="G812" s="336"/>
      <c r="H812" s="336"/>
      <c r="I812" s="336"/>
      <c r="J812" s="336"/>
      <c r="K812" s="336"/>
      <c r="L812" s="336"/>
      <c r="M812" s="336"/>
      <c r="N812" s="336"/>
      <c r="O812" s="336"/>
      <c r="P812" s="336"/>
      <c r="Q812" s="336"/>
      <c r="R812" s="336"/>
      <c r="S812" s="336"/>
      <c r="T812" s="336"/>
      <c r="U812" s="336"/>
      <c r="V812" s="336"/>
      <c r="W812" s="336"/>
      <c r="X812" s="336"/>
      <c r="Y812" s="336"/>
      <c r="Z812" s="336"/>
    </row>
    <row r="813">
      <c r="A813" s="336"/>
      <c r="B813" s="336"/>
      <c r="C813" s="336"/>
      <c r="D813" s="336"/>
      <c r="E813" s="336"/>
      <c r="F813" s="336"/>
      <c r="G813" s="336"/>
      <c r="H813" s="336"/>
      <c r="I813" s="336"/>
      <c r="J813" s="336"/>
      <c r="K813" s="336"/>
      <c r="L813" s="336"/>
      <c r="M813" s="336"/>
      <c r="N813" s="336"/>
      <c r="O813" s="336"/>
      <c r="P813" s="336"/>
      <c r="Q813" s="336"/>
      <c r="R813" s="336"/>
      <c r="S813" s="336"/>
      <c r="T813" s="336"/>
      <c r="U813" s="336"/>
      <c r="V813" s="336"/>
      <c r="W813" s="336"/>
      <c r="X813" s="336"/>
      <c r="Y813" s="336"/>
      <c r="Z813" s="336"/>
    </row>
    <row r="814">
      <c r="A814" s="336"/>
      <c r="B814" s="336"/>
      <c r="C814" s="336"/>
      <c r="D814" s="336"/>
      <c r="E814" s="336"/>
      <c r="F814" s="336"/>
      <c r="G814" s="336"/>
      <c r="H814" s="336"/>
      <c r="I814" s="336"/>
      <c r="J814" s="336"/>
      <c r="K814" s="336"/>
      <c r="L814" s="336"/>
      <c r="M814" s="336"/>
      <c r="N814" s="336"/>
      <c r="O814" s="336"/>
      <c r="P814" s="336"/>
      <c r="Q814" s="336"/>
      <c r="R814" s="336"/>
      <c r="S814" s="336"/>
      <c r="T814" s="336"/>
      <c r="U814" s="336"/>
      <c r="V814" s="336"/>
      <c r="W814" s="336"/>
      <c r="X814" s="336"/>
      <c r="Y814" s="336"/>
      <c r="Z814" s="336"/>
    </row>
    <row r="815">
      <c r="A815" s="336"/>
      <c r="B815" s="336"/>
      <c r="C815" s="336"/>
      <c r="D815" s="336"/>
      <c r="E815" s="336"/>
      <c r="F815" s="336"/>
      <c r="G815" s="336"/>
      <c r="H815" s="336"/>
      <c r="I815" s="336"/>
      <c r="J815" s="336"/>
      <c r="K815" s="336"/>
      <c r="L815" s="336"/>
      <c r="M815" s="336"/>
      <c r="N815" s="336"/>
      <c r="O815" s="336"/>
      <c r="P815" s="336"/>
      <c r="Q815" s="336"/>
      <c r="R815" s="336"/>
      <c r="S815" s="336"/>
      <c r="T815" s="336"/>
      <c r="U815" s="336"/>
      <c r="V815" s="336"/>
      <c r="W815" s="336"/>
      <c r="X815" s="336"/>
      <c r="Y815" s="336"/>
      <c r="Z815" s="336"/>
    </row>
    <row r="816">
      <c r="A816" s="336"/>
      <c r="B816" s="336"/>
      <c r="C816" s="336"/>
      <c r="D816" s="336"/>
      <c r="E816" s="336"/>
      <c r="F816" s="336"/>
      <c r="G816" s="336"/>
      <c r="H816" s="336"/>
      <c r="I816" s="336"/>
      <c r="J816" s="336"/>
      <c r="K816" s="336"/>
      <c r="L816" s="336"/>
      <c r="M816" s="336"/>
      <c r="N816" s="336"/>
      <c r="O816" s="336"/>
      <c r="P816" s="336"/>
      <c r="Q816" s="336"/>
      <c r="R816" s="336"/>
      <c r="S816" s="336"/>
      <c r="T816" s="336"/>
      <c r="U816" s="336"/>
      <c r="V816" s="336"/>
      <c r="W816" s="336"/>
      <c r="X816" s="336"/>
      <c r="Y816" s="336"/>
      <c r="Z816" s="336"/>
    </row>
    <row r="817">
      <c r="A817" s="336"/>
      <c r="B817" s="336"/>
      <c r="C817" s="336"/>
      <c r="D817" s="336"/>
      <c r="E817" s="336"/>
      <c r="F817" s="336"/>
      <c r="G817" s="336"/>
      <c r="H817" s="336"/>
      <c r="I817" s="336"/>
      <c r="J817" s="336"/>
      <c r="K817" s="336"/>
      <c r="L817" s="336"/>
      <c r="M817" s="336"/>
      <c r="N817" s="336"/>
      <c r="O817" s="336"/>
      <c r="P817" s="336"/>
      <c r="Q817" s="336"/>
      <c r="R817" s="336"/>
      <c r="S817" s="336"/>
      <c r="T817" s="336"/>
      <c r="U817" s="336"/>
      <c r="V817" s="336"/>
      <c r="W817" s="336"/>
      <c r="X817" s="336"/>
      <c r="Y817" s="336"/>
      <c r="Z817" s="336"/>
    </row>
    <row r="818">
      <c r="A818" s="336"/>
      <c r="B818" s="336"/>
      <c r="C818" s="336"/>
      <c r="D818" s="336"/>
      <c r="E818" s="336"/>
      <c r="F818" s="336"/>
      <c r="G818" s="336"/>
      <c r="H818" s="336"/>
      <c r="I818" s="336"/>
      <c r="J818" s="336"/>
      <c r="K818" s="336"/>
      <c r="L818" s="336"/>
      <c r="M818" s="336"/>
      <c r="N818" s="336"/>
      <c r="O818" s="336"/>
      <c r="P818" s="336"/>
      <c r="Q818" s="336"/>
      <c r="R818" s="336"/>
      <c r="S818" s="336"/>
      <c r="T818" s="336"/>
      <c r="U818" s="336"/>
      <c r="V818" s="336"/>
      <c r="W818" s="336"/>
      <c r="X818" s="336"/>
      <c r="Y818" s="336"/>
      <c r="Z818" s="336"/>
    </row>
    <row r="819">
      <c r="A819" s="336"/>
      <c r="B819" s="336"/>
      <c r="C819" s="336"/>
      <c r="D819" s="336"/>
      <c r="E819" s="336"/>
      <c r="F819" s="336"/>
      <c r="G819" s="336"/>
      <c r="H819" s="336"/>
      <c r="I819" s="336"/>
      <c r="J819" s="336"/>
      <c r="K819" s="336"/>
      <c r="L819" s="336"/>
      <c r="M819" s="336"/>
      <c r="N819" s="336"/>
      <c r="O819" s="336"/>
      <c r="P819" s="336"/>
      <c r="Q819" s="336"/>
      <c r="R819" s="336"/>
      <c r="S819" s="336"/>
      <c r="T819" s="336"/>
      <c r="U819" s="336"/>
      <c r="V819" s="336"/>
      <c r="W819" s="336"/>
      <c r="X819" s="336"/>
      <c r="Y819" s="336"/>
      <c r="Z819" s="336"/>
    </row>
    <row r="820">
      <c r="A820" s="336"/>
      <c r="B820" s="336"/>
      <c r="C820" s="336"/>
      <c r="D820" s="336"/>
      <c r="E820" s="336"/>
      <c r="F820" s="336"/>
      <c r="G820" s="336"/>
      <c r="H820" s="336"/>
      <c r="I820" s="336"/>
      <c r="J820" s="336"/>
      <c r="K820" s="336"/>
      <c r="L820" s="336"/>
      <c r="M820" s="336"/>
      <c r="N820" s="336"/>
      <c r="O820" s="336"/>
      <c r="P820" s="336"/>
      <c r="Q820" s="336"/>
      <c r="R820" s="336"/>
      <c r="S820" s="336"/>
      <c r="T820" s="336"/>
      <c r="U820" s="336"/>
      <c r="V820" s="336"/>
      <c r="W820" s="336"/>
      <c r="X820" s="336"/>
      <c r="Y820" s="336"/>
      <c r="Z820" s="336"/>
    </row>
    <row r="821">
      <c r="A821" s="336"/>
      <c r="B821" s="336"/>
      <c r="C821" s="336"/>
      <c r="D821" s="336"/>
      <c r="E821" s="336"/>
      <c r="F821" s="336"/>
      <c r="G821" s="336"/>
      <c r="H821" s="336"/>
      <c r="I821" s="336"/>
      <c r="J821" s="336"/>
      <c r="K821" s="336"/>
      <c r="L821" s="336"/>
      <c r="M821" s="336"/>
      <c r="N821" s="336"/>
      <c r="O821" s="336"/>
      <c r="P821" s="336"/>
      <c r="Q821" s="336"/>
      <c r="R821" s="336"/>
      <c r="S821" s="336"/>
      <c r="T821" s="336"/>
      <c r="U821" s="336"/>
      <c r="V821" s="336"/>
      <c r="W821" s="336"/>
      <c r="X821" s="336"/>
      <c r="Y821" s="336"/>
      <c r="Z821" s="336"/>
    </row>
    <row r="822">
      <c r="A822" s="336"/>
      <c r="B822" s="336"/>
      <c r="C822" s="336"/>
      <c r="D822" s="336"/>
      <c r="E822" s="336"/>
      <c r="F822" s="336"/>
      <c r="G822" s="336"/>
      <c r="H822" s="336"/>
      <c r="I822" s="336"/>
      <c r="J822" s="336"/>
      <c r="K822" s="336"/>
      <c r="L822" s="336"/>
      <c r="M822" s="336"/>
      <c r="N822" s="336"/>
      <c r="O822" s="336"/>
      <c r="P822" s="336"/>
      <c r="Q822" s="336"/>
      <c r="R822" s="336"/>
      <c r="S822" s="336"/>
      <c r="T822" s="336"/>
      <c r="U822" s="336"/>
      <c r="V822" s="336"/>
      <c r="W822" s="336"/>
      <c r="X822" s="336"/>
      <c r="Y822" s="336"/>
      <c r="Z822" s="336"/>
    </row>
    <row r="823">
      <c r="A823" s="336"/>
      <c r="B823" s="336"/>
      <c r="C823" s="336"/>
      <c r="D823" s="336"/>
      <c r="E823" s="336"/>
      <c r="F823" s="336"/>
      <c r="G823" s="336"/>
      <c r="H823" s="336"/>
      <c r="I823" s="336"/>
      <c r="J823" s="336"/>
      <c r="K823" s="336"/>
      <c r="L823" s="336"/>
      <c r="M823" s="336"/>
      <c r="N823" s="336"/>
      <c r="O823" s="336"/>
      <c r="P823" s="336"/>
      <c r="Q823" s="336"/>
      <c r="R823" s="336"/>
      <c r="S823" s="336"/>
      <c r="T823" s="336"/>
      <c r="U823" s="336"/>
      <c r="V823" s="336"/>
      <c r="W823" s="336"/>
      <c r="X823" s="336"/>
      <c r="Y823" s="336"/>
      <c r="Z823" s="336"/>
    </row>
    <row r="824">
      <c r="A824" s="336"/>
      <c r="B824" s="336"/>
      <c r="C824" s="336"/>
      <c r="D824" s="336"/>
      <c r="E824" s="336"/>
      <c r="F824" s="336"/>
      <c r="G824" s="336"/>
      <c r="H824" s="336"/>
      <c r="I824" s="336"/>
      <c r="J824" s="336"/>
      <c r="K824" s="336"/>
      <c r="L824" s="336"/>
      <c r="M824" s="336"/>
      <c r="N824" s="336"/>
      <c r="O824" s="336"/>
      <c r="P824" s="336"/>
      <c r="Q824" s="336"/>
      <c r="R824" s="336"/>
      <c r="S824" s="336"/>
      <c r="T824" s="336"/>
      <c r="U824" s="336"/>
      <c r="V824" s="336"/>
      <c r="W824" s="336"/>
      <c r="X824" s="336"/>
      <c r="Y824" s="336"/>
      <c r="Z824" s="336"/>
    </row>
    <row r="825">
      <c r="A825" s="336"/>
      <c r="B825" s="336"/>
      <c r="C825" s="336"/>
      <c r="D825" s="336"/>
      <c r="E825" s="336"/>
      <c r="F825" s="336"/>
      <c r="G825" s="336"/>
      <c r="H825" s="336"/>
      <c r="I825" s="336"/>
      <c r="J825" s="336"/>
      <c r="K825" s="336"/>
      <c r="L825" s="336"/>
      <c r="M825" s="336"/>
      <c r="N825" s="336"/>
      <c r="O825" s="336"/>
      <c r="P825" s="336"/>
      <c r="Q825" s="336"/>
      <c r="R825" s="336"/>
      <c r="S825" s="336"/>
      <c r="T825" s="336"/>
      <c r="U825" s="336"/>
      <c r="V825" s="336"/>
      <c r="W825" s="336"/>
      <c r="X825" s="336"/>
      <c r="Y825" s="336"/>
      <c r="Z825" s="336"/>
    </row>
    <row r="826">
      <c r="A826" s="336"/>
      <c r="B826" s="336"/>
      <c r="C826" s="336"/>
      <c r="D826" s="336"/>
      <c r="E826" s="336"/>
      <c r="F826" s="336"/>
      <c r="G826" s="336"/>
      <c r="H826" s="336"/>
      <c r="I826" s="336"/>
      <c r="J826" s="336"/>
      <c r="K826" s="336"/>
      <c r="L826" s="336"/>
      <c r="M826" s="336"/>
      <c r="N826" s="336"/>
      <c r="O826" s="336"/>
      <c r="P826" s="336"/>
      <c r="Q826" s="336"/>
      <c r="R826" s="336"/>
      <c r="S826" s="336"/>
      <c r="T826" s="336"/>
      <c r="U826" s="336"/>
      <c r="V826" s="336"/>
      <c r="W826" s="336"/>
      <c r="X826" s="336"/>
      <c r="Y826" s="336"/>
      <c r="Z826" s="336"/>
    </row>
    <row r="827">
      <c r="A827" s="336"/>
      <c r="B827" s="336"/>
      <c r="C827" s="336"/>
      <c r="D827" s="336"/>
      <c r="E827" s="336"/>
      <c r="F827" s="336"/>
      <c r="G827" s="336"/>
      <c r="H827" s="336"/>
      <c r="I827" s="336"/>
      <c r="J827" s="336"/>
      <c r="K827" s="336"/>
      <c r="L827" s="336"/>
      <c r="M827" s="336"/>
      <c r="N827" s="336"/>
      <c r="O827" s="336"/>
      <c r="P827" s="336"/>
      <c r="Q827" s="336"/>
      <c r="R827" s="336"/>
      <c r="S827" s="336"/>
      <c r="T827" s="336"/>
      <c r="U827" s="336"/>
      <c r="V827" s="336"/>
      <c r="W827" s="336"/>
      <c r="X827" s="336"/>
      <c r="Y827" s="336"/>
      <c r="Z827" s="336"/>
    </row>
    <row r="828">
      <c r="A828" s="336"/>
      <c r="B828" s="336"/>
      <c r="C828" s="336"/>
      <c r="D828" s="336"/>
      <c r="E828" s="336"/>
      <c r="F828" s="336"/>
      <c r="G828" s="336"/>
      <c r="H828" s="336"/>
      <c r="I828" s="336"/>
      <c r="J828" s="336"/>
      <c r="K828" s="336"/>
      <c r="L828" s="336"/>
      <c r="M828" s="336"/>
      <c r="N828" s="336"/>
      <c r="O828" s="336"/>
      <c r="P828" s="336"/>
      <c r="Q828" s="336"/>
      <c r="R828" s="336"/>
      <c r="S828" s="336"/>
      <c r="T828" s="336"/>
      <c r="U828" s="336"/>
      <c r="V828" s="336"/>
      <c r="W828" s="336"/>
      <c r="X828" s="336"/>
      <c r="Y828" s="336"/>
      <c r="Z828" s="336"/>
    </row>
    <row r="829">
      <c r="A829" s="336"/>
      <c r="B829" s="336"/>
      <c r="C829" s="336"/>
      <c r="D829" s="336"/>
      <c r="E829" s="336"/>
      <c r="F829" s="336"/>
      <c r="G829" s="336"/>
      <c r="H829" s="336"/>
      <c r="I829" s="336"/>
      <c r="J829" s="336"/>
      <c r="K829" s="336"/>
      <c r="L829" s="336"/>
      <c r="M829" s="336"/>
      <c r="N829" s="336"/>
      <c r="O829" s="336"/>
      <c r="P829" s="336"/>
      <c r="Q829" s="336"/>
      <c r="R829" s="336"/>
      <c r="S829" s="336"/>
      <c r="T829" s="336"/>
      <c r="U829" s="336"/>
      <c r="V829" s="336"/>
      <c r="W829" s="336"/>
      <c r="X829" s="336"/>
      <c r="Y829" s="336"/>
      <c r="Z829" s="336"/>
    </row>
    <row r="830">
      <c r="A830" s="336"/>
      <c r="B830" s="336"/>
      <c r="C830" s="336"/>
      <c r="D830" s="336"/>
      <c r="E830" s="336"/>
      <c r="F830" s="336"/>
      <c r="G830" s="336"/>
      <c r="H830" s="336"/>
      <c r="I830" s="336"/>
      <c r="J830" s="336"/>
      <c r="K830" s="336"/>
      <c r="L830" s="336"/>
      <c r="M830" s="336"/>
      <c r="N830" s="336"/>
      <c r="O830" s="336"/>
      <c r="P830" s="336"/>
      <c r="Q830" s="336"/>
      <c r="R830" s="336"/>
      <c r="S830" s="336"/>
      <c r="T830" s="336"/>
      <c r="U830" s="336"/>
      <c r="V830" s="336"/>
      <c r="W830" s="336"/>
      <c r="X830" s="336"/>
      <c r="Y830" s="336"/>
      <c r="Z830" s="336"/>
    </row>
    <row r="831">
      <c r="A831" s="336"/>
      <c r="B831" s="336"/>
      <c r="C831" s="336"/>
      <c r="D831" s="336"/>
      <c r="E831" s="336"/>
      <c r="F831" s="336"/>
      <c r="G831" s="336"/>
      <c r="H831" s="336"/>
      <c r="I831" s="336"/>
      <c r="J831" s="336"/>
      <c r="K831" s="336"/>
      <c r="L831" s="336"/>
      <c r="M831" s="336"/>
      <c r="N831" s="336"/>
      <c r="O831" s="336"/>
      <c r="P831" s="336"/>
      <c r="Q831" s="336"/>
      <c r="R831" s="336"/>
      <c r="S831" s="336"/>
      <c r="T831" s="336"/>
      <c r="U831" s="336"/>
      <c r="V831" s="336"/>
      <c r="W831" s="336"/>
      <c r="X831" s="336"/>
      <c r="Y831" s="336"/>
      <c r="Z831" s="336"/>
    </row>
    <row r="832">
      <c r="A832" s="336"/>
      <c r="B832" s="336"/>
      <c r="C832" s="336"/>
      <c r="D832" s="336"/>
      <c r="E832" s="336"/>
      <c r="F832" s="336"/>
      <c r="G832" s="336"/>
      <c r="H832" s="336"/>
      <c r="I832" s="336"/>
      <c r="J832" s="336"/>
      <c r="K832" s="336"/>
      <c r="L832" s="336"/>
      <c r="M832" s="336"/>
      <c r="N832" s="336"/>
      <c r="O832" s="336"/>
      <c r="P832" s="336"/>
      <c r="Q832" s="336"/>
      <c r="R832" s="336"/>
      <c r="S832" s="336"/>
      <c r="T832" s="336"/>
      <c r="U832" s="336"/>
      <c r="V832" s="336"/>
      <c r="W832" s="336"/>
      <c r="X832" s="336"/>
      <c r="Y832" s="336"/>
      <c r="Z832" s="336"/>
    </row>
    <row r="833">
      <c r="A833" s="336"/>
      <c r="B833" s="336"/>
      <c r="C833" s="336"/>
      <c r="D833" s="336"/>
      <c r="E833" s="336"/>
      <c r="F833" s="336"/>
      <c r="G833" s="336"/>
      <c r="H833" s="336"/>
      <c r="I833" s="336"/>
      <c r="J833" s="336"/>
      <c r="K833" s="336"/>
      <c r="L833" s="336"/>
      <c r="M833" s="336"/>
      <c r="N833" s="336"/>
      <c r="O833" s="336"/>
      <c r="P833" s="336"/>
      <c r="Q833" s="336"/>
      <c r="R833" s="336"/>
      <c r="S833" s="336"/>
      <c r="T833" s="336"/>
      <c r="U833" s="336"/>
      <c r="V833" s="336"/>
      <c r="W833" s="336"/>
      <c r="X833" s="336"/>
      <c r="Y833" s="336"/>
      <c r="Z833" s="336"/>
    </row>
    <row r="834">
      <c r="A834" s="336"/>
      <c r="B834" s="336"/>
      <c r="C834" s="336"/>
      <c r="D834" s="336"/>
      <c r="E834" s="336"/>
      <c r="F834" s="336"/>
      <c r="G834" s="336"/>
      <c r="H834" s="336"/>
      <c r="I834" s="336"/>
      <c r="J834" s="336"/>
      <c r="K834" s="336"/>
      <c r="L834" s="336"/>
      <c r="M834" s="336"/>
      <c r="N834" s="336"/>
      <c r="O834" s="336"/>
      <c r="P834" s="336"/>
      <c r="Q834" s="336"/>
      <c r="R834" s="336"/>
      <c r="S834" s="336"/>
      <c r="T834" s="336"/>
      <c r="U834" s="336"/>
      <c r="V834" s="336"/>
      <c r="W834" s="336"/>
      <c r="X834" s="336"/>
      <c r="Y834" s="336"/>
      <c r="Z834" s="336"/>
    </row>
    <row r="835">
      <c r="A835" s="336"/>
      <c r="B835" s="336"/>
      <c r="C835" s="336"/>
      <c r="D835" s="336"/>
      <c r="E835" s="336"/>
      <c r="F835" s="336"/>
      <c r="G835" s="336"/>
      <c r="H835" s="336"/>
      <c r="I835" s="336"/>
      <c r="J835" s="336"/>
      <c r="K835" s="336"/>
      <c r="L835" s="336"/>
      <c r="M835" s="336"/>
      <c r="N835" s="336"/>
      <c r="O835" s="336"/>
      <c r="P835" s="336"/>
      <c r="Q835" s="336"/>
      <c r="R835" s="336"/>
      <c r="S835" s="336"/>
      <c r="T835" s="336"/>
      <c r="U835" s="336"/>
      <c r="V835" s="336"/>
      <c r="W835" s="336"/>
      <c r="X835" s="336"/>
      <c r="Y835" s="336"/>
      <c r="Z835" s="336"/>
    </row>
    <row r="836">
      <c r="A836" s="336"/>
      <c r="B836" s="336"/>
      <c r="C836" s="336"/>
      <c r="D836" s="336"/>
      <c r="E836" s="336"/>
      <c r="F836" s="336"/>
      <c r="G836" s="336"/>
      <c r="H836" s="336"/>
      <c r="I836" s="336"/>
      <c r="J836" s="336"/>
      <c r="K836" s="336"/>
      <c r="L836" s="336"/>
      <c r="M836" s="336"/>
      <c r="N836" s="336"/>
      <c r="O836" s="336"/>
      <c r="P836" s="336"/>
      <c r="Q836" s="336"/>
      <c r="R836" s="336"/>
      <c r="S836" s="336"/>
      <c r="T836" s="336"/>
      <c r="U836" s="336"/>
      <c r="V836" s="336"/>
      <c r="W836" s="336"/>
      <c r="X836" s="336"/>
      <c r="Y836" s="336"/>
      <c r="Z836" s="336"/>
    </row>
    <row r="837">
      <c r="A837" s="336"/>
      <c r="B837" s="336"/>
      <c r="C837" s="336"/>
      <c r="D837" s="336"/>
      <c r="E837" s="336"/>
      <c r="F837" s="336"/>
      <c r="G837" s="336"/>
      <c r="H837" s="336"/>
      <c r="I837" s="336"/>
      <c r="J837" s="336"/>
      <c r="K837" s="336"/>
      <c r="L837" s="336"/>
      <c r="M837" s="336"/>
      <c r="N837" s="336"/>
      <c r="O837" s="336"/>
      <c r="P837" s="336"/>
      <c r="Q837" s="336"/>
      <c r="R837" s="336"/>
      <c r="S837" s="336"/>
      <c r="T837" s="336"/>
      <c r="U837" s="336"/>
      <c r="V837" s="336"/>
      <c r="W837" s="336"/>
      <c r="X837" s="336"/>
      <c r="Y837" s="336"/>
      <c r="Z837" s="336"/>
    </row>
    <row r="838">
      <c r="A838" s="336"/>
      <c r="B838" s="336"/>
      <c r="C838" s="336"/>
      <c r="D838" s="336"/>
      <c r="E838" s="336"/>
      <c r="F838" s="336"/>
      <c r="G838" s="336"/>
      <c r="H838" s="336"/>
      <c r="I838" s="336"/>
      <c r="J838" s="336"/>
      <c r="K838" s="336"/>
      <c r="L838" s="336"/>
      <c r="M838" s="336"/>
      <c r="N838" s="336"/>
      <c r="O838" s="336"/>
      <c r="P838" s="336"/>
      <c r="Q838" s="336"/>
      <c r="R838" s="336"/>
      <c r="S838" s="336"/>
      <c r="T838" s="336"/>
      <c r="U838" s="336"/>
      <c r="V838" s="336"/>
      <c r="W838" s="336"/>
      <c r="X838" s="336"/>
      <c r="Y838" s="336"/>
      <c r="Z838" s="336"/>
    </row>
    <row r="839">
      <c r="A839" s="336"/>
      <c r="B839" s="336"/>
      <c r="C839" s="336"/>
      <c r="D839" s="336"/>
      <c r="E839" s="336"/>
      <c r="F839" s="336"/>
      <c r="G839" s="336"/>
      <c r="H839" s="336"/>
      <c r="I839" s="336"/>
      <c r="J839" s="336"/>
      <c r="K839" s="336"/>
      <c r="L839" s="336"/>
      <c r="M839" s="336"/>
      <c r="N839" s="336"/>
      <c r="O839" s="336"/>
      <c r="P839" s="336"/>
      <c r="Q839" s="336"/>
      <c r="R839" s="336"/>
      <c r="S839" s="336"/>
      <c r="T839" s="336"/>
      <c r="U839" s="336"/>
      <c r="V839" s="336"/>
      <c r="W839" s="336"/>
      <c r="X839" s="336"/>
      <c r="Y839" s="336"/>
      <c r="Z839" s="336"/>
    </row>
    <row r="840">
      <c r="A840" s="336"/>
      <c r="B840" s="336"/>
      <c r="C840" s="336"/>
      <c r="D840" s="336"/>
      <c r="E840" s="336"/>
      <c r="F840" s="336"/>
      <c r="G840" s="336"/>
      <c r="H840" s="336"/>
      <c r="I840" s="336"/>
      <c r="J840" s="336"/>
      <c r="K840" s="336"/>
      <c r="L840" s="336"/>
      <c r="M840" s="336"/>
      <c r="N840" s="336"/>
      <c r="O840" s="336"/>
      <c r="P840" s="336"/>
      <c r="Q840" s="336"/>
      <c r="R840" s="336"/>
      <c r="S840" s="336"/>
      <c r="T840" s="336"/>
      <c r="U840" s="336"/>
      <c r="V840" s="336"/>
      <c r="W840" s="336"/>
      <c r="X840" s="336"/>
      <c r="Y840" s="336"/>
      <c r="Z840" s="336"/>
    </row>
    <row r="841">
      <c r="A841" s="336"/>
      <c r="B841" s="336"/>
      <c r="C841" s="336"/>
      <c r="D841" s="336"/>
      <c r="E841" s="336"/>
      <c r="F841" s="336"/>
      <c r="G841" s="336"/>
      <c r="H841" s="336"/>
      <c r="I841" s="336"/>
      <c r="J841" s="336"/>
      <c r="K841" s="336"/>
      <c r="L841" s="336"/>
      <c r="M841" s="336"/>
      <c r="N841" s="336"/>
      <c r="O841" s="336"/>
      <c r="P841" s="336"/>
      <c r="Q841" s="336"/>
      <c r="R841" s="336"/>
      <c r="S841" s="336"/>
      <c r="T841" s="336"/>
      <c r="U841" s="336"/>
      <c r="V841" s="336"/>
      <c r="W841" s="336"/>
      <c r="X841" s="336"/>
      <c r="Y841" s="336"/>
      <c r="Z841" s="336"/>
    </row>
    <row r="842">
      <c r="A842" s="336"/>
      <c r="B842" s="336"/>
      <c r="C842" s="336"/>
      <c r="D842" s="336"/>
      <c r="E842" s="336"/>
      <c r="F842" s="336"/>
      <c r="G842" s="336"/>
      <c r="H842" s="336"/>
      <c r="I842" s="336"/>
      <c r="J842" s="336"/>
      <c r="K842" s="336"/>
      <c r="L842" s="336"/>
      <c r="M842" s="336"/>
      <c r="N842" s="336"/>
      <c r="O842" s="336"/>
      <c r="P842" s="336"/>
      <c r="Q842" s="336"/>
      <c r="R842" s="336"/>
      <c r="S842" s="336"/>
      <c r="T842" s="336"/>
      <c r="U842" s="336"/>
      <c r="V842" s="336"/>
      <c r="W842" s="336"/>
      <c r="X842" s="336"/>
      <c r="Y842" s="336"/>
      <c r="Z842" s="336"/>
    </row>
    <row r="843">
      <c r="A843" s="336"/>
      <c r="B843" s="336"/>
      <c r="C843" s="336"/>
      <c r="D843" s="336"/>
      <c r="E843" s="336"/>
      <c r="F843" s="336"/>
      <c r="G843" s="336"/>
      <c r="H843" s="336"/>
      <c r="I843" s="336"/>
      <c r="J843" s="336"/>
      <c r="K843" s="336"/>
      <c r="L843" s="336"/>
      <c r="M843" s="336"/>
      <c r="N843" s="336"/>
      <c r="O843" s="336"/>
      <c r="P843" s="336"/>
      <c r="Q843" s="336"/>
      <c r="R843" s="336"/>
      <c r="S843" s="336"/>
      <c r="T843" s="336"/>
      <c r="U843" s="336"/>
      <c r="V843" s="336"/>
      <c r="W843" s="336"/>
      <c r="X843" s="336"/>
      <c r="Y843" s="336"/>
      <c r="Z843" s="336"/>
    </row>
    <row r="844">
      <c r="A844" s="336"/>
      <c r="B844" s="336"/>
      <c r="C844" s="336"/>
      <c r="D844" s="336"/>
      <c r="E844" s="336"/>
      <c r="F844" s="336"/>
      <c r="G844" s="336"/>
      <c r="H844" s="336"/>
      <c r="I844" s="336"/>
      <c r="J844" s="336"/>
      <c r="K844" s="336"/>
      <c r="L844" s="336"/>
      <c r="M844" s="336"/>
      <c r="N844" s="336"/>
      <c r="O844" s="336"/>
      <c r="P844" s="336"/>
      <c r="Q844" s="336"/>
      <c r="R844" s="336"/>
      <c r="S844" s="336"/>
      <c r="T844" s="336"/>
      <c r="U844" s="336"/>
      <c r="V844" s="336"/>
      <c r="W844" s="336"/>
      <c r="X844" s="336"/>
      <c r="Y844" s="336"/>
      <c r="Z844" s="336"/>
    </row>
    <row r="845">
      <c r="A845" s="336"/>
      <c r="B845" s="336"/>
      <c r="C845" s="336"/>
      <c r="D845" s="336"/>
      <c r="E845" s="336"/>
      <c r="F845" s="336"/>
      <c r="G845" s="336"/>
      <c r="H845" s="336"/>
      <c r="I845" s="336"/>
      <c r="J845" s="336"/>
      <c r="K845" s="336"/>
      <c r="L845" s="336"/>
      <c r="M845" s="336"/>
      <c r="N845" s="336"/>
      <c r="O845" s="336"/>
      <c r="P845" s="336"/>
      <c r="Q845" s="336"/>
      <c r="R845" s="336"/>
      <c r="S845" s="336"/>
      <c r="T845" s="336"/>
      <c r="U845" s="336"/>
      <c r="V845" s="336"/>
      <c r="W845" s="336"/>
      <c r="X845" s="336"/>
      <c r="Y845" s="336"/>
      <c r="Z845" s="336"/>
    </row>
    <row r="846">
      <c r="A846" s="336"/>
      <c r="B846" s="336"/>
      <c r="C846" s="336"/>
      <c r="D846" s="336"/>
      <c r="E846" s="336"/>
      <c r="F846" s="336"/>
      <c r="G846" s="336"/>
      <c r="H846" s="336"/>
      <c r="I846" s="336"/>
      <c r="J846" s="336"/>
      <c r="K846" s="336"/>
      <c r="L846" s="336"/>
      <c r="M846" s="336"/>
      <c r="N846" s="336"/>
      <c r="O846" s="336"/>
      <c r="P846" s="336"/>
      <c r="Q846" s="336"/>
      <c r="R846" s="336"/>
      <c r="S846" s="336"/>
      <c r="T846" s="336"/>
      <c r="U846" s="336"/>
      <c r="V846" s="336"/>
      <c r="W846" s="336"/>
      <c r="X846" s="336"/>
      <c r="Y846" s="336"/>
      <c r="Z846" s="336"/>
    </row>
    <row r="847">
      <c r="A847" s="336"/>
      <c r="B847" s="336"/>
      <c r="C847" s="336"/>
      <c r="D847" s="336"/>
      <c r="E847" s="336"/>
      <c r="F847" s="336"/>
      <c r="G847" s="336"/>
      <c r="H847" s="336"/>
      <c r="I847" s="336"/>
      <c r="J847" s="336"/>
      <c r="K847" s="336"/>
      <c r="L847" s="336"/>
      <c r="M847" s="336"/>
      <c r="N847" s="336"/>
      <c r="O847" s="336"/>
      <c r="P847" s="336"/>
      <c r="Q847" s="336"/>
      <c r="R847" s="336"/>
      <c r="S847" s="336"/>
      <c r="T847" s="336"/>
      <c r="U847" s="336"/>
      <c r="V847" s="336"/>
      <c r="W847" s="336"/>
      <c r="X847" s="336"/>
      <c r="Y847" s="336"/>
      <c r="Z847" s="336"/>
    </row>
    <row r="848">
      <c r="A848" s="336"/>
      <c r="B848" s="336"/>
      <c r="C848" s="336"/>
      <c r="D848" s="336"/>
      <c r="E848" s="336"/>
      <c r="F848" s="336"/>
      <c r="G848" s="336"/>
      <c r="H848" s="336"/>
      <c r="I848" s="336"/>
      <c r="J848" s="336"/>
      <c r="K848" s="336"/>
      <c r="L848" s="336"/>
      <c r="M848" s="336"/>
      <c r="N848" s="336"/>
      <c r="O848" s="336"/>
      <c r="P848" s="336"/>
      <c r="Q848" s="336"/>
      <c r="R848" s="336"/>
      <c r="S848" s="336"/>
      <c r="T848" s="336"/>
      <c r="U848" s="336"/>
      <c r="V848" s="336"/>
      <c r="W848" s="336"/>
      <c r="X848" s="336"/>
      <c r="Y848" s="336"/>
      <c r="Z848" s="336"/>
    </row>
    <row r="849">
      <c r="A849" s="336"/>
      <c r="B849" s="336"/>
      <c r="C849" s="336"/>
      <c r="D849" s="336"/>
      <c r="E849" s="336"/>
      <c r="F849" s="336"/>
      <c r="G849" s="336"/>
      <c r="H849" s="336"/>
      <c r="I849" s="336"/>
      <c r="J849" s="336"/>
      <c r="K849" s="336"/>
      <c r="L849" s="336"/>
      <c r="M849" s="336"/>
      <c r="N849" s="336"/>
      <c r="O849" s="336"/>
      <c r="P849" s="336"/>
      <c r="Q849" s="336"/>
      <c r="R849" s="336"/>
      <c r="S849" s="336"/>
      <c r="T849" s="336"/>
      <c r="U849" s="336"/>
      <c r="V849" s="336"/>
      <c r="W849" s="336"/>
      <c r="X849" s="336"/>
      <c r="Y849" s="336"/>
      <c r="Z849" s="336"/>
    </row>
    <row r="850">
      <c r="A850" s="336"/>
      <c r="B850" s="336"/>
      <c r="C850" s="336"/>
      <c r="D850" s="336"/>
      <c r="E850" s="336"/>
      <c r="F850" s="336"/>
      <c r="G850" s="336"/>
      <c r="H850" s="336"/>
      <c r="I850" s="336"/>
      <c r="J850" s="336"/>
      <c r="K850" s="336"/>
      <c r="L850" s="336"/>
      <c r="M850" s="336"/>
      <c r="N850" s="336"/>
      <c r="O850" s="336"/>
      <c r="P850" s="336"/>
      <c r="Q850" s="336"/>
      <c r="R850" s="336"/>
      <c r="S850" s="336"/>
      <c r="T850" s="336"/>
      <c r="U850" s="336"/>
      <c r="V850" s="336"/>
      <c r="W850" s="336"/>
      <c r="X850" s="336"/>
      <c r="Y850" s="336"/>
      <c r="Z850" s="336"/>
    </row>
    <row r="851">
      <c r="A851" s="336"/>
      <c r="B851" s="336"/>
      <c r="C851" s="336"/>
      <c r="D851" s="336"/>
      <c r="E851" s="336"/>
      <c r="F851" s="336"/>
      <c r="G851" s="336"/>
      <c r="H851" s="336"/>
      <c r="I851" s="336"/>
      <c r="J851" s="336"/>
      <c r="K851" s="336"/>
      <c r="L851" s="336"/>
      <c r="M851" s="336"/>
      <c r="N851" s="336"/>
      <c r="O851" s="336"/>
      <c r="P851" s="336"/>
      <c r="Q851" s="336"/>
      <c r="R851" s="336"/>
      <c r="S851" s="336"/>
      <c r="T851" s="336"/>
      <c r="U851" s="336"/>
      <c r="V851" s="336"/>
      <c r="W851" s="336"/>
      <c r="X851" s="336"/>
      <c r="Y851" s="336"/>
      <c r="Z851" s="336"/>
    </row>
    <row r="852">
      <c r="A852" s="336"/>
      <c r="B852" s="336"/>
      <c r="C852" s="336"/>
      <c r="D852" s="336"/>
      <c r="E852" s="336"/>
      <c r="F852" s="336"/>
      <c r="G852" s="336"/>
      <c r="H852" s="336"/>
      <c r="I852" s="336"/>
      <c r="J852" s="336"/>
      <c r="K852" s="336"/>
      <c r="L852" s="336"/>
      <c r="M852" s="336"/>
      <c r="N852" s="336"/>
      <c r="O852" s="336"/>
      <c r="P852" s="336"/>
      <c r="Q852" s="336"/>
      <c r="R852" s="336"/>
      <c r="S852" s="336"/>
      <c r="T852" s="336"/>
      <c r="U852" s="336"/>
      <c r="V852" s="336"/>
      <c r="W852" s="336"/>
      <c r="X852" s="336"/>
      <c r="Y852" s="336"/>
      <c r="Z852" s="336"/>
    </row>
    <row r="853">
      <c r="A853" s="336"/>
      <c r="B853" s="336"/>
      <c r="C853" s="336"/>
      <c r="D853" s="336"/>
      <c r="E853" s="336"/>
      <c r="F853" s="336"/>
      <c r="G853" s="336"/>
      <c r="H853" s="336"/>
      <c r="I853" s="336"/>
      <c r="J853" s="336"/>
      <c r="K853" s="336"/>
      <c r="L853" s="336"/>
      <c r="M853" s="336"/>
      <c r="N853" s="336"/>
      <c r="O853" s="336"/>
      <c r="P853" s="336"/>
      <c r="Q853" s="336"/>
      <c r="R853" s="336"/>
      <c r="S853" s="336"/>
      <c r="T853" s="336"/>
      <c r="U853" s="336"/>
      <c r="V853" s="336"/>
      <c r="W853" s="336"/>
      <c r="X853" s="336"/>
      <c r="Y853" s="336"/>
      <c r="Z853" s="336"/>
    </row>
    <row r="854">
      <c r="A854" s="336"/>
      <c r="B854" s="336"/>
      <c r="C854" s="336"/>
      <c r="D854" s="336"/>
      <c r="E854" s="336"/>
      <c r="F854" s="336"/>
      <c r="G854" s="336"/>
      <c r="H854" s="336"/>
      <c r="I854" s="336"/>
      <c r="J854" s="336"/>
      <c r="K854" s="336"/>
      <c r="L854" s="336"/>
      <c r="M854" s="336"/>
      <c r="N854" s="336"/>
      <c r="O854" s="336"/>
      <c r="P854" s="336"/>
      <c r="Q854" s="336"/>
      <c r="R854" s="336"/>
      <c r="S854" s="336"/>
      <c r="T854" s="336"/>
      <c r="U854" s="336"/>
      <c r="V854" s="336"/>
      <c r="W854" s="336"/>
      <c r="X854" s="336"/>
      <c r="Y854" s="336"/>
      <c r="Z854" s="336"/>
    </row>
    <row r="855">
      <c r="A855" s="336"/>
      <c r="B855" s="336"/>
      <c r="C855" s="336"/>
      <c r="D855" s="336"/>
      <c r="E855" s="336"/>
      <c r="F855" s="336"/>
      <c r="G855" s="336"/>
      <c r="H855" s="336"/>
      <c r="I855" s="336"/>
      <c r="J855" s="336"/>
      <c r="K855" s="336"/>
      <c r="L855" s="336"/>
      <c r="M855" s="336"/>
      <c r="N855" s="336"/>
      <c r="O855" s="336"/>
      <c r="P855" s="336"/>
      <c r="Q855" s="336"/>
      <c r="R855" s="336"/>
      <c r="S855" s="336"/>
      <c r="T855" s="336"/>
      <c r="U855" s="336"/>
      <c r="V855" s="336"/>
      <c r="W855" s="336"/>
      <c r="X855" s="336"/>
      <c r="Y855" s="336"/>
      <c r="Z855" s="336"/>
    </row>
    <row r="856">
      <c r="A856" s="336"/>
      <c r="B856" s="336"/>
      <c r="C856" s="336"/>
      <c r="D856" s="336"/>
      <c r="E856" s="336"/>
      <c r="F856" s="336"/>
      <c r="G856" s="336"/>
      <c r="H856" s="336"/>
      <c r="I856" s="336"/>
      <c r="J856" s="336"/>
      <c r="K856" s="336"/>
      <c r="L856" s="336"/>
      <c r="M856" s="336"/>
      <c r="N856" s="336"/>
      <c r="O856" s="336"/>
      <c r="P856" s="336"/>
      <c r="Q856" s="336"/>
      <c r="R856" s="336"/>
      <c r="S856" s="336"/>
      <c r="T856" s="336"/>
      <c r="U856" s="336"/>
      <c r="V856" s="336"/>
      <c r="W856" s="336"/>
      <c r="X856" s="336"/>
      <c r="Y856" s="336"/>
      <c r="Z856" s="336"/>
    </row>
    <row r="857">
      <c r="A857" s="336"/>
      <c r="B857" s="336"/>
      <c r="C857" s="336"/>
      <c r="D857" s="336"/>
      <c r="E857" s="336"/>
      <c r="F857" s="336"/>
      <c r="G857" s="336"/>
      <c r="H857" s="336"/>
      <c r="I857" s="336"/>
      <c r="J857" s="336"/>
      <c r="K857" s="336"/>
      <c r="L857" s="336"/>
      <c r="M857" s="336"/>
      <c r="N857" s="336"/>
      <c r="O857" s="336"/>
      <c r="P857" s="336"/>
      <c r="Q857" s="336"/>
      <c r="R857" s="336"/>
      <c r="S857" s="336"/>
      <c r="T857" s="336"/>
      <c r="U857" s="336"/>
      <c r="V857" s="336"/>
      <c r="W857" s="336"/>
      <c r="X857" s="336"/>
      <c r="Y857" s="336"/>
      <c r="Z857" s="336"/>
    </row>
    <row r="858">
      <c r="A858" s="336"/>
      <c r="B858" s="336"/>
      <c r="C858" s="336"/>
      <c r="D858" s="336"/>
      <c r="E858" s="336"/>
      <c r="F858" s="336"/>
      <c r="G858" s="336"/>
      <c r="H858" s="336"/>
      <c r="I858" s="336"/>
      <c r="J858" s="336"/>
      <c r="K858" s="336"/>
      <c r="L858" s="336"/>
      <c r="M858" s="336"/>
      <c r="N858" s="336"/>
      <c r="O858" s="336"/>
      <c r="P858" s="336"/>
      <c r="Q858" s="336"/>
      <c r="R858" s="336"/>
      <c r="S858" s="336"/>
      <c r="T858" s="336"/>
      <c r="U858" s="336"/>
      <c r="V858" s="336"/>
      <c r="W858" s="336"/>
      <c r="X858" s="336"/>
      <c r="Y858" s="336"/>
      <c r="Z858" s="336"/>
    </row>
    <row r="859">
      <c r="A859" s="336"/>
      <c r="B859" s="336"/>
      <c r="C859" s="336"/>
      <c r="D859" s="336"/>
      <c r="E859" s="336"/>
      <c r="F859" s="336"/>
      <c r="G859" s="336"/>
      <c r="H859" s="336"/>
      <c r="I859" s="336"/>
      <c r="J859" s="336"/>
      <c r="K859" s="336"/>
      <c r="L859" s="336"/>
      <c r="M859" s="336"/>
      <c r="N859" s="336"/>
      <c r="O859" s="336"/>
      <c r="P859" s="336"/>
      <c r="Q859" s="336"/>
      <c r="R859" s="336"/>
      <c r="S859" s="336"/>
      <c r="T859" s="336"/>
      <c r="U859" s="336"/>
      <c r="V859" s="336"/>
      <c r="W859" s="336"/>
      <c r="X859" s="336"/>
      <c r="Y859" s="336"/>
      <c r="Z859" s="336"/>
    </row>
    <row r="860">
      <c r="A860" s="336"/>
      <c r="B860" s="336"/>
      <c r="C860" s="336"/>
      <c r="D860" s="336"/>
      <c r="E860" s="336"/>
      <c r="F860" s="336"/>
      <c r="G860" s="336"/>
      <c r="H860" s="336"/>
      <c r="I860" s="336"/>
      <c r="J860" s="336"/>
      <c r="K860" s="336"/>
      <c r="L860" s="336"/>
      <c r="M860" s="336"/>
      <c r="N860" s="336"/>
      <c r="O860" s="336"/>
      <c r="P860" s="336"/>
      <c r="Q860" s="336"/>
      <c r="R860" s="336"/>
      <c r="S860" s="336"/>
      <c r="T860" s="336"/>
      <c r="U860" s="336"/>
      <c r="V860" s="336"/>
      <c r="W860" s="336"/>
      <c r="X860" s="336"/>
      <c r="Y860" s="336"/>
      <c r="Z860" s="336"/>
    </row>
    <row r="861">
      <c r="A861" s="336"/>
      <c r="B861" s="336"/>
      <c r="C861" s="336"/>
      <c r="D861" s="336"/>
      <c r="E861" s="336"/>
      <c r="F861" s="336"/>
      <c r="G861" s="336"/>
      <c r="H861" s="336"/>
      <c r="I861" s="336"/>
      <c r="J861" s="336"/>
      <c r="K861" s="336"/>
      <c r="L861" s="336"/>
      <c r="M861" s="336"/>
      <c r="N861" s="336"/>
      <c r="O861" s="336"/>
      <c r="P861" s="336"/>
      <c r="Q861" s="336"/>
      <c r="R861" s="336"/>
      <c r="S861" s="336"/>
      <c r="T861" s="336"/>
      <c r="U861" s="336"/>
      <c r="V861" s="336"/>
      <c r="W861" s="336"/>
      <c r="X861" s="336"/>
      <c r="Y861" s="336"/>
      <c r="Z861" s="336"/>
    </row>
    <row r="862">
      <c r="A862" s="336"/>
      <c r="B862" s="336"/>
      <c r="C862" s="336"/>
      <c r="D862" s="336"/>
      <c r="E862" s="336"/>
      <c r="F862" s="336"/>
      <c r="G862" s="336"/>
      <c r="H862" s="336"/>
      <c r="I862" s="336"/>
      <c r="J862" s="336"/>
      <c r="K862" s="336"/>
      <c r="L862" s="336"/>
      <c r="M862" s="336"/>
      <c r="N862" s="336"/>
      <c r="O862" s="336"/>
      <c r="P862" s="336"/>
      <c r="Q862" s="336"/>
      <c r="R862" s="336"/>
      <c r="S862" s="336"/>
      <c r="T862" s="336"/>
      <c r="U862" s="336"/>
      <c r="V862" s="336"/>
      <c r="W862" s="336"/>
      <c r="X862" s="336"/>
      <c r="Y862" s="336"/>
      <c r="Z862" s="336"/>
    </row>
    <row r="863">
      <c r="A863" s="336"/>
      <c r="B863" s="336"/>
      <c r="C863" s="336"/>
      <c r="D863" s="336"/>
      <c r="E863" s="336"/>
      <c r="F863" s="336"/>
      <c r="G863" s="336"/>
      <c r="H863" s="336"/>
      <c r="I863" s="336"/>
      <c r="J863" s="336"/>
      <c r="K863" s="336"/>
      <c r="L863" s="336"/>
      <c r="M863" s="336"/>
      <c r="N863" s="336"/>
      <c r="O863" s="336"/>
      <c r="P863" s="336"/>
      <c r="Q863" s="336"/>
      <c r="R863" s="336"/>
      <c r="S863" s="336"/>
      <c r="T863" s="336"/>
      <c r="U863" s="336"/>
      <c r="V863" s="336"/>
      <c r="W863" s="336"/>
      <c r="X863" s="336"/>
      <c r="Y863" s="336"/>
      <c r="Z863" s="336"/>
    </row>
    <row r="864">
      <c r="A864" s="336"/>
      <c r="B864" s="336"/>
      <c r="C864" s="336"/>
      <c r="D864" s="336"/>
      <c r="E864" s="336"/>
      <c r="F864" s="336"/>
      <c r="G864" s="336"/>
      <c r="H864" s="336"/>
      <c r="I864" s="336"/>
      <c r="J864" s="336"/>
      <c r="K864" s="336"/>
      <c r="L864" s="336"/>
      <c r="M864" s="336"/>
      <c r="N864" s="336"/>
      <c r="O864" s="336"/>
      <c r="P864" s="336"/>
      <c r="Q864" s="336"/>
      <c r="R864" s="336"/>
      <c r="S864" s="336"/>
      <c r="T864" s="336"/>
      <c r="U864" s="336"/>
      <c r="V864" s="336"/>
      <c r="W864" s="336"/>
      <c r="X864" s="336"/>
      <c r="Y864" s="336"/>
      <c r="Z864" s="336"/>
    </row>
    <row r="865">
      <c r="A865" s="336"/>
      <c r="B865" s="336"/>
      <c r="C865" s="336"/>
      <c r="D865" s="336"/>
      <c r="E865" s="336"/>
      <c r="F865" s="336"/>
      <c r="G865" s="336"/>
      <c r="H865" s="336"/>
      <c r="I865" s="336"/>
      <c r="J865" s="336"/>
      <c r="K865" s="336"/>
      <c r="L865" s="336"/>
      <c r="M865" s="336"/>
      <c r="N865" s="336"/>
      <c r="O865" s="336"/>
      <c r="P865" s="336"/>
      <c r="Q865" s="336"/>
      <c r="R865" s="336"/>
      <c r="S865" s="336"/>
      <c r="T865" s="336"/>
      <c r="U865" s="336"/>
      <c r="V865" s="336"/>
      <c r="W865" s="336"/>
      <c r="X865" s="336"/>
      <c r="Y865" s="336"/>
      <c r="Z865" s="336"/>
    </row>
    <row r="866">
      <c r="A866" s="336"/>
      <c r="B866" s="336"/>
      <c r="C866" s="336"/>
      <c r="D866" s="336"/>
      <c r="E866" s="336"/>
      <c r="F866" s="336"/>
      <c r="G866" s="336"/>
      <c r="H866" s="336"/>
      <c r="I866" s="336"/>
      <c r="J866" s="336"/>
      <c r="K866" s="336"/>
      <c r="L866" s="336"/>
      <c r="M866" s="336"/>
      <c r="N866" s="336"/>
      <c r="O866" s="336"/>
      <c r="P866" s="336"/>
      <c r="Q866" s="336"/>
      <c r="R866" s="336"/>
      <c r="S866" s="336"/>
      <c r="T866" s="336"/>
      <c r="U866" s="336"/>
      <c r="V866" s="336"/>
      <c r="W866" s="336"/>
      <c r="X866" s="336"/>
      <c r="Y866" s="336"/>
      <c r="Z866" s="336"/>
    </row>
    <row r="867">
      <c r="A867" s="336"/>
      <c r="B867" s="336"/>
      <c r="C867" s="336"/>
      <c r="D867" s="336"/>
      <c r="E867" s="336"/>
      <c r="F867" s="336"/>
      <c r="G867" s="336"/>
      <c r="H867" s="336"/>
      <c r="I867" s="336"/>
      <c r="J867" s="336"/>
      <c r="K867" s="336"/>
      <c r="L867" s="336"/>
      <c r="M867" s="336"/>
      <c r="N867" s="336"/>
      <c r="O867" s="336"/>
      <c r="P867" s="336"/>
      <c r="Q867" s="336"/>
      <c r="R867" s="336"/>
      <c r="S867" s="336"/>
      <c r="T867" s="336"/>
      <c r="U867" s="336"/>
      <c r="V867" s="336"/>
      <c r="W867" s="336"/>
      <c r="X867" s="336"/>
      <c r="Y867" s="336"/>
      <c r="Z867" s="336"/>
    </row>
    <row r="868">
      <c r="A868" s="336"/>
      <c r="B868" s="336"/>
      <c r="C868" s="336"/>
      <c r="D868" s="336"/>
      <c r="E868" s="336"/>
      <c r="F868" s="336"/>
      <c r="G868" s="336"/>
      <c r="H868" s="336"/>
      <c r="I868" s="336"/>
      <c r="J868" s="336"/>
      <c r="K868" s="336"/>
      <c r="L868" s="336"/>
      <c r="M868" s="336"/>
      <c r="N868" s="336"/>
      <c r="O868" s="336"/>
      <c r="P868" s="336"/>
      <c r="Q868" s="336"/>
      <c r="R868" s="336"/>
      <c r="S868" s="336"/>
      <c r="T868" s="336"/>
      <c r="U868" s="336"/>
      <c r="V868" s="336"/>
      <c r="W868" s="336"/>
      <c r="X868" s="336"/>
      <c r="Y868" s="336"/>
      <c r="Z868" s="336"/>
    </row>
    <row r="869">
      <c r="A869" s="336"/>
      <c r="B869" s="336"/>
      <c r="C869" s="336"/>
      <c r="D869" s="336"/>
      <c r="E869" s="336"/>
      <c r="F869" s="336"/>
      <c r="G869" s="336"/>
      <c r="H869" s="336"/>
      <c r="I869" s="336"/>
      <c r="J869" s="336"/>
      <c r="K869" s="336"/>
      <c r="L869" s="336"/>
      <c r="M869" s="336"/>
      <c r="N869" s="336"/>
      <c r="O869" s="336"/>
      <c r="P869" s="336"/>
      <c r="Q869" s="336"/>
      <c r="R869" s="336"/>
      <c r="S869" s="336"/>
      <c r="T869" s="336"/>
      <c r="U869" s="336"/>
      <c r="V869" s="336"/>
      <c r="W869" s="336"/>
      <c r="X869" s="336"/>
      <c r="Y869" s="336"/>
      <c r="Z869" s="336"/>
    </row>
    <row r="870">
      <c r="A870" s="336"/>
      <c r="B870" s="336"/>
      <c r="C870" s="336"/>
      <c r="D870" s="336"/>
      <c r="E870" s="336"/>
      <c r="F870" s="336"/>
      <c r="G870" s="336"/>
      <c r="H870" s="336"/>
      <c r="I870" s="336"/>
      <c r="J870" s="336"/>
      <c r="K870" s="336"/>
      <c r="L870" s="336"/>
      <c r="M870" s="336"/>
      <c r="N870" s="336"/>
      <c r="O870" s="336"/>
      <c r="P870" s="336"/>
      <c r="Q870" s="336"/>
      <c r="R870" s="336"/>
      <c r="S870" s="336"/>
      <c r="T870" s="336"/>
      <c r="U870" s="336"/>
      <c r="V870" s="336"/>
      <c r="W870" s="336"/>
      <c r="X870" s="336"/>
      <c r="Y870" s="336"/>
      <c r="Z870" s="336"/>
    </row>
    <row r="871">
      <c r="A871" s="336"/>
      <c r="B871" s="336"/>
      <c r="C871" s="336"/>
      <c r="D871" s="336"/>
      <c r="E871" s="336"/>
      <c r="F871" s="336"/>
      <c r="G871" s="336"/>
      <c r="H871" s="336"/>
      <c r="I871" s="336"/>
      <c r="J871" s="336"/>
      <c r="K871" s="336"/>
      <c r="L871" s="336"/>
      <c r="M871" s="336"/>
      <c r="N871" s="336"/>
      <c r="O871" s="336"/>
      <c r="P871" s="336"/>
      <c r="Q871" s="336"/>
      <c r="R871" s="336"/>
      <c r="S871" s="336"/>
      <c r="T871" s="336"/>
      <c r="U871" s="336"/>
      <c r="V871" s="336"/>
      <c r="W871" s="336"/>
      <c r="X871" s="336"/>
      <c r="Y871" s="336"/>
      <c r="Z871" s="336"/>
    </row>
    <row r="872">
      <c r="A872" s="336"/>
      <c r="B872" s="336"/>
      <c r="C872" s="336"/>
      <c r="D872" s="336"/>
      <c r="E872" s="336"/>
      <c r="F872" s="336"/>
      <c r="G872" s="336"/>
      <c r="H872" s="336"/>
      <c r="I872" s="336"/>
      <c r="J872" s="336"/>
      <c r="K872" s="336"/>
      <c r="L872" s="336"/>
      <c r="M872" s="336"/>
      <c r="N872" s="336"/>
      <c r="O872" s="336"/>
      <c r="P872" s="336"/>
      <c r="Q872" s="336"/>
      <c r="R872" s="336"/>
      <c r="S872" s="336"/>
      <c r="T872" s="336"/>
      <c r="U872" s="336"/>
      <c r="V872" s="336"/>
      <c r="W872" s="336"/>
      <c r="X872" s="336"/>
      <c r="Y872" s="336"/>
      <c r="Z872" s="336"/>
    </row>
    <row r="873">
      <c r="A873" s="336"/>
      <c r="B873" s="336"/>
      <c r="C873" s="336"/>
      <c r="D873" s="336"/>
      <c r="E873" s="336"/>
      <c r="F873" s="336"/>
      <c r="G873" s="336"/>
      <c r="H873" s="336"/>
      <c r="I873" s="336"/>
      <c r="J873" s="336"/>
      <c r="K873" s="336"/>
      <c r="L873" s="336"/>
      <c r="M873" s="336"/>
      <c r="N873" s="336"/>
      <c r="O873" s="336"/>
      <c r="P873" s="336"/>
      <c r="Q873" s="336"/>
      <c r="R873" s="336"/>
      <c r="S873" s="336"/>
      <c r="T873" s="336"/>
      <c r="U873" s="336"/>
      <c r="V873" s="336"/>
      <c r="W873" s="336"/>
      <c r="X873" s="336"/>
      <c r="Y873" s="336"/>
      <c r="Z873" s="336"/>
    </row>
    <row r="874">
      <c r="A874" s="336"/>
      <c r="B874" s="336"/>
      <c r="C874" s="336"/>
      <c r="D874" s="336"/>
      <c r="E874" s="336"/>
      <c r="F874" s="336"/>
      <c r="G874" s="336"/>
      <c r="H874" s="336"/>
      <c r="I874" s="336"/>
      <c r="J874" s="336"/>
      <c r="K874" s="336"/>
      <c r="L874" s="336"/>
      <c r="M874" s="336"/>
      <c r="N874" s="336"/>
      <c r="O874" s="336"/>
      <c r="P874" s="336"/>
      <c r="Q874" s="336"/>
      <c r="R874" s="336"/>
      <c r="S874" s="336"/>
      <c r="T874" s="336"/>
      <c r="U874" s="336"/>
      <c r="V874" s="336"/>
      <c r="W874" s="336"/>
      <c r="X874" s="336"/>
      <c r="Y874" s="336"/>
      <c r="Z874" s="336"/>
    </row>
    <row r="875">
      <c r="A875" s="336"/>
      <c r="B875" s="336"/>
      <c r="C875" s="336"/>
      <c r="D875" s="336"/>
      <c r="E875" s="336"/>
      <c r="F875" s="336"/>
      <c r="G875" s="336"/>
      <c r="H875" s="336"/>
      <c r="I875" s="336"/>
      <c r="J875" s="336"/>
      <c r="K875" s="336"/>
      <c r="L875" s="336"/>
      <c r="M875" s="336"/>
      <c r="N875" s="336"/>
      <c r="O875" s="336"/>
      <c r="P875" s="336"/>
      <c r="Q875" s="336"/>
      <c r="R875" s="336"/>
      <c r="S875" s="336"/>
      <c r="T875" s="336"/>
      <c r="U875" s="336"/>
      <c r="V875" s="336"/>
      <c r="W875" s="336"/>
      <c r="X875" s="336"/>
      <c r="Y875" s="336"/>
      <c r="Z875" s="336"/>
    </row>
    <row r="876">
      <c r="A876" s="336"/>
      <c r="B876" s="336"/>
      <c r="C876" s="336"/>
      <c r="D876" s="336"/>
      <c r="E876" s="336"/>
      <c r="F876" s="336"/>
      <c r="G876" s="336"/>
      <c r="H876" s="336"/>
      <c r="I876" s="336"/>
      <c r="J876" s="336"/>
      <c r="K876" s="336"/>
      <c r="L876" s="336"/>
      <c r="M876" s="336"/>
      <c r="N876" s="336"/>
      <c r="O876" s="336"/>
      <c r="P876" s="336"/>
      <c r="Q876" s="336"/>
      <c r="R876" s="336"/>
      <c r="S876" s="336"/>
      <c r="T876" s="336"/>
      <c r="U876" s="336"/>
      <c r="V876" s="336"/>
      <c r="W876" s="336"/>
      <c r="X876" s="336"/>
      <c r="Y876" s="336"/>
      <c r="Z876" s="336"/>
    </row>
    <row r="877">
      <c r="A877" s="336"/>
      <c r="B877" s="336"/>
      <c r="C877" s="336"/>
      <c r="D877" s="336"/>
      <c r="E877" s="336"/>
      <c r="F877" s="336"/>
      <c r="G877" s="336"/>
      <c r="H877" s="336"/>
      <c r="I877" s="336"/>
      <c r="J877" s="336"/>
      <c r="K877" s="336"/>
      <c r="L877" s="336"/>
      <c r="M877" s="336"/>
      <c r="N877" s="336"/>
      <c r="O877" s="336"/>
      <c r="P877" s="336"/>
      <c r="Q877" s="336"/>
      <c r="R877" s="336"/>
      <c r="S877" s="336"/>
      <c r="T877" s="336"/>
      <c r="U877" s="336"/>
      <c r="V877" s="336"/>
      <c r="W877" s="336"/>
      <c r="X877" s="336"/>
      <c r="Y877" s="336"/>
      <c r="Z877" s="336"/>
    </row>
    <row r="878">
      <c r="A878" s="336"/>
      <c r="B878" s="336"/>
      <c r="C878" s="336"/>
      <c r="D878" s="336"/>
      <c r="E878" s="336"/>
      <c r="F878" s="336"/>
      <c r="G878" s="336"/>
      <c r="H878" s="336"/>
      <c r="I878" s="336"/>
      <c r="J878" s="336"/>
      <c r="K878" s="336"/>
      <c r="L878" s="336"/>
      <c r="M878" s="336"/>
      <c r="N878" s="336"/>
      <c r="O878" s="336"/>
      <c r="P878" s="336"/>
      <c r="Q878" s="336"/>
      <c r="R878" s="336"/>
      <c r="S878" s="336"/>
      <c r="T878" s="336"/>
      <c r="U878" s="336"/>
      <c r="V878" s="336"/>
      <c r="W878" s="336"/>
      <c r="X878" s="336"/>
      <c r="Y878" s="336"/>
      <c r="Z878" s="336"/>
    </row>
    <row r="879">
      <c r="A879" s="336"/>
      <c r="B879" s="336"/>
      <c r="C879" s="336"/>
      <c r="D879" s="336"/>
      <c r="E879" s="336"/>
      <c r="F879" s="336"/>
      <c r="G879" s="336"/>
      <c r="H879" s="336"/>
      <c r="I879" s="336"/>
      <c r="J879" s="336"/>
      <c r="K879" s="336"/>
      <c r="L879" s="336"/>
      <c r="M879" s="336"/>
      <c r="N879" s="336"/>
      <c r="O879" s="336"/>
      <c r="P879" s="336"/>
      <c r="Q879" s="336"/>
      <c r="R879" s="336"/>
      <c r="S879" s="336"/>
      <c r="T879" s="336"/>
      <c r="U879" s="336"/>
      <c r="V879" s="336"/>
      <c r="W879" s="336"/>
      <c r="X879" s="336"/>
      <c r="Y879" s="336"/>
      <c r="Z879" s="336"/>
    </row>
    <row r="880">
      <c r="A880" s="336"/>
      <c r="B880" s="336"/>
      <c r="C880" s="336"/>
      <c r="D880" s="336"/>
      <c r="E880" s="336"/>
      <c r="F880" s="336"/>
      <c r="G880" s="336"/>
      <c r="H880" s="336"/>
      <c r="I880" s="336"/>
      <c r="J880" s="336"/>
      <c r="K880" s="336"/>
      <c r="L880" s="336"/>
      <c r="M880" s="336"/>
      <c r="N880" s="336"/>
      <c r="O880" s="336"/>
      <c r="P880" s="336"/>
      <c r="Q880" s="336"/>
      <c r="R880" s="336"/>
      <c r="S880" s="336"/>
      <c r="T880" s="336"/>
      <c r="U880" s="336"/>
      <c r="V880" s="336"/>
      <c r="W880" s="336"/>
      <c r="X880" s="336"/>
      <c r="Y880" s="336"/>
      <c r="Z880" s="336"/>
    </row>
    <row r="881">
      <c r="A881" s="336"/>
      <c r="B881" s="336"/>
      <c r="C881" s="336"/>
      <c r="D881" s="336"/>
      <c r="E881" s="336"/>
      <c r="F881" s="336"/>
      <c r="G881" s="336"/>
      <c r="H881" s="336"/>
      <c r="I881" s="336"/>
      <c r="J881" s="336"/>
      <c r="K881" s="336"/>
      <c r="L881" s="336"/>
      <c r="M881" s="336"/>
      <c r="N881" s="336"/>
      <c r="O881" s="336"/>
      <c r="P881" s="336"/>
      <c r="Q881" s="336"/>
      <c r="R881" s="336"/>
      <c r="S881" s="336"/>
      <c r="T881" s="336"/>
      <c r="U881" s="336"/>
      <c r="V881" s="336"/>
      <c r="W881" s="336"/>
      <c r="X881" s="336"/>
      <c r="Y881" s="336"/>
      <c r="Z881" s="336"/>
    </row>
    <row r="882">
      <c r="A882" s="336"/>
      <c r="B882" s="336"/>
      <c r="C882" s="336"/>
      <c r="D882" s="336"/>
      <c r="E882" s="336"/>
      <c r="F882" s="336"/>
      <c r="G882" s="336"/>
      <c r="H882" s="336"/>
      <c r="I882" s="336"/>
      <c r="J882" s="336"/>
      <c r="K882" s="336"/>
      <c r="L882" s="336"/>
      <c r="M882" s="336"/>
      <c r="N882" s="336"/>
      <c r="O882" s="336"/>
      <c r="P882" s="336"/>
      <c r="Q882" s="336"/>
      <c r="R882" s="336"/>
      <c r="S882" s="336"/>
      <c r="T882" s="336"/>
      <c r="U882" s="336"/>
      <c r="V882" s="336"/>
      <c r="W882" s="336"/>
      <c r="X882" s="336"/>
      <c r="Y882" s="336"/>
      <c r="Z882" s="336"/>
    </row>
    <row r="883">
      <c r="A883" s="336"/>
      <c r="B883" s="336"/>
      <c r="C883" s="336"/>
      <c r="D883" s="336"/>
      <c r="E883" s="336"/>
      <c r="F883" s="336"/>
      <c r="G883" s="336"/>
      <c r="H883" s="336"/>
      <c r="I883" s="336"/>
      <c r="J883" s="336"/>
      <c r="K883" s="336"/>
      <c r="L883" s="336"/>
      <c r="M883" s="336"/>
      <c r="N883" s="336"/>
      <c r="O883" s="336"/>
      <c r="P883" s="336"/>
      <c r="Q883" s="336"/>
      <c r="R883" s="336"/>
      <c r="S883" s="336"/>
      <c r="T883" s="336"/>
      <c r="U883" s="336"/>
      <c r="V883" s="336"/>
      <c r="W883" s="336"/>
      <c r="X883" s="336"/>
      <c r="Y883" s="336"/>
      <c r="Z883" s="336"/>
    </row>
    <row r="884">
      <c r="A884" s="336"/>
      <c r="B884" s="336"/>
      <c r="C884" s="336"/>
      <c r="D884" s="336"/>
      <c r="E884" s="336"/>
      <c r="F884" s="336"/>
      <c r="G884" s="336"/>
      <c r="H884" s="336"/>
      <c r="I884" s="336"/>
      <c r="J884" s="336"/>
      <c r="K884" s="336"/>
      <c r="L884" s="336"/>
      <c r="M884" s="336"/>
      <c r="N884" s="336"/>
      <c r="O884" s="336"/>
      <c r="P884" s="336"/>
      <c r="Q884" s="336"/>
      <c r="R884" s="336"/>
      <c r="S884" s="336"/>
      <c r="T884" s="336"/>
      <c r="U884" s="336"/>
      <c r="V884" s="336"/>
      <c r="W884" s="336"/>
      <c r="X884" s="336"/>
      <c r="Y884" s="336"/>
      <c r="Z884" s="336"/>
    </row>
    <row r="885">
      <c r="A885" s="336"/>
      <c r="B885" s="336"/>
      <c r="C885" s="336"/>
      <c r="D885" s="336"/>
      <c r="E885" s="336"/>
      <c r="F885" s="336"/>
      <c r="G885" s="336"/>
      <c r="H885" s="336"/>
      <c r="I885" s="336"/>
      <c r="J885" s="336"/>
      <c r="K885" s="336"/>
      <c r="L885" s="336"/>
      <c r="M885" s="336"/>
      <c r="N885" s="336"/>
      <c r="O885" s="336"/>
      <c r="P885" s="336"/>
      <c r="Q885" s="336"/>
      <c r="R885" s="336"/>
      <c r="S885" s="336"/>
      <c r="T885" s="336"/>
      <c r="U885" s="336"/>
      <c r="V885" s="336"/>
      <c r="W885" s="336"/>
      <c r="X885" s="336"/>
      <c r="Y885" s="336"/>
      <c r="Z885" s="336"/>
    </row>
    <row r="886">
      <c r="A886" s="336"/>
      <c r="B886" s="336"/>
      <c r="C886" s="336"/>
      <c r="D886" s="336"/>
      <c r="E886" s="336"/>
      <c r="F886" s="336"/>
      <c r="G886" s="336"/>
      <c r="H886" s="336"/>
      <c r="I886" s="336"/>
      <c r="J886" s="336"/>
      <c r="K886" s="336"/>
      <c r="L886" s="336"/>
      <c r="M886" s="336"/>
      <c r="N886" s="336"/>
      <c r="O886" s="336"/>
      <c r="P886" s="336"/>
      <c r="Q886" s="336"/>
      <c r="R886" s="336"/>
      <c r="S886" s="336"/>
      <c r="T886" s="336"/>
      <c r="U886" s="336"/>
      <c r="V886" s="336"/>
      <c r="W886" s="336"/>
      <c r="X886" s="336"/>
      <c r="Y886" s="336"/>
      <c r="Z886" s="336"/>
    </row>
    <row r="887">
      <c r="A887" s="336"/>
      <c r="B887" s="336"/>
      <c r="C887" s="336"/>
      <c r="D887" s="336"/>
      <c r="E887" s="336"/>
      <c r="F887" s="336"/>
      <c r="G887" s="336"/>
      <c r="H887" s="336"/>
      <c r="I887" s="336"/>
      <c r="J887" s="336"/>
      <c r="K887" s="336"/>
      <c r="L887" s="336"/>
      <c r="M887" s="336"/>
      <c r="N887" s="336"/>
      <c r="O887" s="336"/>
      <c r="P887" s="336"/>
      <c r="Q887" s="336"/>
      <c r="R887" s="336"/>
      <c r="S887" s="336"/>
      <c r="T887" s="336"/>
      <c r="U887" s="336"/>
      <c r="V887" s="336"/>
      <c r="W887" s="336"/>
      <c r="X887" s="336"/>
      <c r="Y887" s="336"/>
      <c r="Z887" s="336"/>
    </row>
    <row r="888">
      <c r="A888" s="336"/>
      <c r="B888" s="336"/>
      <c r="C888" s="336"/>
      <c r="D888" s="336"/>
      <c r="E888" s="336"/>
      <c r="F888" s="336"/>
      <c r="G888" s="336"/>
      <c r="H888" s="336"/>
      <c r="I888" s="336"/>
      <c r="J888" s="336"/>
      <c r="K888" s="336"/>
      <c r="L888" s="336"/>
      <c r="M888" s="336"/>
      <c r="N888" s="336"/>
      <c r="O888" s="336"/>
      <c r="P888" s="336"/>
      <c r="Q888" s="336"/>
      <c r="R888" s="336"/>
      <c r="S888" s="336"/>
      <c r="T888" s="336"/>
      <c r="U888" s="336"/>
      <c r="V888" s="336"/>
      <c r="W888" s="336"/>
      <c r="X888" s="336"/>
      <c r="Y888" s="336"/>
      <c r="Z888" s="336"/>
    </row>
    <row r="889">
      <c r="A889" s="336"/>
      <c r="B889" s="336"/>
      <c r="C889" s="336"/>
      <c r="D889" s="336"/>
      <c r="E889" s="336"/>
      <c r="F889" s="336"/>
      <c r="G889" s="336"/>
      <c r="H889" s="336"/>
      <c r="I889" s="336"/>
      <c r="J889" s="336"/>
      <c r="K889" s="336"/>
      <c r="L889" s="336"/>
      <c r="M889" s="336"/>
      <c r="N889" s="336"/>
      <c r="O889" s="336"/>
      <c r="P889" s="336"/>
      <c r="Q889" s="336"/>
      <c r="R889" s="336"/>
      <c r="S889" s="336"/>
      <c r="T889" s="336"/>
      <c r="U889" s="336"/>
      <c r="V889" s="336"/>
      <c r="W889" s="336"/>
      <c r="X889" s="336"/>
      <c r="Y889" s="336"/>
      <c r="Z889" s="336"/>
    </row>
    <row r="890">
      <c r="A890" s="336"/>
      <c r="B890" s="336"/>
      <c r="C890" s="336"/>
      <c r="D890" s="336"/>
      <c r="E890" s="336"/>
      <c r="F890" s="336"/>
      <c r="G890" s="336"/>
      <c r="H890" s="336"/>
      <c r="I890" s="336"/>
      <c r="J890" s="336"/>
      <c r="K890" s="336"/>
      <c r="L890" s="336"/>
      <c r="M890" s="336"/>
      <c r="N890" s="336"/>
      <c r="O890" s="336"/>
      <c r="P890" s="336"/>
      <c r="Q890" s="336"/>
      <c r="R890" s="336"/>
      <c r="S890" s="336"/>
      <c r="T890" s="336"/>
      <c r="U890" s="336"/>
      <c r="V890" s="336"/>
      <c r="W890" s="336"/>
      <c r="X890" s="336"/>
      <c r="Y890" s="336"/>
      <c r="Z890" s="336"/>
    </row>
    <row r="891">
      <c r="A891" s="336"/>
      <c r="B891" s="336"/>
      <c r="C891" s="336"/>
      <c r="D891" s="336"/>
      <c r="E891" s="336"/>
      <c r="F891" s="336"/>
      <c r="G891" s="336"/>
      <c r="H891" s="336"/>
      <c r="I891" s="336"/>
      <c r="J891" s="336"/>
      <c r="K891" s="336"/>
      <c r="L891" s="336"/>
      <c r="M891" s="336"/>
      <c r="N891" s="336"/>
      <c r="O891" s="336"/>
      <c r="P891" s="336"/>
      <c r="Q891" s="336"/>
      <c r="R891" s="336"/>
      <c r="S891" s="336"/>
      <c r="T891" s="336"/>
      <c r="U891" s="336"/>
      <c r="V891" s="336"/>
      <c r="W891" s="336"/>
      <c r="X891" s="336"/>
      <c r="Y891" s="336"/>
      <c r="Z891" s="336"/>
    </row>
    <row r="892">
      <c r="A892" s="336"/>
      <c r="B892" s="336"/>
      <c r="C892" s="336"/>
      <c r="D892" s="336"/>
      <c r="E892" s="336"/>
      <c r="F892" s="336"/>
      <c r="G892" s="336"/>
      <c r="H892" s="336"/>
      <c r="I892" s="336"/>
      <c r="J892" s="336"/>
      <c r="K892" s="336"/>
      <c r="L892" s="336"/>
      <c r="M892" s="336"/>
      <c r="N892" s="336"/>
      <c r="O892" s="336"/>
      <c r="P892" s="336"/>
      <c r="Q892" s="336"/>
      <c r="R892" s="336"/>
      <c r="S892" s="336"/>
      <c r="T892" s="336"/>
      <c r="U892" s="336"/>
      <c r="V892" s="336"/>
      <c r="W892" s="336"/>
      <c r="X892" s="336"/>
      <c r="Y892" s="336"/>
      <c r="Z892" s="336"/>
    </row>
    <row r="893">
      <c r="A893" s="336"/>
      <c r="B893" s="336"/>
      <c r="C893" s="336"/>
      <c r="D893" s="336"/>
      <c r="E893" s="336"/>
      <c r="F893" s="336"/>
      <c r="G893" s="336"/>
      <c r="H893" s="336"/>
      <c r="I893" s="336"/>
      <c r="J893" s="336"/>
      <c r="K893" s="336"/>
      <c r="L893" s="336"/>
      <c r="M893" s="336"/>
      <c r="N893" s="336"/>
      <c r="O893" s="336"/>
      <c r="P893" s="336"/>
      <c r="Q893" s="336"/>
      <c r="R893" s="336"/>
      <c r="S893" s="336"/>
      <c r="T893" s="336"/>
      <c r="U893" s="336"/>
      <c r="V893" s="336"/>
      <c r="W893" s="336"/>
      <c r="X893" s="336"/>
      <c r="Y893" s="336"/>
      <c r="Z893" s="336"/>
    </row>
    <row r="894">
      <c r="A894" s="336"/>
      <c r="B894" s="336"/>
      <c r="C894" s="336"/>
      <c r="D894" s="336"/>
      <c r="E894" s="336"/>
      <c r="F894" s="336"/>
      <c r="G894" s="336"/>
      <c r="H894" s="336"/>
      <c r="I894" s="336"/>
      <c r="J894" s="336"/>
      <c r="K894" s="336"/>
      <c r="L894" s="336"/>
      <c r="M894" s="336"/>
      <c r="N894" s="336"/>
      <c r="O894" s="336"/>
      <c r="P894" s="336"/>
      <c r="Q894" s="336"/>
      <c r="R894" s="336"/>
      <c r="S894" s="336"/>
      <c r="T894" s="336"/>
      <c r="U894" s="336"/>
      <c r="V894" s="336"/>
      <c r="W894" s="336"/>
      <c r="X894" s="336"/>
      <c r="Y894" s="336"/>
      <c r="Z894" s="336"/>
    </row>
    <row r="895">
      <c r="A895" s="336"/>
      <c r="B895" s="336"/>
      <c r="C895" s="336"/>
      <c r="D895" s="336"/>
      <c r="E895" s="336"/>
      <c r="F895" s="336"/>
      <c r="G895" s="336"/>
      <c r="H895" s="336"/>
      <c r="I895" s="336"/>
      <c r="J895" s="336"/>
      <c r="K895" s="336"/>
      <c r="L895" s="336"/>
      <c r="M895" s="336"/>
      <c r="N895" s="336"/>
      <c r="O895" s="336"/>
      <c r="P895" s="336"/>
      <c r="Q895" s="336"/>
      <c r="R895" s="336"/>
      <c r="S895" s="336"/>
      <c r="T895" s="336"/>
      <c r="U895" s="336"/>
      <c r="V895" s="336"/>
      <c r="W895" s="336"/>
      <c r="X895" s="336"/>
      <c r="Y895" s="336"/>
      <c r="Z895" s="336"/>
    </row>
    <row r="896">
      <c r="A896" s="336"/>
      <c r="B896" s="336"/>
      <c r="C896" s="336"/>
      <c r="D896" s="336"/>
      <c r="E896" s="336"/>
      <c r="F896" s="336"/>
      <c r="G896" s="336"/>
      <c r="H896" s="336"/>
      <c r="I896" s="336"/>
      <c r="J896" s="336"/>
      <c r="K896" s="336"/>
      <c r="L896" s="336"/>
      <c r="M896" s="336"/>
      <c r="N896" s="336"/>
      <c r="O896" s="336"/>
      <c r="P896" s="336"/>
      <c r="Q896" s="336"/>
      <c r="R896" s="336"/>
      <c r="S896" s="336"/>
      <c r="T896" s="336"/>
      <c r="U896" s="336"/>
      <c r="V896" s="336"/>
      <c r="W896" s="336"/>
      <c r="X896" s="336"/>
      <c r="Y896" s="336"/>
      <c r="Z896" s="336"/>
    </row>
    <row r="897">
      <c r="A897" s="336"/>
      <c r="B897" s="336"/>
      <c r="C897" s="336"/>
      <c r="D897" s="336"/>
      <c r="E897" s="336"/>
      <c r="F897" s="336"/>
      <c r="G897" s="336"/>
      <c r="H897" s="336"/>
      <c r="I897" s="336"/>
      <c r="J897" s="336"/>
      <c r="K897" s="336"/>
      <c r="L897" s="336"/>
      <c r="M897" s="336"/>
      <c r="N897" s="336"/>
      <c r="O897" s="336"/>
      <c r="P897" s="336"/>
      <c r="Q897" s="336"/>
      <c r="R897" s="336"/>
      <c r="S897" s="336"/>
      <c r="T897" s="336"/>
      <c r="U897" s="336"/>
      <c r="V897" s="336"/>
      <c r="W897" s="336"/>
      <c r="X897" s="336"/>
      <c r="Y897" s="336"/>
      <c r="Z897" s="336"/>
    </row>
    <row r="898">
      <c r="A898" s="336"/>
      <c r="B898" s="336"/>
      <c r="C898" s="336"/>
      <c r="D898" s="336"/>
      <c r="E898" s="336"/>
      <c r="F898" s="336"/>
      <c r="G898" s="336"/>
      <c r="H898" s="336"/>
      <c r="I898" s="336"/>
      <c r="J898" s="336"/>
      <c r="K898" s="336"/>
      <c r="L898" s="336"/>
      <c r="M898" s="336"/>
      <c r="N898" s="336"/>
      <c r="O898" s="336"/>
      <c r="P898" s="336"/>
      <c r="Q898" s="336"/>
      <c r="R898" s="336"/>
      <c r="S898" s="336"/>
      <c r="T898" s="336"/>
      <c r="U898" s="336"/>
      <c r="V898" s="336"/>
      <c r="W898" s="336"/>
      <c r="X898" s="336"/>
      <c r="Y898" s="336"/>
      <c r="Z898" s="336"/>
    </row>
    <row r="899">
      <c r="A899" s="336"/>
      <c r="B899" s="336"/>
      <c r="C899" s="336"/>
      <c r="D899" s="336"/>
      <c r="E899" s="336"/>
      <c r="F899" s="336"/>
      <c r="G899" s="336"/>
      <c r="H899" s="336"/>
      <c r="I899" s="336"/>
      <c r="J899" s="336"/>
      <c r="K899" s="336"/>
      <c r="L899" s="336"/>
      <c r="M899" s="336"/>
      <c r="N899" s="336"/>
      <c r="O899" s="336"/>
      <c r="P899" s="336"/>
      <c r="Q899" s="336"/>
      <c r="R899" s="336"/>
      <c r="S899" s="336"/>
      <c r="T899" s="336"/>
      <c r="U899" s="336"/>
      <c r="V899" s="336"/>
      <c r="W899" s="336"/>
      <c r="X899" s="336"/>
      <c r="Y899" s="336"/>
      <c r="Z899" s="336"/>
    </row>
    <row r="900">
      <c r="A900" s="336"/>
      <c r="B900" s="336"/>
      <c r="C900" s="336"/>
      <c r="D900" s="336"/>
      <c r="E900" s="336"/>
      <c r="F900" s="336"/>
      <c r="G900" s="336"/>
      <c r="H900" s="336"/>
      <c r="I900" s="336"/>
      <c r="J900" s="336"/>
      <c r="K900" s="336"/>
      <c r="L900" s="336"/>
      <c r="M900" s="336"/>
      <c r="N900" s="336"/>
      <c r="O900" s="336"/>
      <c r="P900" s="336"/>
      <c r="Q900" s="336"/>
      <c r="R900" s="336"/>
      <c r="S900" s="336"/>
      <c r="T900" s="336"/>
      <c r="U900" s="336"/>
      <c r="V900" s="336"/>
      <c r="W900" s="336"/>
      <c r="X900" s="336"/>
      <c r="Y900" s="336"/>
      <c r="Z900" s="336"/>
    </row>
    <row r="901">
      <c r="A901" s="336"/>
      <c r="B901" s="336"/>
      <c r="C901" s="336"/>
      <c r="D901" s="336"/>
      <c r="E901" s="336"/>
      <c r="F901" s="336"/>
      <c r="G901" s="336"/>
      <c r="H901" s="336"/>
      <c r="I901" s="336"/>
      <c r="J901" s="336"/>
      <c r="K901" s="336"/>
      <c r="L901" s="336"/>
      <c r="M901" s="336"/>
      <c r="N901" s="336"/>
      <c r="O901" s="336"/>
      <c r="P901" s="336"/>
      <c r="Q901" s="336"/>
      <c r="R901" s="336"/>
      <c r="S901" s="336"/>
      <c r="T901" s="336"/>
      <c r="U901" s="336"/>
      <c r="V901" s="336"/>
      <c r="W901" s="336"/>
      <c r="X901" s="336"/>
      <c r="Y901" s="336"/>
      <c r="Z901" s="336"/>
    </row>
    <row r="902">
      <c r="A902" s="336"/>
      <c r="B902" s="336"/>
      <c r="C902" s="336"/>
      <c r="D902" s="336"/>
      <c r="E902" s="336"/>
      <c r="F902" s="336"/>
      <c r="G902" s="336"/>
      <c r="H902" s="336"/>
      <c r="I902" s="336"/>
      <c r="J902" s="336"/>
      <c r="K902" s="336"/>
      <c r="L902" s="336"/>
      <c r="M902" s="336"/>
      <c r="N902" s="336"/>
      <c r="O902" s="336"/>
      <c r="P902" s="336"/>
      <c r="Q902" s="336"/>
      <c r="R902" s="336"/>
      <c r="S902" s="336"/>
      <c r="T902" s="336"/>
      <c r="U902" s="336"/>
      <c r="V902" s="336"/>
      <c r="W902" s="336"/>
      <c r="X902" s="336"/>
      <c r="Y902" s="336"/>
      <c r="Z902" s="336"/>
    </row>
    <row r="903">
      <c r="A903" s="336"/>
      <c r="B903" s="336"/>
      <c r="C903" s="336"/>
      <c r="D903" s="336"/>
      <c r="E903" s="336"/>
      <c r="F903" s="336"/>
      <c r="G903" s="336"/>
      <c r="H903" s="336"/>
      <c r="I903" s="336"/>
      <c r="J903" s="336"/>
      <c r="K903" s="336"/>
      <c r="L903" s="336"/>
      <c r="M903" s="336"/>
      <c r="N903" s="336"/>
      <c r="O903" s="336"/>
      <c r="P903" s="336"/>
      <c r="Q903" s="336"/>
      <c r="R903" s="336"/>
      <c r="S903" s="336"/>
      <c r="T903" s="336"/>
      <c r="U903" s="336"/>
      <c r="V903" s="336"/>
      <c r="W903" s="336"/>
      <c r="X903" s="336"/>
      <c r="Y903" s="336"/>
      <c r="Z903" s="336"/>
    </row>
    <row r="904">
      <c r="A904" s="336"/>
      <c r="B904" s="336"/>
      <c r="C904" s="336"/>
      <c r="D904" s="336"/>
      <c r="E904" s="336"/>
      <c r="F904" s="336"/>
      <c r="G904" s="336"/>
      <c r="H904" s="336"/>
      <c r="I904" s="336"/>
      <c r="J904" s="336"/>
      <c r="K904" s="336"/>
      <c r="L904" s="336"/>
      <c r="M904" s="336"/>
      <c r="N904" s="336"/>
      <c r="O904" s="336"/>
      <c r="P904" s="336"/>
      <c r="Q904" s="336"/>
      <c r="R904" s="336"/>
      <c r="S904" s="336"/>
      <c r="T904" s="336"/>
      <c r="U904" s="336"/>
      <c r="V904" s="336"/>
      <c r="W904" s="336"/>
      <c r="X904" s="336"/>
      <c r="Y904" s="336"/>
      <c r="Z904" s="336"/>
    </row>
    <row r="905">
      <c r="A905" s="336"/>
      <c r="B905" s="336"/>
      <c r="C905" s="336"/>
      <c r="D905" s="336"/>
      <c r="E905" s="336"/>
      <c r="F905" s="336"/>
      <c r="G905" s="336"/>
      <c r="H905" s="336"/>
      <c r="I905" s="336"/>
      <c r="J905" s="336"/>
      <c r="K905" s="336"/>
      <c r="L905" s="336"/>
      <c r="M905" s="336"/>
      <c r="N905" s="336"/>
      <c r="O905" s="336"/>
      <c r="P905" s="336"/>
      <c r="Q905" s="336"/>
      <c r="R905" s="336"/>
      <c r="S905" s="336"/>
      <c r="T905" s="336"/>
      <c r="U905" s="336"/>
      <c r="V905" s="336"/>
      <c r="W905" s="336"/>
      <c r="X905" s="336"/>
      <c r="Y905" s="336"/>
      <c r="Z905" s="336"/>
    </row>
    <row r="906">
      <c r="A906" s="336"/>
      <c r="B906" s="336"/>
      <c r="C906" s="336"/>
      <c r="D906" s="336"/>
      <c r="E906" s="336"/>
      <c r="F906" s="336"/>
      <c r="G906" s="336"/>
      <c r="H906" s="336"/>
      <c r="I906" s="336"/>
      <c r="J906" s="336"/>
      <c r="K906" s="336"/>
      <c r="L906" s="336"/>
      <c r="M906" s="336"/>
      <c r="N906" s="336"/>
      <c r="O906" s="336"/>
      <c r="P906" s="336"/>
      <c r="Q906" s="336"/>
      <c r="R906" s="336"/>
      <c r="S906" s="336"/>
      <c r="T906" s="336"/>
      <c r="U906" s="336"/>
      <c r="V906" s="336"/>
      <c r="W906" s="336"/>
      <c r="X906" s="336"/>
      <c r="Y906" s="336"/>
      <c r="Z906" s="336"/>
    </row>
    <row r="907">
      <c r="A907" s="336"/>
      <c r="B907" s="336"/>
      <c r="C907" s="336"/>
      <c r="D907" s="336"/>
      <c r="E907" s="336"/>
      <c r="F907" s="336"/>
      <c r="G907" s="336"/>
      <c r="H907" s="336"/>
      <c r="I907" s="336"/>
      <c r="J907" s="336"/>
      <c r="K907" s="336"/>
      <c r="L907" s="336"/>
      <c r="M907" s="336"/>
      <c r="N907" s="336"/>
      <c r="O907" s="336"/>
      <c r="P907" s="336"/>
      <c r="Q907" s="336"/>
      <c r="R907" s="336"/>
      <c r="S907" s="336"/>
      <c r="T907" s="336"/>
      <c r="U907" s="336"/>
      <c r="V907" s="336"/>
      <c r="W907" s="336"/>
      <c r="X907" s="336"/>
      <c r="Y907" s="336"/>
      <c r="Z907" s="336"/>
    </row>
    <row r="908">
      <c r="A908" s="336"/>
      <c r="B908" s="336"/>
      <c r="C908" s="336"/>
      <c r="D908" s="336"/>
      <c r="E908" s="336"/>
      <c r="F908" s="336"/>
      <c r="G908" s="336"/>
      <c r="H908" s="336"/>
      <c r="I908" s="336"/>
      <c r="J908" s="336"/>
      <c r="K908" s="336"/>
      <c r="L908" s="336"/>
      <c r="M908" s="336"/>
      <c r="N908" s="336"/>
      <c r="O908" s="336"/>
      <c r="P908" s="336"/>
      <c r="Q908" s="336"/>
      <c r="R908" s="336"/>
      <c r="S908" s="336"/>
      <c r="T908" s="336"/>
      <c r="U908" s="336"/>
      <c r="V908" s="336"/>
      <c r="W908" s="336"/>
      <c r="X908" s="336"/>
      <c r="Y908" s="336"/>
      <c r="Z908" s="336"/>
    </row>
    <row r="909">
      <c r="A909" s="336"/>
      <c r="B909" s="336"/>
      <c r="C909" s="336"/>
      <c r="D909" s="336"/>
      <c r="E909" s="336"/>
      <c r="F909" s="336"/>
      <c r="G909" s="336"/>
      <c r="H909" s="336"/>
      <c r="I909" s="336"/>
      <c r="J909" s="336"/>
      <c r="K909" s="336"/>
      <c r="L909" s="336"/>
      <c r="M909" s="336"/>
      <c r="N909" s="336"/>
      <c r="O909" s="336"/>
      <c r="P909" s="336"/>
      <c r="Q909" s="336"/>
      <c r="R909" s="336"/>
      <c r="S909" s="336"/>
      <c r="T909" s="336"/>
      <c r="U909" s="336"/>
      <c r="V909" s="336"/>
      <c r="W909" s="336"/>
      <c r="X909" s="336"/>
      <c r="Y909" s="336"/>
      <c r="Z909" s="336"/>
    </row>
    <row r="910">
      <c r="A910" s="336"/>
      <c r="B910" s="336"/>
      <c r="C910" s="336"/>
      <c r="D910" s="336"/>
      <c r="E910" s="336"/>
      <c r="F910" s="336"/>
      <c r="G910" s="336"/>
      <c r="H910" s="336"/>
      <c r="I910" s="336"/>
      <c r="J910" s="336"/>
      <c r="K910" s="336"/>
      <c r="L910" s="336"/>
      <c r="M910" s="336"/>
      <c r="N910" s="336"/>
      <c r="O910" s="336"/>
      <c r="P910" s="336"/>
      <c r="Q910" s="336"/>
      <c r="R910" s="336"/>
      <c r="S910" s="336"/>
      <c r="T910" s="336"/>
      <c r="U910" s="336"/>
      <c r="V910" s="336"/>
      <c r="W910" s="336"/>
      <c r="X910" s="336"/>
      <c r="Y910" s="336"/>
      <c r="Z910" s="336"/>
    </row>
    <row r="911">
      <c r="A911" s="336"/>
      <c r="B911" s="336"/>
      <c r="C911" s="336"/>
      <c r="D911" s="336"/>
      <c r="E911" s="336"/>
      <c r="F911" s="336"/>
      <c r="G911" s="336"/>
      <c r="H911" s="336"/>
      <c r="I911" s="336"/>
      <c r="J911" s="336"/>
      <c r="K911" s="336"/>
      <c r="L911" s="336"/>
      <c r="M911" s="336"/>
      <c r="N911" s="336"/>
      <c r="O911" s="336"/>
      <c r="P911" s="336"/>
      <c r="Q911" s="336"/>
      <c r="R911" s="336"/>
      <c r="S911" s="336"/>
      <c r="T911" s="336"/>
      <c r="U911" s="336"/>
      <c r="V911" s="336"/>
      <c r="W911" s="336"/>
      <c r="X911" s="336"/>
      <c r="Y911" s="336"/>
      <c r="Z911" s="336"/>
    </row>
    <row r="912">
      <c r="A912" s="336"/>
      <c r="B912" s="336"/>
      <c r="C912" s="336"/>
      <c r="D912" s="336"/>
      <c r="E912" s="336"/>
      <c r="F912" s="336"/>
      <c r="G912" s="336"/>
      <c r="H912" s="336"/>
      <c r="I912" s="336"/>
      <c r="J912" s="336"/>
      <c r="K912" s="336"/>
      <c r="L912" s="336"/>
      <c r="M912" s="336"/>
      <c r="N912" s="336"/>
      <c r="O912" s="336"/>
      <c r="P912" s="336"/>
      <c r="Q912" s="336"/>
      <c r="R912" s="336"/>
      <c r="S912" s="336"/>
      <c r="T912" s="336"/>
      <c r="U912" s="336"/>
      <c r="V912" s="336"/>
      <c r="W912" s="336"/>
      <c r="X912" s="336"/>
      <c r="Y912" s="336"/>
      <c r="Z912" s="336"/>
    </row>
    <row r="913">
      <c r="A913" s="336"/>
      <c r="B913" s="336"/>
      <c r="C913" s="336"/>
      <c r="D913" s="336"/>
      <c r="E913" s="336"/>
      <c r="F913" s="336"/>
      <c r="G913" s="336"/>
      <c r="H913" s="336"/>
      <c r="I913" s="336"/>
      <c r="J913" s="336"/>
      <c r="K913" s="336"/>
      <c r="L913" s="336"/>
      <c r="M913" s="336"/>
      <c r="N913" s="336"/>
      <c r="O913" s="336"/>
      <c r="P913" s="336"/>
      <c r="Q913" s="336"/>
      <c r="R913" s="336"/>
      <c r="S913" s="336"/>
      <c r="T913" s="336"/>
      <c r="U913" s="336"/>
      <c r="V913" s="336"/>
      <c r="W913" s="336"/>
      <c r="X913" s="336"/>
      <c r="Y913" s="336"/>
      <c r="Z913" s="336"/>
    </row>
    <row r="914">
      <c r="A914" s="336"/>
      <c r="B914" s="336"/>
      <c r="C914" s="336"/>
      <c r="D914" s="336"/>
      <c r="E914" s="336"/>
      <c r="F914" s="336"/>
      <c r="G914" s="336"/>
      <c r="H914" s="336"/>
      <c r="I914" s="336"/>
      <c r="J914" s="336"/>
      <c r="K914" s="336"/>
      <c r="L914" s="336"/>
      <c r="M914" s="336"/>
      <c r="N914" s="336"/>
      <c r="O914" s="336"/>
      <c r="P914" s="336"/>
      <c r="Q914" s="336"/>
      <c r="R914" s="336"/>
      <c r="S914" s="336"/>
      <c r="T914" s="336"/>
      <c r="U914" s="336"/>
      <c r="V914" s="336"/>
      <c r="W914" s="336"/>
      <c r="X914" s="336"/>
      <c r="Y914" s="336"/>
      <c r="Z914" s="336"/>
    </row>
    <row r="915">
      <c r="A915" s="336"/>
      <c r="B915" s="336"/>
      <c r="C915" s="336"/>
      <c r="D915" s="336"/>
      <c r="E915" s="336"/>
      <c r="F915" s="336"/>
      <c r="G915" s="336"/>
      <c r="H915" s="336"/>
      <c r="I915" s="336"/>
      <c r="J915" s="336"/>
      <c r="K915" s="336"/>
      <c r="L915" s="336"/>
      <c r="M915" s="336"/>
      <c r="N915" s="336"/>
      <c r="O915" s="336"/>
      <c r="P915" s="336"/>
      <c r="Q915" s="336"/>
      <c r="R915" s="336"/>
      <c r="S915" s="336"/>
      <c r="T915" s="336"/>
      <c r="U915" s="336"/>
      <c r="V915" s="336"/>
      <c r="W915" s="336"/>
      <c r="X915" s="336"/>
      <c r="Y915" s="336"/>
      <c r="Z915" s="336"/>
    </row>
    <row r="916">
      <c r="A916" s="336"/>
      <c r="B916" s="336"/>
      <c r="C916" s="336"/>
      <c r="D916" s="336"/>
      <c r="E916" s="336"/>
      <c r="F916" s="336"/>
      <c r="G916" s="336"/>
      <c r="H916" s="336"/>
      <c r="I916" s="336"/>
      <c r="J916" s="336"/>
      <c r="K916" s="336"/>
      <c r="L916" s="336"/>
      <c r="M916" s="336"/>
      <c r="N916" s="336"/>
      <c r="O916" s="336"/>
      <c r="P916" s="336"/>
      <c r="Q916" s="336"/>
      <c r="R916" s="336"/>
      <c r="S916" s="336"/>
      <c r="T916" s="336"/>
      <c r="U916" s="336"/>
      <c r="V916" s="336"/>
      <c r="W916" s="336"/>
      <c r="X916" s="336"/>
      <c r="Y916" s="336"/>
      <c r="Z916" s="336"/>
    </row>
    <row r="917">
      <c r="A917" s="336"/>
      <c r="B917" s="336"/>
      <c r="C917" s="336"/>
      <c r="D917" s="336"/>
      <c r="E917" s="336"/>
      <c r="F917" s="336"/>
      <c r="G917" s="336"/>
      <c r="H917" s="336"/>
      <c r="I917" s="336"/>
      <c r="J917" s="336"/>
      <c r="K917" s="336"/>
      <c r="L917" s="336"/>
      <c r="M917" s="336"/>
      <c r="N917" s="336"/>
      <c r="O917" s="336"/>
      <c r="P917" s="336"/>
      <c r="Q917" s="336"/>
      <c r="R917" s="336"/>
      <c r="S917" s="336"/>
      <c r="T917" s="336"/>
      <c r="U917" s="336"/>
      <c r="V917" s="336"/>
      <c r="W917" s="336"/>
      <c r="X917" s="336"/>
      <c r="Y917" s="336"/>
      <c r="Z917" s="336"/>
    </row>
    <row r="918">
      <c r="A918" s="336"/>
      <c r="B918" s="336"/>
      <c r="C918" s="336"/>
      <c r="D918" s="336"/>
      <c r="E918" s="336"/>
      <c r="F918" s="336"/>
      <c r="G918" s="336"/>
      <c r="H918" s="336"/>
      <c r="I918" s="336"/>
      <c r="J918" s="336"/>
      <c r="K918" s="336"/>
      <c r="L918" s="336"/>
      <c r="M918" s="336"/>
      <c r="N918" s="336"/>
      <c r="O918" s="336"/>
      <c r="P918" s="336"/>
      <c r="Q918" s="336"/>
      <c r="R918" s="336"/>
      <c r="S918" s="336"/>
      <c r="T918" s="336"/>
      <c r="U918" s="336"/>
      <c r="V918" s="336"/>
      <c r="W918" s="336"/>
      <c r="X918" s="336"/>
      <c r="Y918" s="336"/>
      <c r="Z918" s="336"/>
    </row>
    <row r="919">
      <c r="A919" s="336"/>
      <c r="B919" s="336"/>
      <c r="C919" s="336"/>
      <c r="D919" s="336"/>
      <c r="E919" s="336"/>
      <c r="F919" s="336"/>
      <c r="G919" s="336"/>
      <c r="H919" s="336"/>
      <c r="I919" s="336"/>
      <c r="J919" s="336"/>
      <c r="K919" s="336"/>
      <c r="L919" s="336"/>
      <c r="M919" s="336"/>
      <c r="N919" s="336"/>
      <c r="O919" s="336"/>
      <c r="P919" s="336"/>
      <c r="Q919" s="336"/>
      <c r="R919" s="336"/>
      <c r="S919" s="336"/>
      <c r="T919" s="336"/>
      <c r="U919" s="336"/>
      <c r="V919" s="336"/>
      <c r="W919" s="336"/>
      <c r="X919" s="336"/>
      <c r="Y919" s="336"/>
      <c r="Z919" s="336"/>
    </row>
    <row r="920">
      <c r="A920" s="336"/>
      <c r="B920" s="336"/>
      <c r="C920" s="336"/>
      <c r="D920" s="336"/>
      <c r="E920" s="336"/>
      <c r="F920" s="336"/>
      <c r="G920" s="336"/>
      <c r="H920" s="336"/>
      <c r="I920" s="336"/>
      <c r="J920" s="336"/>
      <c r="K920" s="336"/>
      <c r="L920" s="336"/>
      <c r="M920" s="336"/>
      <c r="N920" s="336"/>
      <c r="O920" s="336"/>
      <c r="P920" s="336"/>
      <c r="Q920" s="336"/>
      <c r="R920" s="336"/>
      <c r="S920" s="336"/>
      <c r="T920" s="336"/>
      <c r="U920" s="336"/>
      <c r="V920" s="336"/>
      <c r="W920" s="336"/>
      <c r="X920" s="336"/>
      <c r="Y920" s="336"/>
      <c r="Z920" s="336"/>
    </row>
    <row r="921">
      <c r="A921" s="336"/>
      <c r="B921" s="336"/>
      <c r="C921" s="336"/>
      <c r="D921" s="336"/>
      <c r="E921" s="336"/>
      <c r="F921" s="336"/>
      <c r="G921" s="336"/>
      <c r="H921" s="336"/>
      <c r="I921" s="336"/>
      <c r="J921" s="336"/>
      <c r="K921" s="336"/>
      <c r="L921" s="336"/>
      <c r="M921" s="336"/>
      <c r="N921" s="336"/>
      <c r="O921" s="336"/>
      <c r="P921" s="336"/>
      <c r="Q921" s="336"/>
      <c r="R921" s="336"/>
      <c r="S921" s="336"/>
      <c r="T921" s="336"/>
      <c r="U921" s="336"/>
      <c r="V921" s="336"/>
      <c r="W921" s="336"/>
      <c r="X921" s="336"/>
      <c r="Y921" s="336"/>
      <c r="Z921" s="336"/>
    </row>
    <row r="922">
      <c r="A922" s="336"/>
      <c r="B922" s="336"/>
      <c r="C922" s="336"/>
      <c r="D922" s="336"/>
      <c r="E922" s="336"/>
      <c r="F922" s="336"/>
      <c r="G922" s="336"/>
      <c r="H922" s="336"/>
      <c r="I922" s="336"/>
      <c r="J922" s="336"/>
      <c r="K922" s="336"/>
      <c r="L922" s="336"/>
      <c r="M922" s="336"/>
      <c r="N922" s="336"/>
      <c r="O922" s="336"/>
      <c r="P922" s="336"/>
      <c r="Q922" s="336"/>
      <c r="R922" s="336"/>
      <c r="S922" s="336"/>
      <c r="T922" s="336"/>
      <c r="U922" s="336"/>
      <c r="V922" s="336"/>
      <c r="W922" s="336"/>
      <c r="X922" s="336"/>
      <c r="Y922" s="336"/>
      <c r="Z922" s="336"/>
    </row>
    <row r="923">
      <c r="A923" s="336"/>
      <c r="B923" s="336"/>
      <c r="C923" s="336"/>
      <c r="D923" s="336"/>
      <c r="E923" s="336"/>
      <c r="F923" s="336"/>
      <c r="G923" s="336"/>
      <c r="H923" s="336"/>
      <c r="I923" s="336"/>
      <c r="J923" s="336"/>
      <c r="K923" s="336"/>
      <c r="L923" s="336"/>
      <c r="M923" s="336"/>
      <c r="N923" s="336"/>
      <c r="O923" s="336"/>
      <c r="P923" s="336"/>
      <c r="Q923" s="336"/>
      <c r="R923" s="336"/>
      <c r="S923" s="336"/>
      <c r="T923" s="336"/>
      <c r="U923" s="336"/>
      <c r="V923" s="336"/>
      <c r="W923" s="336"/>
      <c r="X923" s="336"/>
      <c r="Y923" s="336"/>
      <c r="Z923" s="336"/>
    </row>
    <row r="924">
      <c r="A924" s="336"/>
      <c r="B924" s="336"/>
      <c r="C924" s="336"/>
      <c r="D924" s="336"/>
      <c r="E924" s="336"/>
      <c r="F924" s="336"/>
      <c r="G924" s="336"/>
      <c r="H924" s="336"/>
      <c r="I924" s="336"/>
      <c r="J924" s="336"/>
      <c r="K924" s="336"/>
      <c r="L924" s="336"/>
      <c r="M924" s="336"/>
      <c r="N924" s="336"/>
      <c r="O924" s="336"/>
      <c r="P924" s="336"/>
      <c r="Q924" s="336"/>
      <c r="R924" s="336"/>
      <c r="S924" s="336"/>
      <c r="T924" s="336"/>
      <c r="U924" s="336"/>
      <c r="V924" s="336"/>
      <c r="W924" s="336"/>
      <c r="X924" s="336"/>
      <c r="Y924" s="336"/>
      <c r="Z924" s="336"/>
    </row>
    <row r="925">
      <c r="A925" s="336"/>
      <c r="B925" s="336"/>
      <c r="C925" s="336"/>
      <c r="D925" s="336"/>
      <c r="E925" s="336"/>
      <c r="F925" s="336"/>
      <c r="G925" s="336"/>
      <c r="H925" s="336"/>
      <c r="I925" s="336"/>
      <c r="J925" s="336"/>
      <c r="K925" s="336"/>
      <c r="L925" s="336"/>
      <c r="M925" s="336"/>
      <c r="N925" s="336"/>
      <c r="O925" s="336"/>
      <c r="P925" s="336"/>
      <c r="Q925" s="336"/>
      <c r="R925" s="336"/>
      <c r="S925" s="336"/>
      <c r="T925" s="336"/>
      <c r="U925" s="336"/>
      <c r="V925" s="336"/>
      <c r="W925" s="336"/>
      <c r="X925" s="336"/>
      <c r="Y925" s="336"/>
      <c r="Z925" s="336"/>
    </row>
    <row r="926">
      <c r="A926" s="336"/>
      <c r="B926" s="336"/>
      <c r="C926" s="336"/>
      <c r="D926" s="336"/>
      <c r="E926" s="336"/>
      <c r="F926" s="336"/>
      <c r="G926" s="336"/>
      <c r="H926" s="336"/>
      <c r="I926" s="336"/>
      <c r="J926" s="336"/>
      <c r="K926" s="336"/>
      <c r="L926" s="336"/>
      <c r="M926" s="336"/>
      <c r="N926" s="336"/>
      <c r="O926" s="336"/>
      <c r="P926" s="336"/>
      <c r="Q926" s="336"/>
      <c r="R926" s="336"/>
      <c r="S926" s="336"/>
      <c r="T926" s="336"/>
      <c r="U926" s="336"/>
      <c r="V926" s="336"/>
      <c r="W926" s="336"/>
      <c r="X926" s="336"/>
      <c r="Y926" s="336"/>
      <c r="Z926" s="336"/>
    </row>
    <row r="927">
      <c r="A927" s="336"/>
      <c r="B927" s="336"/>
      <c r="C927" s="336"/>
      <c r="D927" s="336"/>
      <c r="E927" s="336"/>
      <c r="F927" s="336"/>
      <c r="G927" s="336"/>
      <c r="H927" s="336"/>
      <c r="I927" s="336"/>
      <c r="J927" s="336"/>
      <c r="K927" s="336"/>
      <c r="L927" s="336"/>
      <c r="M927" s="336"/>
      <c r="N927" s="336"/>
      <c r="O927" s="336"/>
      <c r="P927" s="336"/>
      <c r="Q927" s="336"/>
      <c r="R927" s="336"/>
      <c r="S927" s="336"/>
      <c r="T927" s="336"/>
      <c r="U927" s="336"/>
      <c r="V927" s="336"/>
      <c r="W927" s="336"/>
      <c r="X927" s="336"/>
      <c r="Y927" s="336"/>
      <c r="Z927" s="336"/>
    </row>
    <row r="928">
      <c r="A928" s="336"/>
      <c r="B928" s="336"/>
      <c r="C928" s="336"/>
      <c r="D928" s="336"/>
      <c r="E928" s="336"/>
      <c r="F928" s="336"/>
      <c r="G928" s="336"/>
      <c r="H928" s="336"/>
      <c r="I928" s="336"/>
      <c r="J928" s="336"/>
      <c r="K928" s="336"/>
      <c r="L928" s="336"/>
      <c r="M928" s="336"/>
      <c r="N928" s="336"/>
      <c r="O928" s="336"/>
      <c r="P928" s="336"/>
      <c r="Q928" s="336"/>
      <c r="R928" s="336"/>
      <c r="S928" s="336"/>
      <c r="T928" s="336"/>
      <c r="U928" s="336"/>
      <c r="V928" s="336"/>
      <c r="W928" s="336"/>
      <c r="X928" s="336"/>
      <c r="Y928" s="336"/>
      <c r="Z928" s="336"/>
    </row>
    <row r="929">
      <c r="A929" s="336"/>
      <c r="B929" s="336"/>
      <c r="C929" s="336"/>
      <c r="D929" s="336"/>
      <c r="E929" s="336"/>
      <c r="F929" s="336"/>
      <c r="G929" s="336"/>
      <c r="H929" s="336"/>
      <c r="I929" s="336"/>
      <c r="J929" s="336"/>
      <c r="K929" s="336"/>
      <c r="L929" s="336"/>
      <c r="M929" s="336"/>
      <c r="N929" s="336"/>
      <c r="O929" s="336"/>
      <c r="P929" s="336"/>
      <c r="Q929" s="336"/>
      <c r="R929" s="336"/>
      <c r="S929" s="336"/>
      <c r="T929" s="336"/>
      <c r="U929" s="336"/>
      <c r="V929" s="336"/>
      <c r="W929" s="336"/>
      <c r="X929" s="336"/>
      <c r="Y929" s="336"/>
      <c r="Z929" s="336"/>
    </row>
    <row r="930">
      <c r="A930" s="336"/>
      <c r="B930" s="336"/>
      <c r="C930" s="336"/>
      <c r="D930" s="336"/>
      <c r="E930" s="336"/>
      <c r="F930" s="336"/>
      <c r="G930" s="336"/>
      <c r="H930" s="336"/>
      <c r="I930" s="336"/>
      <c r="J930" s="336"/>
      <c r="K930" s="336"/>
      <c r="L930" s="336"/>
      <c r="M930" s="336"/>
      <c r="N930" s="336"/>
      <c r="O930" s="336"/>
      <c r="P930" s="336"/>
      <c r="Q930" s="336"/>
      <c r="R930" s="336"/>
      <c r="S930" s="336"/>
      <c r="T930" s="336"/>
      <c r="U930" s="336"/>
      <c r="V930" s="336"/>
      <c r="W930" s="336"/>
      <c r="X930" s="336"/>
      <c r="Y930" s="336"/>
      <c r="Z930" s="336"/>
    </row>
    <row r="931">
      <c r="A931" s="336"/>
      <c r="B931" s="336"/>
      <c r="C931" s="336"/>
      <c r="D931" s="336"/>
      <c r="E931" s="336"/>
      <c r="F931" s="336"/>
      <c r="G931" s="336"/>
      <c r="H931" s="336"/>
      <c r="I931" s="336"/>
      <c r="J931" s="336"/>
      <c r="K931" s="336"/>
      <c r="L931" s="336"/>
      <c r="M931" s="336"/>
      <c r="N931" s="336"/>
      <c r="O931" s="336"/>
      <c r="P931" s="336"/>
      <c r="Q931" s="336"/>
      <c r="R931" s="336"/>
      <c r="S931" s="336"/>
      <c r="T931" s="336"/>
      <c r="U931" s="336"/>
      <c r="V931" s="336"/>
      <c r="W931" s="336"/>
      <c r="X931" s="336"/>
      <c r="Y931" s="336"/>
      <c r="Z931" s="336"/>
    </row>
    <row r="932">
      <c r="A932" s="336"/>
      <c r="B932" s="336"/>
      <c r="C932" s="336"/>
      <c r="D932" s="336"/>
      <c r="E932" s="336"/>
      <c r="F932" s="336"/>
      <c r="G932" s="336"/>
      <c r="H932" s="336"/>
      <c r="I932" s="336"/>
      <c r="J932" s="336"/>
      <c r="K932" s="336"/>
      <c r="L932" s="336"/>
      <c r="M932" s="336"/>
      <c r="N932" s="336"/>
      <c r="O932" s="336"/>
      <c r="P932" s="336"/>
      <c r="Q932" s="336"/>
      <c r="R932" s="336"/>
      <c r="S932" s="336"/>
      <c r="T932" s="336"/>
      <c r="U932" s="336"/>
      <c r="V932" s="336"/>
      <c r="W932" s="336"/>
      <c r="X932" s="336"/>
      <c r="Y932" s="336"/>
      <c r="Z932" s="336"/>
    </row>
    <row r="933">
      <c r="A933" s="336"/>
      <c r="B933" s="336"/>
      <c r="C933" s="336"/>
      <c r="D933" s="336"/>
      <c r="E933" s="336"/>
      <c r="F933" s="336"/>
      <c r="G933" s="336"/>
      <c r="H933" s="336"/>
      <c r="I933" s="336"/>
      <c r="J933" s="336"/>
      <c r="K933" s="336"/>
      <c r="L933" s="336"/>
      <c r="M933" s="336"/>
      <c r="N933" s="336"/>
      <c r="O933" s="336"/>
      <c r="P933" s="336"/>
      <c r="Q933" s="336"/>
      <c r="R933" s="336"/>
      <c r="S933" s="336"/>
      <c r="T933" s="336"/>
      <c r="U933" s="336"/>
      <c r="V933" s="336"/>
      <c r="W933" s="336"/>
      <c r="X933" s="336"/>
      <c r="Y933" s="336"/>
      <c r="Z933" s="336"/>
    </row>
    <row r="934">
      <c r="A934" s="336"/>
      <c r="B934" s="336"/>
      <c r="C934" s="336"/>
      <c r="D934" s="336"/>
      <c r="E934" s="336"/>
      <c r="F934" s="336"/>
      <c r="G934" s="336"/>
      <c r="H934" s="336"/>
      <c r="I934" s="336"/>
      <c r="J934" s="336"/>
      <c r="K934" s="336"/>
      <c r="L934" s="336"/>
      <c r="M934" s="336"/>
      <c r="N934" s="336"/>
      <c r="O934" s="336"/>
      <c r="P934" s="336"/>
      <c r="Q934" s="336"/>
      <c r="R934" s="336"/>
      <c r="S934" s="336"/>
      <c r="T934" s="336"/>
      <c r="U934" s="336"/>
      <c r="V934" s="336"/>
      <c r="W934" s="336"/>
      <c r="X934" s="336"/>
      <c r="Y934" s="336"/>
      <c r="Z934" s="336"/>
    </row>
    <row r="935">
      <c r="A935" s="336"/>
      <c r="B935" s="336"/>
      <c r="C935" s="336"/>
      <c r="D935" s="336"/>
      <c r="E935" s="336"/>
      <c r="F935" s="336"/>
      <c r="G935" s="336"/>
      <c r="H935" s="336"/>
      <c r="I935" s="336"/>
      <c r="J935" s="336"/>
      <c r="K935" s="336"/>
      <c r="L935" s="336"/>
      <c r="M935" s="336"/>
      <c r="N935" s="336"/>
      <c r="O935" s="336"/>
      <c r="P935" s="336"/>
      <c r="Q935" s="336"/>
      <c r="R935" s="336"/>
      <c r="S935" s="336"/>
      <c r="T935" s="336"/>
      <c r="U935" s="336"/>
      <c r="V935" s="336"/>
      <c r="W935" s="336"/>
      <c r="X935" s="336"/>
      <c r="Y935" s="336"/>
      <c r="Z935" s="336"/>
    </row>
    <row r="936">
      <c r="A936" s="336"/>
      <c r="B936" s="336"/>
      <c r="C936" s="336"/>
      <c r="D936" s="336"/>
      <c r="E936" s="336"/>
      <c r="F936" s="336"/>
      <c r="G936" s="336"/>
      <c r="H936" s="336"/>
      <c r="I936" s="336"/>
      <c r="J936" s="336"/>
      <c r="K936" s="336"/>
      <c r="L936" s="336"/>
      <c r="M936" s="336"/>
      <c r="N936" s="336"/>
      <c r="O936" s="336"/>
      <c r="P936" s="336"/>
      <c r="Q936" s="336"/>
      <c r="R936" s="336"/>
      <c r="S936" s="336"/>
      <c r="T936" s="336"/>
      <c r="U936" s="336"/>
      <c r="V936" s="336"/>
      <c r="W936" s="336"/>
      <c r="X936" s="336"/>
      <c r="Y936" s="336"/>
      <c r="Z936" s="336"/>
    </row>
    <row r="937">
      <c r="A937" s="336"/>
      <c r="B937" s="336"/>
      <c r="C937" s="336"/>
      <c r="D937" s="336"/>
      <c r="E937" s="336"/>
      <c r="F937" s="336"/>
      <c r="G937" s="336"/>
      <c r="H937" s="336"/>
      <c r="I937" s="336"/>
      <c r="J937" s="336"/>
      <c r="K937" s="336"/>
      <c r="L937" s="336"/>
      <c r="M937" s="336"/>
      <c r="N937" s="336"/>
      <c r="O937" s="336"/>
      <c r="P937" s="336"/>
      <c r="Q937" s="336"/>
      <c r="R937" s="336"/>
      <c r="S937" s="336"/>
      <c r="T937" s="336"/>
      <c r="U937" s="336"/>
      <c r="V937" s="336"/>
      <c r="W937" s="336"/>
      <c r="X937" s="336"/>
      <c r="Y937" s="336"/>
      <c r="Z937" s="336"/>
    </row>
    <row r="938">
      <c r="A938" s="336"/>
      <c r="B938" s="336"/>
      <c r="C938" s="336"/>
      <c r="D938" s="336"/>
      <c r="E938" s="336"/>
      <c r="F938" s="336"/>
      <c r="G938" s="336"/>
      <c r="H938" s="336"/>
      <c r="I938" s="336"/>
      <c r="J938" s="336"/>
      <c r="K938" s="336"/>
      <c r="L938" s="336"/>
      <c r="M938" s="336"/>
      <c r="N938" s="336"/>
      <c r="O938" s="336"/>
      <c r="P938" s="336"/>
      <c r="Q938" s="336"/>
      <c r="R938" s="336"/>
      <c r="S938" s="336"/>
      <c r="T938" s="336"/>
      <c r="U938" s="336"/>
      <c r="V938" s="336"/>
      <c r="W938" s="336"/>
      <c r="X938" s="336"/>
      <c r="Y938" s="336"/>
      <c r="Z938" s="336"/>
    </row>
    <row r="939">
      <c r="A939" s="336"/>
      <c r="B939" s="336"/>
      <c r="C939" s="336"/>
      <c r="D939" s="336"/>
      <c r="E939" s="336"/>
      <c r="F939" s="336"/>
      <c r="G939" s="336"/>
      <c r="H939" s="336"/>
      <c r="I939" s="336"/>
      <c r="J939" s="336"/>
      <c r="K939" s="336"/>
      <c r="L939" s="336"/>
      <c r="M939" s="336"/>
      <c r="N939" s="336"/>
      <c r="O939" s="336"/>
      <c r="P939" s="336"/>
      <c r="Q939" s="336"/>
      <c r="R939" s="336"/>
      <c r="S939" s="336"/>
      <c r="T939" s="336"/>
      <c r="U939" s="336"/>
      <c r="V939" s="336"/>
      <c r="W939" s="336"/>
      <c r="X939" s="336"/>
      <c r="Y939" s="336"/>
      <c r="Z939" s="336"/>
    </row>
    <row r="940">
      <c r="A940" s="336"/>
      <c r="B940" s="336"/>
      <c r="C940" s="336"/>
      <c r="D940" s="336"/>
      <c r="E940" s="336"/>
      <c r="F940" s="336"/>
      <c r="G940" s="336"/>
      <c r="H940" s="336"/>
      <c r="I940" s="336"/>
      <c r="J940" s="336"/>
      <c r="K940" s="336"/>
      <c r="L940" s="336"/>
      <c r="M940" s="336"/>
      <c r="N940" s="336"/>
      <c r="O940" s="336"/>
      <c r="P940" s="336"/>
      <c r="Q940" s="336"/>
      <c r="R940" s="336"/>
      <c r="S940" s="336"/>
      <c r="T940" s="336"/>
      <c r="U940" s="336"/>
      <c r="V940" s="336"/>
      <c r="W940" s="336"/>
      <c r="X940" s="336"/>
      <c r="Y940" s="336"/>
      <c r="Z940" s="336"/>
    </row>
    <row r="941">
      <c r="A941" s="336"/>
      <c r="B941" s="336"/>
      <c r="C941" s="336"/>
      <c r="D941" s="336"/>
      <c r="E941" s="336"/>
      <c r="F941" s="336"/>
      <c r="G941" s="336"/>
      <c r="H941" s="336"/>
      <c r="I941" s="336"/>
      <c r="J941" s="336"/>
      <c r="K941" s="336"/>
      <c r="L941" s="336"/>
      <c r="M941" s="336"/>
      <c r="N941" s="336"/>
      <c r="O941" s="336"/>
      <c r="P941" s="336"/>
      <c r="Q941" s="336"/>
      <c r="R941" s="336"/>
      <c r="S941" s="336"/>
      <c r="T941" s="336"/>
      <c r="U941" s="336"/>
      <c r="V941" s="336"/>
      <c r="W941" s="336"/>
      <c r="X941" s="336"/>
      <c r="Y941" s="336"/>
      <c r="Z941" s="336"/>
    </row>
    <row r="942">
      <c r="A942" s="336"/>
      <c r="B942" s="336"/>
      <c r="C942" s="336"/>
      <c r="D942" s="336"/>
      <c r="E942" s="336"/>
      <c r="F942" s="336"/>
      <c r="G942" s="336"/>
      <c r="H942" s="336"/>
      <c r="I942" s="336"/>
      <c r="J942" s="336"/>
      <c r="K942" s="336"/>
      <c r="L942" s="336"/>
      <c r="M942" s="336"/>
      <c r="N942" s="336"/>
      <c r="O942" s="336"/>
      <c r="P942" s="336"/>
      <c r="Q942" s="336"/>
      <c r="R942" s="336"/>
      <c r="S942" s="336"/>
      <c r="T942" s="336"/>
      <c r="U942" s="336"/>
      <c r="V942" s="336"/>
      <c r="W942" s="336"/>
      <c r="X942" s="336"/>
      <c r="Y942" s="336"/>
      <c r="Z942" s="336"/>
    </row>
    <row r="943">
      <c r="A943" s="336"/>
      <c r="B943" s="336"/>
      <c r="C943" s="336"/>
      <c r="D943" s="336"/>
      <c r="E943" s="336"/>
      <c r="F943" s="336"/>
      <c r="G943" s="336"/>
      <c r="H943" s="336"/>
      <c r="I943" s="336"/>
      <c r="J943" s="336"/>
      <c r="K943" s="336"/>
      <c r="L943" s="336"/>
      <c r="M943" s="336"/>
      <c r="N943" s="336"/>
      <c r="O943" s="336"/>
      <c r="P943" s="336"/>
      <c r="Q943" s="336"/>
      <c r="R943" s="336"/>
      <c r="S943" s="336"/>
      <c r="T943" s="336"/>
      <c r="U943" s="336"/>
      <c r="V943" s="336"/>
      <c r="W943" s="336"/>
      <c r="X943" s="336"/>
      <c r="Y943" s="336"/>
      <c r="Z943" s="336"/>
    </row>
    <row r="944">
      <c r="A944" s="336"/>
      <c r="B944" s="336"/>
      <c r="C944" s="336"/>
      <c r="D944" s="336"/>
      <c r="E944" s="336"/>
      <c r="F944" s="336"/>
      <c r="G944" s="336"/>
      <c r="H944" s="336"/>
      <c r="I944" s="336"/>
      <c r="J944" s="336"/>
      <c r="K944" s="336"/>
      <c r="L944" s="336"/>
      <c r="M944" s="336"/>
      <c r="N944" s="336"/>
      <c r="O944" s="336"/>
      <c r="P944" s="336"/>
      <c r="Q944" s="336"/>
      <c r="R944" s="336"/>
      <c r="S944" s="336"/>
      <c r="T944" s="336"/>
      <c r="U944" s="336"/>
      <c r="V944" s="336"/>
      <c r="W944" s="336"/>
      <c r="X944" s="336"/>
      <c r="Y944" s="336"/>
      <c r="Z944" s="336"/>
    </row>
    <row r="945">
      <c r="A945" s="336"/>
      <c r="B945" s="336"/>
      <c r="C945" s="336"/>
      <c r="D945" s="336"/>
      <c r="E945" s="336"/>
      <c r="F945" s="336"/>
      <c r="G945" s="336"/>
      <c r="H945" s="336"/>
      <c r="I945" s="336"/>
      <c r="J945" s="336"/>
      <c r="K945" s="336"/>
      <c r="L945" s="336"/>
      <c r="M945" s="336"/>
      <c r="N945" s="336"/>
      <c r="O945" s="336"/>
      <c r="P945" s="336"/>
      <c r="Q945" s="336"/>
      <c r="R945" s="336"/>
      <c r="S945" s="336"/>
      <c r="T945" s="336"/>
      <c r="U945" s="336"/>
      <c r="V945" s="336"/>
      <c r="W945" s="336"/>
      <c r="X945" s="336"/>
      <c r="Y945" s="336"/>
      <c r="Z945" s="336"/>
    </row>
    <row r="946">
      <c r="A946" s="336"/>
      <c r="B946" s="336"/>
      <c r="C946" s="336"/>
      <c r="D946" s="336"/>
      <c r="E946" s="336"/>
      <c r="F946" s="336"/>
      <c r="G946" s="336"/>
      <c r="H946" s="336"/>
      <c r="I946" s="336"/>
      <c r="J946" s="336"/>
      <c r="K946" s="336"/>
      <c r="L946" s="336"/>
      <c r="M946" s="336"/>
      <c r="N946" s="336"/>
      <c r="O946" s="336"/>
      <c r="P946" s="336"/>
      <c r="Q946" s="336"/>
      <c r="R946" s="336"/>
      <c r="S946" s="336"/>
      <c r="T946" s="336"/>
      <c r="U946" s="336"/>
      <c r="V946" s="336"/>
      <c r="W946" s="336"/>
      <c r="X946" s="336"/>
      <c r="Y946" s="336"/>
      <c r="Z946" s="336"/>
    </row>
    <row r="947">
      <c r="A947" s="336"/>
      <c r="B947" s="336"/>
      <c r="C947" s="336"/>
      <c r="D947" s="336"/>
      <c r="E947" s="336"/>
      <c r="F947" s="336"/>
      <c r="G947" s="336"/>
      <c r="H947" s="336"/>
      <c r="I947" s="336"/>
      <c r="J947" s="336"/>
      <c r="K947" s="336"/>
      <c r="L947" s="336"/>
      <c r="M947" s="336"/>
      <c r="N947" s="336"/>
      <c r="O947" s="336"/>
      <c r="P947" s="336"/>
      <c r="Q947" s="336"/>
      <c r="R947" s="336"/>
      <c r="S947" s="336"/>
      <c r="T947" s="336"/>
      <c r="U947" s="336"/>
      <c r="V947" s="336"/>
      <c r="W947" s="336"/>
      <c r="X947" s="336"/>
      <c r="Y947" s="336"/>
      <c r="Z947" s="336"/>
    </row>
    <row r="948">
      <c r="A948" s="336"/>
      <c r="B948" s="336"/>
      <c r="C948" s="336"/>
      <c r="D948" s="336"/>
      <c r="E948" s="336"/>
      <c r="F948" s="336"/>
      <c r="G948" s="336"/>
      <c r="H948" s="336"/>
      <c r="I948" s="336"/>
      <c r="J948" s="336"/>
      <c r="K948" s="336"/>
      <c r="L948" s="336"/>
      <c r="M948" s="336"/>
      <c r="N948" s="336"/>
      <c r="O948" s="336"/>
      <c r="P948" s="336"/>
      <c r="Q948" s="336"/>
      <c r="R948" s="336"/>
      <c r="S948" s="336"/>
      <c r="T948" s="336"/>
      <c r="U948" s="336"/>
      <c r="V948" s="336"/>
      <c r="W948" s="336"/>
      <c r="X948" s="336"/>
      <c r="Y948" s="336"/>
      <c r="Z948" s="336"/>
    </row>
    <row r="949">
      <c r="A949" s="336"/>
      <c r="B949" s="336"/>
      <c r="C949" s="336"/>
      <c r="D949" s="336"/>
      <c r="E949" s="336"/>
      <c r="F949" s="336"/>
      <c r="G949" s="336"/>
      <c r="H949" s="336"/>
      <c r="I949" s="336"/>
      <c r="J949" s="336"/>
      <c r="K949" s="336"/>
      <c r="L949" s="336"/>
      <c r="M949" s="336"/>
      <c r="N949" s="336"/>
      <c r="O949" s="336"/>
      <c r="P949" s="336"/>
      <c r="Q949" s="336"/>
      <c r="R949" s="336"/>
      <c r="S949" s="336"/>
      <c r="T949" s="336"/>
      <c r="U949" s="336"/>
      <c r="V949" s="336"/>
      <c r="W949" s="336"/>
      <c r="X949" s="336"/>
      <c r="Y949" s="336"/>
      <c r="Z949" s="336"/>
    </row>
    <row r="950">
      <c r="A950" s="336"/>
      <c r="B950" s="336"/>
      <c r="C950" s="336"/>
      <c r="D950" s="336"/>
      <c r="E950" s="336"/>
      <c r="F950" s="336"/>
      <c r="G950" s="336"/>
      <c r="H950" s="336"/>
      <c r="I950" s="336"/>
      <c r="J950" s="336"/>
      <c r="K950" s="336"/>
      <c r="L950" s="336"/>
      <c r="M950" s="336"/>
      <c r="N950" s="336"/>
      <c r="O950" s="336"/>
      <c r="P950" s="336"/>
      <c r="Q950" s="336"/>
      <c r="R950" s="336"/>
      <c r="S950" s="336"/>
      <c r="T950" s="336"/>
      <c r="U950" s="336"/>
      <c r="V950" s="336"/>
      <c r="W950" s="336"/>
      <c r="X950" s="336"/>
      <c r="Y950" s="336"/>
      <c r="Z950" s="336"/>
    </row>
    <row r="951">
      <c r="A951" s="336"/>
      <c r="B951" s="336"/>
      <c r="C951" s="336"/>
      <c r="D951" s="336"/>
      <c r="E951" s="336"/>
      <c r="F951" s="336"/>
      <c r="G951" s="336"/>
      <c r="H951" s="336"/>
      <c r="I951" s="336"/>
      <c r="J951" s="336"/>
      <c r="K951" s="336"/>
      <c r="L951" s="336"/>
      <c r="M951" s="336"/>
      <c r="N951" s="336"/>
      <c r="O951" s="336"/>
      <c r="P951" s="336"/>
      <c r="Q951" s="336"/>
      <c r="R951" s="336"/>
      <c r="S951" s="336"/>
      <c r="T951" s="336"/>
      <c r="U951" s="336"/>
      <c r="V951" s="336"/>
      <c r="W951" s="336"/>
      <c r="X951" s="336"/>
      <c r="Y951" s="336"/>
      <c r="Z951" s="336"/>
    </row>
    <row r="952">
      <c r="A952" s="336"/>
      <c r="B952" s="336"/>
      <c r="C952" s="336"/>
      <c r="D952" s="336"/>
      <c r="E952" s="336"/>
      <c r="F952" s="336"/>
      <c r="G952" s="336"/>
      <c r="H952" s="336"/>
      <c r="I952" s="336"/>
      <c r="J952" s="336"/>
      <c r="K952" s="336"/>
      <c r="L952" s="336"/>
      <c r="M952" s="336"/>
      <c r="N952" s="336"/>
      <c r="O952" s="336"/>
      <c r="P952" s="336"/>
      <c r="Q952" s="336"/>
      <c r="R952" s="336"/>
      <c r="S952" s="336"/>
      <c r="T952" s="336"/>
      <c r="U952" s="336"/>
      <c r="V952" s="336"/>
      <c r="W952" s="336"/>
      <c r="X952" s="336"/>
      <c r="Y952" s="336"/>
      <c r="Z952" s="336"/>
    </row>
    <row r="953">
      <c r="A953" s="336"/>
      <c r="B953" s="336"/>
      <c r="C953" s="336"/>
      <c r="D953" s="336"/>
      <c r="E953" s="336"/>
      <c r="F953" s="336"/>
      <c r="G953" s="336"/>
      <c r="H953" s="336"/>
      <c r="I953" s="336"/>
      <c r="J953" s="336"/>
      <c r="K953" s="336"/>
      <c r="L953" s="336"/>
      <c r="M953" s="336"/>
      <c r="N953" s="336"/>
      <c r="O953" s="336"/>
      <c r="P953" s="336"/>
      <c r="Q953" s="336"/>
      <c r="R953" s="336"/>
      <c r="S953" s="336"/>
      <c r="T953" s="336"/>
      <c r="U953" s="336"/>
      <c r="V953" s="336"/>
      <c r="W953" s="336"/>
      <c r="X953" s="336"/>
      <c r="Y953" s="336"/>
      <c r="Z953" s="336"/>
    </row>
    <row r="954">
      <c r="A954" s="336"/>
      <c r="B954" s="336"/>
      <c r="C954" s="336"/>
      <c r="D954" s="336"/>
      <c r="E954" s="336"/>
      <c r="F954" s="336"/>
      <c r="G954" s="336"/>
      <c r="H954" s="336"/>
      <c r="I954" s="336"/>
      <c r="J954" s="336"/>
      <c r="K954" s="336"/>
      <c r="L954" s="336"/>
      <c r="M954" s="336"/>
      <c r="N954" s="336"/>
      <c r="O954" s="336"/>
      <c r="P954" s="336"/>
      <c r="Q954" s="336"/>
      <c r="R954" s="336"/>
      <c r="S954" s="336"/>
      <c r="T954" s="336"/>
      <c r="U954" s="336"/>
      <c r="V954" s="336"/>
      <c r="W954" s="336"/>
      <c r="X954" s="336"/>
      <c r="Y954" s="336"/>
      <c r="Z954" s="336"/>
    </row>
    <row r="955">
      <c r="A955" s="336"/>
      <c r="B955" s="336"/>
      <c r="C955" s="336"/>
      <c r="D955" s="336"/>
      <c r="E955" s="336"/>
      <c r="F955" s="336"/>
      <c r="G955" s="336"/>
      <c r="H955" s="336"/>
      <c r="I955" s="336"/>
      <c r="J955" s="336"/>
      <c r="K955" s="336"/>
      <c r="L955" s="336"/>
      <c r="M955" s="336"/>
      <c r="N955" s="336"/>
      <c r="O955" s="336"/>
      <c r="P955" s="336"/>
      <c r="Q955" s="336"/>
      <c r="R955" s="336"/>
      <c r="S955" s="336"/>
      <c r="T955" s="336"/>
      <c r="U955" s="336"/>
      <c r="V955" s="336"/>
      <c r="W955" s="336"/>
      <c r="X955" s="336"/>
      <c r="Y955" s="336"/>
      <c r="Z955" s="336"/>
    </row>
    <row r="956">
      <c r="A956" s="336"/>
      <c r="B956" s="336"/>
      <c r="C956" s="336"/>
      <c r="D956" s="336"/>
      <c r="E956" s="336"/>
      <c r="F956" s="336"/>
      <c r="G956" s="336"/>
      <c r="H956" s="336"/>
      <c r="I956" s="336"/>
      <c r="J956" s="336"/>
      <c r="K956" s="336"/>
      <c r="L956" s="336"/>
      <c r="M956" s="336"/>
      <c r="N956" s="336"/>
      <c r="O956" s="336"/>
      <c r="P956" s="336"/>
      <c r="Q956" s="336"/>
      <c r="R956" s="336"/>
      <c r="S956" s="336"/>
      <c r="T956" s="336"/>
      <c r="U956" s="336"/>
      <c r="V956" s="336"/>
      <c r="W956" s="336"/>
      <c r="X956" s="336"/>
      <c r="Y956" s="336"/>
      <c r="Z956" s="336"/>
    </row>
    <row r="957">
      <c r="A957" s="336"/>
      <c r="B957" s="336"/>
      <c r="C957" s="336"/>
      <c r="D957" s="336"/>
      <c r="E957" s="336"/>
      <c r="F957" s="336"/>
      <c r="G957" s="336"/>
      <c r="H957" s="336"/>
      <c r="I957" s="336"/>
      <c r="J957" s="336"/>
      <c r="K957" s="336"/>
      <c r="L957" s="336"/>
      <c r="M957" s="336"/>
      <c r="N957" s="336"/>
      <c r="O957" s="336"/>
      <c r="P957" s="336"/>
      <c r="Q957" s="336"/>
      <c r="R957" s="336"/>
      <c r="S957" s="336"/>
      <c r="T957" s="336"/>
      <c r="U957" s="336"/>
      <c r="V957" s="336"/>
      <c r="W957" s="336"/>
      <c r="X957" s="336"/>
      <c r="Y957" s="336"/>
      <c r="Z957" s="336"/>
    </row>
    <row r="958">
      <c r="A958" s="336"/>
      <c r="B958" s="336"/>
      <c r="C958" s="336"/>
      <c r="D958" s="336"/>
      <c r="E958" s="336"/>
      <c r="F958" s="336"/>
      <c r="G958" s="336"/>
      <c r="H958" s="336"/>
      <c r="I958" s="336"/>
      <c r="J958" s="336"/>
      <c r="K958" s="336"/>
      <c r="L958" s="336"/>
      <c r="M958" s="336"/>
      <c r="N958" s="336"/>
      <c r="O958" s="336"/>
      <c r="P958" s="336"/>
      <c r="Q958" s="336"/>
      <c r="R958" s="336"/>
      <c r="S958" s="336"/>
      <c r="T958" s="336"/>
      <c r="U958" s="336"/>
      <c r="V958" s="336"/>
      <c r="W958" s="336"/>
      <c r="X958" s="336"/>
      <c r="Y958" s="336"/>
      <c r="Z958" s="336"/>
    </row>
    <row r="959">
      <c r="A959" s="336"/>
      <c r="B959" s="336"/>
      <c r="C959" s="336"/>
      <c r="D959" s="336"/>
      <c r="E959" s="336"/>
      <c r="F959" s="336"/>
      <c r="G959" s="336"/>
      <c r="H959" s="336"/>
      <c r="I959" s="336"/>
      <c r="J959" s="336"/>
      <c r="K959" s="336"/>
      <c r="L959" s="336"/>
      <c r="M959" s="336"/>
      <c r="N959" s="336"/>
      <c r="O959" s="336"/>
      <c r="P959" s="336"/>
      <c r="Q959" s="336"/>
      <c r="R959" s="336"/>
      <c r="S959" s="336"/>
      <c r="T959" s="336"/>
      <c r="U959" s="336"/>
      <c r="V959" s="336"/>
      <c r="W959" s="336"/>
      <c r="X959" s="336"/>
      <c r="Y959" s="336"/>
      <c r="Z959" s="336"/>
    </row>
    <row r="960">
      <c r="A960" s="336"/>
      <c r="B960" s="336"/>
      <c r="C960" s="336"/>
      <c r="D960" s="336"/>
      <c r="E960" s="336"/>
      <c r="F960" s="336"/>
      <c r="G960" s="336"/>
      <c r="H960" s="336"/>
      <c r="I960" s="336"/>
      <c r="J960" s="336"/>
      <c r="K960" s="336"/>
      <c r="L960" s="336"/>
      <c r="M960" s="336"/>
      <c r="N960" s="336"/>
      <c r="O960" s="336"/>
      <c r="P960" s="336"/>
      <c r="Q960" s="336"/>
      <c r="R960" s="336"/>
      <c r="S960" s="336"/>
      <c r="T960" s="336"/>
      <c r="U960" s="336"/>
      <c r="V960" s="336"/>
      <c r="W960" s="336"/>
      <c r="X960" s="336"/>
      <c r="Y960" s="336"/>
      <c r="Z960" s="336"/>
    </row>
    <row r="961">
      <c r="A961" s="336"/>
      <c r="B961" s="336"/>
      <c r="C961" s="336"/>
      <c r="D961" s="336"/>
      <c r="E961" s="336"/>
      <c r="F961" s="336"/>
      <c r="G961" s="336"/>
      <c r="H961" s="336"/>
      <c r="I961" s="336"/>
      <c r="J961" s="336"/>
      <c r="K961" s="336"/>
      <c r="L961" s="336"/>
      <c r="M961" s="336"/>
      <c r="N961" s="336"/>
      <c r="O961" s="336"/>
      <c r="P961" s="336"/>
      <c r="Q961" s="336"/>
      <c r="R961" s="336"/>
      <c r="S961" s="336"/>
      <c r="T961" s="336"/>
      <c r="U961" s="336"/>
      <c r="V961" s="336"/>
      <c r="W961" s="336"/>
      <c r="X961" s="336"/>
      <c r="Y961" s="336"/>
      <c r="Z961" s="336"/>
    </row>
    <row r="962">
      <c r="A962" s="336"/>
      <c r="B962" s="336"/>
      <c r="C962" s="336"/>
      <c r="D962" s="336"/>
      <c r="E962" s="336"/>
      <c r="F962" s="336"/>
      <c r="G962" s="336"/>
      <c r="H962" s="336"/>
      <c r="I962" s="336"/>
      <c r="J962" s="336"/>
      <c r="K962" s="336"/>
      <c r="L962" s="336"/>
      <c r="M962" s="336"/>
      <c r="N962" s="336"/>
      <c r="O962" s="336"/>
      <c r="P962" s="336"/>
      <c r="Q962" s="336"/>
      <c r="R962" s="336"/>
      <c r="S962" s="336"/>
      <c r="T962" s="336"/>
      <c r="U962" s="336"/>
      <c r="V962" s="336"/>
      <c r="W962" s="336"/>
      <c r="X962" s="336"/>
      <c r="Y962" s="336"/>
      <c r="Z962" s="336"/>
    </row>
    <row r="963">
      <c r="A963" s="336"/>
      <c r="B963" s="336"/>
      <c r="C963" s="336"/>
      <c r="D963" s="336"/>
      <c r="E963" s="336"/>
      <c r="F963" s="336"/>
      <c r="G963" s="336"/>
      <c r="H963" s="336"/>
      <c r="I963" s="336"/>
      <c r="J963" s="336"/>
      <c r="K963" s="336"/>
      <c r="L963" s="336"/>
      <c r="M963" s="336"/>
      <c r="N963" s="336"/>
      <c r="O963" s="336"/>
      <c r="P963" s="336"/>
      <c r="Q963" s="336"/>
      <c r="R963" s="336"/>
      <c r="S963" s="336"/>
      <c r="T963" s="336"/>
      <c r="U963" s="336"/>
      <c r="V963" s="336"/>
      <c r="W963" s="336"/>
      <c r="X963" s="336"/>
      <c r="Y963" s="336"/>
      <c r="Z963" s="336"/>
    </row>
    <row r="964">
      <c r="A964" s="336"/>
      <c r="B964" s="336"/>
      <c r="C964" s="336"/>
      <c r="D964" s="336"/>
      <c r="E964" s="336"/>
      <c r="F964" s="336"/>
      <c r="G964" s="336"/>
      <c r="H964" s="336"/>
      <c r="I964" s="336"/>
      <c r="J964" s="336"/>
      <c r="K964" s="336"/>
      <c r="L964" s="336"/>
      <c r="M964" s="336"/>
      <c r="N964" s="336"/>
      <c r="O964" s="336"/>
      <c r="P964" s="336"/>
      <c r="Q964" s="336"/>
      <c r="R964" s="336"/>
      <c r="S964" s="336"/>
      <c r="T964" s="336"/>
      <c r="U964" s="336"/>
      <c r="V964" s="336"/>
      <c r="W964" s="336"/>
      <c r="X964" s="336"/>
      <c r="Y964" s="336"/>
      <c r="Z964" s="336"/>
    </row>
    <row r="965">
      <c r="A965" s="336"/>
      <c r="B965" s="336"/>
      <c r="C965" s="336"/>
      <c r="D965" s="336"/>
      <c r="E965" s="336"/>
      <c r="F965" s="336"/>
      <c r="G965" s="336"/>
      <c r="H965" s="336"/>
      <c r="I965" s="336"/>
      <c r="J965" s="336"/>
      <c r="K965" s="336"/>
      <c r="L965" s="336"/>
      <c r="M965" s="336"/>
      <c r="N965" s="336"/>
      <c r="O965" s="336"/>
      <c r="P965" s="336"/>
      <c r="Q965" s="336"/>
      <c r="R965" s="336"/>
      <c r="S965" s="336"/>
      <c r="T965" s="336"/>
      <c r="U965" s="336"/>
      <c r="V965" s="336"/>
      <c r="W965" s="336"/>
      <c r="X965" s="336"/>
      <c r="Y965" s="336"/>
      <c r="Z965" s="336"/>
    </row>
    <row r="966">
      <c r="A966" s="336"/>
      <c r="B966" s="336"/>
      <c r="C966" s="336"/>
      <c r="D966" s="336"/>
      <c r="E966" s="336"/>
      <c r="F966" s="336"/>
      <c r="G966" s="336"/>
      <c r="H966" s="336"/>
      <c r="I966" s="336"/>
      <c r="J966" s="336"/>
      <c r="K966" s="336"/>
      <c r="L966" s="336"/>
      <c r="M966" s="336"/>
      <c r="N966" s="336"/>
      <c r="O966" s="336"/>
      <c r="P966" s="336"/>
      <c r="Q966" s="336"/>
      <c r="R966" s="336"/>
      <c r="S966" s="336"/>
      <c r="T966" s="336"/>
      <c r="U966" s="336"/>
      <c r="V966" s="336"/>
      <c r="W966" s="336"/>
      <c r="X966" s="336"/>
      <c r="Y966" s="336"/>
      <c r="Z966" s="336"/>
    </row>
    <row r="967">
      <c r="A967" s="336"/>
      <c r="B967" s="336"/>
      <c r="C967" s="336"/>
      <c r="D967" s="336"/>
      <c r="E967" s="336"/>
      <c r="F967" s="336"/>
      <c r="G967" s="336"/>
      <c r="H967" s="336"/>
      <c r="I967" s="336"/>
      <c r="J967" s="336"/>
      <c r="K967" s="336"/>
      <c r="L967" s="336"/>
      <c r="M967" s="336"/>
      <c r="N967" s="336"/>
      <c r="O967" s="336"/>
      <c r="P967" s="336"/>
      <c r="Q967" s="336"/>
      <c r="R967" s="336"/>
      <c r="S967" s="336"/>
      <c r="T967" s="336"/>
      <c r="U967" s="336"/>
      <c r="V967" s="336"/>
      <c r="W967" s="336"/>
      <c r="X967" s="336"/>
      <c r="Y967" s="336"/>
      <c r="Z967" s="336"/>
    </row>
    <row r="968">
      <c r="A968" s="336"/>
      <c r="B968" s="336"/>
      <c r="C968" s="336"/>
      <c r="D968" s="336"/>
      <c r="E968" s="336"/>
      <c r="F968" s="336"/>
      <c r="G968" s="336"/>
      <c r="H968" s="336"/>
      <c r="I968" s="336"/>
      <c r="J968" s="336"/>
      <c r="K968" s="336"/>
      <c r="L968" s="336"/>
      <c r="M968" s="336"/>
      <c r="N968" s="336"/>
      <c r="O968" s="336"/>
      <c r="P968" s="336"/>
      <c r="Q968" s="336"/>
      <c r="R968" s="336"/>
      <c r="S968" s="336"/>
      <c r="T968" s="336"/>
      <c r="U968" s="336"/>
      <c r="V968" s="336"/>
      <c r="W968" s="336"/>
      <c r="X968" s="336"/>
      <c r="Y968" s="336"/>
      <c r="Z968" s="336"/>
    </row>
    <row r="969">
      <c r="A969" s="336"/>
      <c r="B969" s="336"/>
      <c r="C969" s="336"/>
      <c r="D969" s="336"/>
      <c r="E969" s="336"/>
      <c r="F969" s="336"/>
      <c r="G969" s="336"/>
      <c r="H969" s="336"/>
      <c r="I969" s="336"/>
      <c r="J969" s="336"/>
      <c r="K969" s="336"/>
      <c r="L969" s="336"/>
      <c r="M969" s="336"/>
      <c r="N969" s="336"/>
      <c r="O969" s="336"/>
      <c r="P969" s="336"/>
      <c r="Q969" s="336"/>
      <c r="R969" s="336"/>
      <c r="S969" s="336"/>
      <c r="T969" s="336"/>
      <c r="U969" s="336"/>
      <c r="V969" s="336"/>
      <c r="W969" s="336"/>
      <c r="X969" s="336"/>
      <c r="Y969" s="336"/>
      <c r="Z969" s="336"/>
    </row>
    <row r="970">
      <c r="A970" s="336"/>
      <c r="B970" s="336"/>
      <c r="C970" s="336"/>
      <c r="D970" s="336"/>
      <c r="E970" s="336"/>
      <c r="F970" s="336"/>
      <c r="G970" s="336"/>
      <c r="H970" s="336"/>
      <c r="I970" s="336"/>
      <c r="J970" s="336"/>
      <c r="K970" s="336"/>
      <c r="L970" s="336"/>
      <c r="M970" s="336"/>
      <c r="N970" s="336"/>
      <c r="O970" s="336"/>
      <c r="P970" s="336"/>
      <c r="Q970" s="336"/>
      <c r="R970" s="336"/>
      <c r="S970" s="336"/>
      <c r="T970" s="336"/>
      <c r="U970" s="336"/>
      <c r="V970" s="336"/>
      <c r="W970" s="336"/>
      <c r="X970" s="336"/>
      <c r="Y970" s="336"/>
      <c r="Z970" s="336"/>
    </row>
    <row r="971">
      <c r="A971" s="336"/>
      <c r="B971" s="336"/>
      <c r="C971" s="336"/>
      <c r="D971" s="336"/>
      <c r="E971" s="336"/>
      <c r="F971" s="336"/>
      <c r="G971" s="336"/>
      <c r="H971" s="336"/>
      <c r="I971" s="336"/>
      <c r="J971" s="336"/>
      <c r="K971" s="336"/>
      <c r="L971" s="336"/>
      <c r="M971" s="336"/>
      <c r="N971" s="336"/>
      <c r="O971" s="336"/>
      <c r="P971" s="336"/>
      <c r="Q971" s="336"/>
      <c r="R971" s="336"/>
      <c r="S971" s="336"/>
      <c r="T971" s="336"/>
      <c r="U971" s="336"/>
      <c r="V971" s="336"/>
      <c r="W971" s="336"/>
      <c r="X971" s="336"/>
      <c r="Y971" s="336"/>
      <c r="Z971" s="336"/>
    </row>
    <row r="972">
      <c r="A972" s="336"/>
      <c r="B972" s="336"/>
      <c r="C972" s="336"/>
      <c r="D972" s="336"/>
      <c r="E972" s="336"/>
      <c r="F972" s="336"/>
      <c r="G972" s="336"/>
      <c r="H972" s="336"/>
      <c r="I972" s="336"/>
      <c r="J972" s="336"/>
      <c r="K972" s="336"/>
      <c r="L972" s="336"/>
      <c r="M972" s="336"/>
      <c r="N972" s="336"/>
      <c r="O972" s="336"/>
      <c r="P972" s="336"/>
      <c r="Q972" s="336"/>
      <c r="R972" s="336"/>
      <c r="S972" s="336"/>
      <c r="T972" s="336"/>
      <c r="U972" s="336"/>
      <c r="V972" s="336"/>
      <c r="W972" s="336"/>
      <c r="X972" s="336"/>
      <c r="Y972" s="336"/>
      <c r="Z972" s="336"/>
    </row>
    <row r="973">
      <c r="A973" s="336"/>
      <c r="B973" s="336"/>
      <c r="C973" s="336"/>
      <c r="D973" s="336"/>
      <c r="E973" s="336"/>
      <c r="F973" s="336"/>
      <c r="G973" s="336"/>
      <c r="H973" s="336"/>
      <c r="I973" s="336"/>
      <c r="J973" s="336"/>
      <c r="K973" s="336"/>
      <c r="L973" s="336"/>
      <c r="M973" s="336"/>
      <c r="N973" s="336"/>
      <c r="O973" s="336"/>
      <c r="P973" s="336"/>
      <c r="Q973" s="336"/>
      <c r="R973" s="336"/>
      <c r="S973" s="336"/>
      <c r="T973" s="336"/>
      <c r="U973" s="336"/>
      <c r="V973" s="336"/>
      <c r="W973" s="336"/>
      <c r="X973" s="336"/>
      <c r="Y973" s="336"/>
      <c r="Z973" s="336"/>
    </row>
    <row r="974">
      <c r="A974" s="336"/>
      <c r="B974" s="336"/>
      <c r="C974" s="336"/>
      <c r="D974" s="336"/>
      <c r="E974" s="336"/>
      <c r="F974" s="336"/>
      <c r="G974" s="336"/>
      <c r="H974" s="336"/>
      <c r="I974" s="336"/>
      <c r="J974" s="336"/>
      <c r="K974" s="336"/>
      <c r="L974" s="336"/>
      <c r="M974" s="336"/>
      <c r="N974" s="336"/>
      <c r="O974" s="336"/>
      <c r="P974" s="336"/>
      <c r="Q974" s="336"/>
      <c r="R974" s="336"/>
      <c r="S974" s="336"/>
      <c r="T974" s="336"/>
      <c r="U974" s="336"/>
      <c r="V974" s="336"/>
      <c r="W974" s="336"/>
      <c r="X974" s="336"/>
      <c r="Y974" s="336"/>
      <c r="Z974" s="336"/>
    </row>
    <row r="975">
      <c r="A975" s="336"/>
      <c r="B975" s="336"/>
      <c r="C975" s="336"/>
      <c r="D975" s="336"/>
      <c r="E975" s="336"/>
      <c r="F975" s="336"/>
      <c r="G975" s="336"/>
      <c r="H975" s="336"/>
      <c r="I975" s="336"/>
      <c r="J975" s="336"/>
      <c r="K975" s="336"/>
      <c r="L975" s="336"/>
      <c r="M975" s="336"/>
      <c r="N975" s="336"/>
      <c r="O975" s="336"/>
      <c r="P975" s="336"/>
      <c r="Q975" s="336"/>
      <c r="R975" s="336"/>
      <c r="S975" s="336"/>
      <c r="T975" s="336"/>
      <c r="U975" s="336"/>
      <c r="V975" s="336"/>
      <c r="W975" s="336"/>
      <c r="X975" s="336"/>
      <c r="Y975" s="336"/>
      <c r="Z975" s="336"/>
    </row>
    <row r="976">
      <c r="A976" s="336"/>
      <c r="B976" s="336"/>
      <c r="C976" s="336"/>
      <c r="D976" s="336"/>
      <c r="E976" s="336"/>
      <c r="F976" s="336"/>
      <c r="G976" s="336"/>
      <c r="H976" s="336"/>
      <c r="I976" s="336"/>
      <c r="J976" s="336"/>
      <c r="K976" s="336"/>
      <c r="L976" s="336"/>
      <c r="M976" s="336"/>
      <c r="N976" s="336"/>
      <c r="O976" s="336"/>
      <c r="P976" s="336"/>
      <c r="Q976" s="336"/>
      <c r="R976" s="336"/>
      <c r="S976" s="336"/>
      <c r="T976" s="336"/>
      <c r="U976" s="336"/>
      <c r="V976" s="336"/>
      <c r="W976" s="336"/>
      <c r="X976" s="336"/>
      <c r="Y976" s="336"/>
      <c r="Z976" s="336"/>
    </row>
    <row r="977">
      <c r="A977" s="336"/>
      <c r="B977" s="336"/>
      <c r="C977" s="336"/>
      <c r="D977" s="336"/>
      <c r="E977" s="336"/>
      <c r="F977" s="336"/>
      <c r="G977" s="336"/>
      <c r="H977" s="336"/>
      <c r="I977" s="336"/>
      <c r="J977" s="336"/>
      <c r="K977" s="336"/>
      <c r="L977" s="336"/>
      <c r="M977" s="336"/>
      <c r="N977" s="336"/>
      <c r="O977" s="336"/>
      <c r="P977" s="336"/>
      <c r="Q977" s="336"/>
      <c r="R977" s="336"/>
      <c r="S977" s="336"/>
      <c r="T977" s="336"/>
      <c r="U977" s="336"/>
      <c r="V977" s="336"/>
      <c r="W977" s="336"/>
      <c r="X977" s="336"/>
      <c r="Y977" s="336"/>
      <c r="Z977" s="336"/>
    </row>
    <row r="978">
      <c r="A978" s="336"/>
      <c r="B978" s="336"/>
      <c r="C978" s="336"/>
      <c r="D978" s="336"/>
      <c r="E978" s="336"/>
      <c r="F978" s="336"/>
      <c r="G978" s="336"/>
      <c r="H978" s="336"/>
      <c r="I978" s="336"/>
      <c r="J978" s="336"/>
      <c r="K978" s="336"/>
      <c r="L978" s="336"/>
      <c r="M978" s="336"/>
      <c r="N978" s="336"/>
      <c r="O978" s="336"/>
      <c r="P978" s="336"/>
      <c r="Q978" s="336"/>
      <c r="R978" s="336"/>
      <c r="S978" s="336"/>
      <c r="T978" s="336"/>
      <c r="U978" s="336"/>
      <c r="V978" s="336"/>
      <c r="W978" s="336"/>
      <c r="X978" s="336"/>
      <c r="Y978" s="336"/>
      <c r="Z978" s="336"/>
    </row>
    <row r="979">
      <c r="A979" s="336"/>
      <c r="B979" s="336"/>
      <c r="C979" s="336"/>
      <c r="D979" s="336"/>
      <c r="E979" s="336"/>
      <c r="F979" s="336"/>
      <c r="G979" s="336"/>
      <c r="H979" s="336"/>
      <c r="I979" s="336"/>
      <c r="J979" s="336"/>
      <c r="K979" s="336"/>
      <c r="L979" s="336"/>
      <c r="M979" s="336"/>
      <c r="N979" s="336"/>
      <c r="O979" s="336"/>
      <c r="P979" s="336"/>
      <c r="Q979" s="336"/>
      <c r="R979" s="336"/>
      <c r="S979" s="336"/>
      <c r="T979" s="336"/>
      <c r="U979" s="336"/>
      <c r="V979" s="336"/>
      <c r="W979" s="336"/>
      <c r="X979" s="336"/>
      <c r="Y979" s="336"/>
      <c r="Z979" s="336"/>
    </row>
    <row r="980">
      <c r="A980" s="336"/>
      <c r="B980" s="336"/>
      <c r="C980" s="336"/>
      <c r="D980" s="336"/>
      <c r="E980" s="336"/>
      <c r="F980" s="336"/>
      <c r="G980" s="336"/>
      <c r="H980" s="336"/>
      <c r="I980" s="336"/>
      <c r="J980" s="336"/>
      <c r="K980" s="336"/>
      <c r="L980" s="336"/>
      <c r="M980" s="336"/>
      <c r="N980" s="336"/>
      <c r="O980" s="336"/>
      <c r="P980" s="336"/>
      <c r="Q980" s="336"/>
      <c r="R980" s="336"/>
      <c r="S980" s="336"/>
      <c r="T980" s="336"/>
      <c r="U980" s="336"/>
      <c r="V980" s="336"/>
      <c r="W980" s="336"/>
      <c r="X980" s="336"/>
      <c r="Y980" s="336"/>
      <c r="Z980" s="336"/>
    </row>
    <row r="981">
      <c r="A981" s="336"/>
      <c r="B981" s="336"/>
      <c r="C981" s="336"/>
      <c r="D981" s="336"/>
      <c r="E981" s="336"/>
      <c r="F981" s="336"/>
      <c r="G981" s="336"/>
      <c r="H981" s="336"/>
      <c r="I981" s="336"/>
      <c r="J981" s="336"/>
      <c r="K981" s="336"/>
      <c r="L981" s="336"/>
      <c r="M981" s="336"/>
      <c r="N981" s="336"/>
      <c r="O981" s="336"/>
      <c r="P981" s="336"/>
      <c r="Q981" s="336"/>
      <c r="R981" s="336"/>
      <c r="S981" s="336"/>
      <c r="T981" s="336"/>
      <c r="U981" s="336"/>
      <c r="V981" s="336"/>
      <c r="W981" s="336"/>
      <c r="X981" s="336"/>
      <c r="Y981" s="336"/>
      <c r="Z981" s="336"/>
    </row>
    <row r="982">
      <c r="A982" s="336"/>
      <c r="B982" s="336"/>
      <c r="C982" s="336"/>
      <c r="D982" s="336"/>
      <c r="E982" s="336"/>
      <c r="F982" s="336"/>
      <c r="G982" s="336"/>
      <c r="H982" s="336"/>
      <c r="I982" s="336"/>
      <c r="J982" s="336"/>
      <c r="K982" s="336"/>
      <c r="L982" s="336"/>
      <c r="M982" s="336"/>
      <c r="N982" s="336"/>
      <c r="O982" s="336"/>
      <c r="P982" s="336"/>
      <c r="Q982" s="336"/>
      <c r="R982" s="336"/>
      <c r="S982" s="336"/>
      <c r="T982" s="336"/>
      <c r="U982" s="336"/>
      <c r="V982" s="336"/>
      <c r="W982" s="336"/>
      <c r="X982" s="336"/>
      <c r="Y982" s="336"/>
      <c r="Z982" s="336"/>
    </row>
    <row r="983">
      <c r="A983" s="336"/>
      <c r="B983" s="336"/>
      <c r="C983" s="336"/>
      <c r="D983" s="336"/>
      <c r="E983" s="336"/>
      <c r="F983" s="336"/>
      <c r="G983" s="336"/>
      <c r="H983" s="336"/>
      <c r="I983" s="336"/>
      <c r="J983" s="336"/>
      <c r="K983" s="336"/>
      <c r="L983" s="336"/>
      <c r="M983" s="336"/>
      <c r="N983" s="336"/>
      <c r="O983" s="336"/>
      <c r="P983" s="336"/>
      <c r="Q983" s="336"/>
      <c r="R983" s="336"/>
      <c r="S983" s="336"/>
      <c r="T983" s="336"/>
      <c r="U983" s="336"/>
      <c r="V983" s="336"/>
      <c r="W983" s="336"/>
      <c r="X983" s="336"/>
      <c r="Y983" s="336"/>
      <c r="Z983" s="336"/>
    </row>
    <row r="984">
      <c r="A984" s="336"/>
      <c r="B984" s="336"/>
      <c r="C984" s="336"/>
      <c r="D984" s="336"/>
      <c r="E984" s="336"/>
      <c r="F984" s="336"/>
      <c r="G984" s="336"/>
      <c r="H984" s="336"/>
      <c r="I984" s="336"/>
      <c r="J984" s="336"/>
      <c r="K984" s="336"/>
      <c r="L984" s="336"/>
      <c r="M984" s="336"/>
      <c r="N984" s="336"/>
      <c r="O984" s="336"/>
      <c r="P984" s="336"/>
      <c r="Q984" s="336"/>
      <c r="R984" s="336"/>
      <c r="S984" s="336"/>
      <c r="T984" s="336"/>
      <c r="U984" s="336"/>
      <c r="V984" s="336"/>
      <c r="W984" s="336"/>
      <c r="X984" s="336"/>
      <c r="Y984" s="336"/>
      <c r="Z984" s="336"/>
    </row>
    <row r="985">
      <c r="A985" s="336"/>
      <c r="B985" s="336"/>
      <c r="C985" s="336"/>
      <c r="D985" s="336"/>
      <c r="E985" s="336"/>
      <c r="F985" s="336"/>
      <c r="G985" s="336"/>
      <c r="H985" s="336"/>
      <c r="I985" s="336"/>
      <c r="J985" s="336"/>
      <c r="K985" s="336"/>
      <c r="L985" s="336"/>
      <c r="M985" s="336"/>
      <c r="N985" s="336"/>
      <c r="O985" s="336"/>
      <c r="P985" s="336"/>
      <c r="Q985" s="336"/>
      <c r="R985" s="336"/>
      <c r="S985" s="336"/>
      <c r="T985" s="336"/>
      <c r="U985" s="336"/>
      <c r="V985" s="336"/>
      <c r="W985" s="336"/>
      <c r="X985" s="336"/>
      <c r="Y985" s="336"/>
      <c r="Z985" s="336"/>
    </row>
    <row r="986">
      <c r="A986" s="336"/>
      <c r="B986" s="336"/>
      <c r="C986" s="336"/>
      <c r="D986" s="336"/>
      <c r="E986" s="336"/>
      <c r="F986" s="336"/>
      <c r="G986" s="336"/>
      <c r="H986" s="336"/>
      <c r="I986" s="336"/>
      <c r="J986" s="336"/>
      <c r="K986" s="336"/>
      <c r="L986" s="336"/>
      <c r="M986" s="336"/>
      <c r="N986" s="336"/>
      <c r="O986" s="336"/>
      <c r="P986" s="336"/>
      <c r="Q986" s="336"/>
      <c r="R986" s="336"/>
      <c r="S986" s="336"/>
      <c r="T986" s="336"/>
      <c r="U986" s="336"/>
      <c r="V986" s="336"/>
      <c r="W986" s="336"/>
      <c r="X986" s="336"/>
      <c r="Y986" s="336"/>
      <c r="Z986" s="336"/>
    </row>
    <row r="987">
      <c r="A987" s="336"/>
      <c r="B987" s="336"/>
      <c r="C987" s="336"/>
      <c r="D987" s="336"/>
      <c r="E987" s="336"/>
      <c r="F987" s="336"/>
      <c r="G987" s="336"/>
      <c r="H987" s="336"/>
      <c r="I987" s="336"/>
      <c r="J987" s="336"/>
      <c r="K987" s="336"/>
      <c r="L987" s="336"/>
      <c r="M987" s="336"/>
      <c r="N987" s="336"/>
      <c r="O987" s="336"/>
      <c r="P987" s="336"/>
      <c r="Q987" s="336"/>
      <c r="R987" s="336"/>
      <c r="S987" s="336"/>
      <c r="T987" s="336"/>
      <c r="U987" s="336"/>
      <c r="V987" s="336"/>
      <c r="W987" s="336"/>
      <c r="X987" s="336"/>
      <c r="Y987" s="336"/>
      <c r="Z987" s="336"/>
    </row>
    <row r="988">
      <c r="A988" s="336"/>
      <c r="B988" s="336"/>
      <c r="C988" s="336"/>
      <c r="D988" s="336"/>
      <c r="E988" s="336"/>
      <c r="F988" s="336"/>
      <c r="G988" s="336"/>
      <c r="H988" s="336"/>
      <c r="I988" s="336"/>
      <c r="J988" s="336"/>
      <c r="K988" s="336"/>
      <c r="L988" s="336"/>
      <c r="M988" s="336"/>
      <c r="N988" s="336"/>
      <c r="O988" s="336"/>
      <c r="P988" s="336"/>
      <c r="Q988" s="336"/>
      <c r="R988" s="336"/>
      <c r="S988" s="336"/>
      <c r="T988" s="336"/>
      <c r="U988" s="336"/>
      <c r="V988" s="336"/>
      <c r="W988" s="336"/>
      <c r="X988" s="336"/>
      <c r="Y988" s="336"/>
      <c r="Z988" s="336"/>
    </row>
    <row r="989">
      <c r="A989" s="336"/>
      <c r="B989" s="336"/>
      <c r="C989" s="336"/>
      <c r="D989" s="336"/>
      <c r="E989" s="336"/>
      <c r="F989" s="336"/>
      <c r="G989" s="336"/>
      <c r="H989" s="336"/>
      <c r="I989" s="336"/>
      <c r="J989" s="336"/>
      <c r="K989" s="336"/>
      <c r="L989" s="336"/>
      <c r="M989" s="336"/>
      <c r="N989" s="336"/>
      <c r="O989" s="336"/>
      <c r="P989" s="336"/>
      <c r="Q989" s="336"/>
      <c r="R989" s="336"/>
      <c r="S989" s="336"/>
      <c r="T989" s="336"/>
      <c r="U989" s="336"/>
      <c r="V989" s="336"/>
      <c r="W989" s="336"/>
      <c r="X989" s="336"/>
      <c r="Y989" s="336"/>
      <c r="Z989" s="336"/>
    </row>
    <row r="990">
      <c r="A990" s="336"/>
      <c r="B990" s="336"/>
      <c r="C990" s="336"/>
      <c r="D990" s="336"/>
      <c r="E990" s="336"/>
      <c r="F990" s="336"/>
      <c r="G990" s="336"/>
      <c r="H990" s="336"/>
      <c r="I990" s="336"/>
      <c r="J990" s="336"/>
      <c r="K990" s="336"/>
      <c r="L990" s="336"/>
      <c r="M990" s="336"/>
      <c r="N990" s="336"/>
      <c r="O990" s="336"/>
      <c r="P990" s="336"/>
      <c r="Q990" s="336"/>
      <c r="R990" s="336"/>
      <c r="S990" s="336"/>
      <c r="T990" s="336"/>
      <c r="U990" s="336"/>
      <c r="V990" s="336"/>
      <c r="W990" s="336"/>
      <c r="X990" s="336"/>
      <c r="Y990" s="336"/>
      <c r="Z990" s="336"/>
    </row>
    <row r="991">
      <c r="A991" s="336"/>
      <c r="B991" s="336"/>
      <c r="C991" s="336"/>
      <c r="D991" s="336"/>
      <c r="E991" s="336"/>
      <c r="F991" s="336"/>
      <c r="G991" s="336"/>
      <c r="H991" s="336"/>
      <c r="I991" s="336"/>
      <c r="J991" s="336"/>
      <c r="K991" s="336"/>
      <c r="L991" s="336"/>
      <c r="M991" s="336"/>
      <c r="N991" s="336"/>
      <c r="O991" s="336"/>
      <c r="P991" s="336"/>
      <c r="Q991" s="336"/>
      <c r="R991" s="336"/>
      <c r="S991" s="336"/>
      <c r="T991" s="336"/>
      <c r="U991" s="336"/>
      <c r="V991" s="336"/>
      <c r="W991" s="336"/>
      <c r="X991" s="336"/>
      <c r="Y991" s="336"/>
      <c r="Z991" s="336"/>
    </row>
    <row r="992">
      <c r="A992" s="336"/>
      <c r="B992" s="336"/>
      <c r="C992" s="336"/>
      <c r="D992" s="336"/>
      <c r="E992" s="336"/>
      <c r="F992" s="336"/>
      <c r="G992" s="336"/>
      <c r="H992" s="336"/>
      <c r="I992" s="336"/>
      <c r="J992" s="336"/>
      <c r="K992" s="336"/>
      <c r="L992" s="336"/>
      <c r="M992" s="336"/>
      <c r="N992" s="336"/>
      <c r="O992" s="336"/>
      <c r="P992" s="336"/>
      <c r="Q992" s="336"/>
      <c r="R992" s="336"/>
      <c r="S992" s="336"/>
      <c r="T992" s="336"/>
      <c r="U992" s="336"/>
      <c r="V992" s="336"/>
      <c r="W992" s="336"/>
      <c r="X992" s="336"/>
      <c r="Y992" s="336"/>
      <c r="Z992" s="336"/>
    </row>
    <row r="993">
      <c r="A993" s="336"/>
      <c r="B993" s="336"/>
      <c r="C993" s="336"/>
      <c r="D993" s="336"/>
      <c r="E993" s="336"/>
      <c r="F993" s="336"/>
      <c r="G993" s="336"/>
      <c r="H993" s="336"/>
      <c r="I993" s="336"/>
      <c r="J993" s="336"/>
      <c r="K993" s="336"/>
      <c r="L993" s="336"/>
      <c r="M993" s="336"/>
      <c r="N993" s="336"/>
      <c r="O993" s="336"/>
      <c r="P993" s="336"/>
      <c r="Q993" s="336"/>
      <c r="R993" s="336"/>
      <c r="S993" s="336"/>
      <c r="T993" s="336"/>
      <c r="U993" s="336"/>
      <c r="V993" s="336"/>
      <c r="W993" s="336"/>
      <c r="X993" s="336"/>
      <c r="Y993" s="336"/>
      <c r="Z993" s="336"/>
    </row>
    <row r="994">
      <c r="A994" s="336"/>
      <c r="B994" s="336"/>
      <c r="C994" s="336"/>
      <c r="D994" s="336"/>
      <c r="E994" s="336"/>
      <c r="F994" s="336"/>
      <c r="G994" s="336"/>
      <c r="H994" s="336"/>
      <c r="I994" s="336"/>
      <c r="J994" s="336"/>
      <c r="K994" s="336"/>
      <c r="L994" s="336"/>
      <c r="M994" s="336"/>
      <c r="N994" s="336"/>
      <c r="O994" s="336"/>
      <c r="P994" s="336"/>
      <c r="Q994" s="336"/>
      <c r="R994" s="336"/>
      <c r="S994" s="336"/>
      <c r="T994" s="336"/>
      <c r="U994" s="336"/>
      <c r="V994" s="336"/>
      <c r="W994" s="336"/>
      <c r="X994" s="336"/>
      <c r="Y994" s="336"/>
      <c r="Z994" s="336"/>
    </row>
    <row r="995">
      <c r="A995" s="336"/>
      <c r="B995" s="336"/>
      <c r="C995" s="336"/>
      <c r="D995" s="336"/>
      <c r="E995" s="336"/>
      <c r="F995" s="336"/>
      <c r="G995" s="336"/>
      <c r="H995" s="336"/>
      <c r="I995" s="336"/>
      <c r="J995" s="336"/>
      <c r="K995" s="336"/>
      <c r="L995" s="336"/>
      <c r="M995" s="336"/>
      <c r="N995" s="336"/>
      <c r="O995" s="336"/>
      <c r="P995" s="336"/>
      <c r="Q995" s="336"/>
      <c r="R995" s="336"/>
      <c r="S995" s="336"/>
      <c r="T995" s="336"/>
      <c r="U995" s="336"/>
      <c r="V995" s="336"/>
      <c r="W995" s="336"/>
      <c r="X995" s="336"/>
      <c r="Y995" s="336"/>
      <c r="Z995" s="336"/>
    </row>
    <row r="996">
      <c r="A996" s="336"/>
      <c r="B996" s="336"/>
      <c r="C996" s="336"/>
      <c r="D996" s="336"/>
      <c r="E996" s="336"/>
      <c r="F996" s="336"/>
      <c r="G996" s="336"/>
      <c r="H996" s="336"/>
      <c r="I996" s="336"/>
      <c r="J996" s="336"/>
      <c r="K996" s="336"/>
      <c r="L996" s="336"/>
      <c r="M996" s="336"/>
      <c r="N996" s="336"/>
      <c r="O996" s="336"/>
      <c r="P996" s="336"/>
      <c r="Q996" s="336"/>
      <c r="R996" s="336"/>
      <c r="S996" s="336"/>
      <c r="T996" s="336"/>
      <c r="U996" s="336"/>
      <c r="V996" s="336"/>
      <c r="W996" s="336"/>
      <c r="X996" s="336"/>
      <c r="Y996" s="336"/>
      <c r="Z996" s="336"/>
    </row>
    <row r="997">
      <c r="A997" s="336"/>
      <c r="B997" s="336"/>
      <c r="C997" s="336"/>
      <c r="D997" s="336"/>
      <c r="E997" s="336"/>
      <c r="F997" s="336"/>
      <c r="G997" s="336"/>
      <c r="H997" s="336"/>
      <c r="I997" s="336"/>
      <c r="J997" s="336"/>
      <c r="K997" s="336"/>
      <c r="L997" s="336"/>
      <c r="M997" s="336"/>
      <c r="N997" s="336"/>
      <c r="O997" s="336"/>
      <c r="P997" s="336"/>
      <c r="Q997" s="336"/>
      <c r="R997" s="336"/>
      <c r="S997" s="336"/>
      <c r="T997" s="336"/>
      <c r="U997" s="336"/>
      <c r="V997" s="336"/>
      <c r="W997" s="336"/>
      <c r="X997" s="336"/>
      <c r="Y997" s="336"/>
      <c r="Z997" s="336"/>
    </row>
    <row r="998">
      <c r="A998" s="336"/>
      <c r="B998" s="336"/>
      <c r="C998" s="336"/>
      <c r="D998" s="336"/>
      <c r="E998" s="336"/>
      <c r="F998" s="336"/>
      <c r="G998" s="336"/>
      <c r="H998" s="336"/>
      <c r="I998" s="336"/>
      <c r="J998" s="336"/>
      <c r="K998" s="336"/>
      <c r="L998" s="336"/>
      <c r="M998" s="336"/>
      <c r="N998" s="336"/>
      <c r="O998" s="336"/>
      <c r="P998" s="336"/>
      <c r="Q998" s="336"/>
      <c r="R998" s="336"/>
      <c r="S998" s="336"/>
      <c r="T998" s="336"/>
      <c r="U998" s="336"/>
      <c r="V998" s="336"/>
      <c r="W998" s="336"/>
      <c r="X998" s="336"/>
      <c r="Y998" s="336"/>
      <c r="Z998" s="336"/>
    </row>
    <row r="999">
      <c r="A999" s="336"/>
      <c r="B999" s="336"/>
      <c r="C999" s="336"/>
      <c r="D999" s="336"/>
      <c r="E999" s="336"/>
      <c r="F999" s="336"/>
      <c r="G999" s="336"/>
      <c r="H999" s="336"/>
      <c r="I999" s="336"/>
      <c r="J999" s="336"/>
      <c r="K999" s="336"/>
      <c r="L999" s="336"/>
      <c r="M999" s="336"/>
      <c r="N999" s="336"/>
      <c r="O999" s="336"/>
      <c r="P999" s="336"/>
      <c r="Q999" s="336"/>
      <c r="R999" s="336"/>
      <c r="S999" s="336"/>
      <c r="T999" s="336"/>
      <c r="U999" s="336"/>
      <c r="V999" s="336"/>
      <c r="W999" s="336"/>
      <c r="X999" s="336"/>
      <c r="Y999" s="336"/>
      <c r="Z999" s="336"/>
    </row>
    <row r="1000">
      <c r="A1000" s="336"/>
      <c r="B1000" s="336"/>
      <c r="C1000" s="336"/>
      <c r="D1000" s="336"/>
      <c r="E1000" s="336"/>
      <c r="F1000" s="336"/>
      <c r="G1000" s="336"/>
      <c r="H1000" s="336"/>
      <c r="I1000" s="336"/>
      <c r="J1000" s="336"/>
      <c r="K1000" s="336"/>
      <c r="L1000" s="336"/>
      <c r="M1000" s="336"/>
      <c r="N1000" s="336"/>
      <c r="O1000" s="336"/>
      <c r="P1000" s="336"/>
      <c r="Q1000" s="336"/>
      <c r="R1000" s="336"/>
      <c r="S1000" s="336"/>
      <c r="T1000" s="336"/>
      <c r="U1000" s="336"/>
      <c r="V1000" s="336"/>
      <c r="W1000" s="336"/>
      <c r="X1000" s="336"/>
      <c r="Y1000" s="336"/>
      <c r="Z1000" s="336"/>
    </row>
  </sheetData>
  <printOptions/>
  <pageMargins bottom="0.3" footer="0.0" header="0.0" left="0.7" right="0.7" top="0.3"/>
  <pageSetup paperSize="9"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31.25"/>
    <col customWidth="1" min="2" max="2" width="46.38"/>
    <col customWidth="1" min="3" max="13" width="14.75"/>
    <col customWidth="1" min="14" max="14" width="19.88"/>
    <col customWidth="1" min="15" max="24" width="16.0"/>
    <col customWidth="1" min="25" max="26" width="10.63"/>
  </cols>
  <sheetData>
    <row r="1">
      <c r="A1" s="335" t="s">
        <v>1052</v>
      </c>
      <c r="B1" s="336"/>
      <c r="C1" s="336"/>
      <c r="D1" s="336"/>
      <c r="E1" s="336"/>
      <c r="F1" s="336"/>
      <c r="G1" s="336"/>
      <c r="H1" s="336"/>
      <c r="I1" s="336"/>
      <c r="J1" s="336"/>
      <c r="K1" s="336"/>
      <c r="L1" s="336"/>
      <c r="M1" s="336"/>
      <c r="N1" s="336"/>
      <c r="O1" s="336"/>
      <c r="P1" s="336"/>
      <c r="Q1" s="336"/>
      <c r="R1" s="336"/>
      <c r="S1" s="336"/>
      <c r="T1" s="336"/>
      <c r="U1" s="336"/>
      <c r="V1" s="336"/>
      <c r="W1" s="336"/>
      <c r="X1" s="336"/>
      <c r="Y1" s="336"/>
      <c r="Z1" s="336"/>
    </row>
    <row r="2">
      <c r="A2" s="336" t="s">
        <v>1005</v>
      </c>
      <c r="B2" s="336"/>
      <c r="C2" s="336"/>
      <c r="D2" s="336"/>
      <c r="E2" s="336"/>
      <c r="F2" s="336"/>
      <c r="G2" s="336"/>
      <c r="H2" s="336"/>
      <c r="I2" s="336"/>
      <c r="J2" s="336"/>
      <c r="K2" s="336"/>
      <c r="L2" s="336"/>
      <c r="M2" s="336"/>
      <c r="N2" s="336"/>
      <c r="O2" s="336"/>
      <c r="P2" s="336"/>
      <c r="Q2" s="336"/>
      <c r="R2" s="336"/>
      <c r="S2" s="336"/>
      <c r="T2" s="336"/>
      <c r="U2" s="336"/>
      <c r="V2" s="336"/>
      <c r="W2" s="336"/>
      <c r="X2" s="336"/>
      <c r="Y2" s="336"/>
      <c r="Z2" s="336"/>
    </row>
    <row r="3">
      <c r="A3" s="336" t="s">
        <v>1006</v>
      </c>
      <c r="B3" s="336"/>
      <c r="C3" s="336"/>
      <c r="D3" s="336"/>
      <c r="E3" s="336"/>
      <c r="F3" s="336"/>
      <c r="G3" s="336"/>
      <c r="H3" s="336"/>
      <c r="I3" s="336"/>
      <c r="J3" s="336"/>
      <c r="K3" s="336"/>
      <c r="L3" s="336"/>
      <c r="M3" s="336"/>
      <c r="N3" s="336"/>
      <c r="O3" s="336"/>
      <c r="P3" s="336"/>
      <c r="Q3" s="336"/>
      <c r="R3" s="336"/>
      <c r="S3" s="336"/>
      <c r="T3" s="336"/>
      <c r="U3" s="336"/>
      <c r="V3" s="336"/>
      <c r="W3" s="336"/>
      <c r="X3" s="336"/>
      <c r="Y3" s="336"/>
      <c r="Z3" s="336"/>
    </row>
    <row r="4">
      <c r="A4" s="336" t="s">
        <v>1007</v>
      </c>
      <c r="B4" s="336"/>
      <c r="C4" s="336"/>
      <c r="D4" s="336"/>
      <c r="E4" s="336"/>
      <c r="F4" s="336"/>
      <c r="G4" s="336"/>
      <c r="H4" s="336"/>
      <c r="I4" s="336"/>
      <c r="J4" s="336"/>
      <c r="K4" s="336"/>
      <c r="L4" s="336"/>
      <c r="M4" s="336"/>
      <c r="N4" s="336"/>
      <c r="O4" s="336"/>
      <c r="P4" s="336"/>
      <c r="Q4" s="336"/>
      <c r="R4" s="336"/>
      <c r="S4" s="336"/>
      <c r="T4" s="336"/>
      <c r="U4" s="336"/>
      <c r="V4" s="336"/>
      <c r="W4" s="336"/>
      <c r="X4" s="336"/>
      <c r="Y4" s="336"/>
      <c r="Z4" s="336"/>
    </row>
    <row r="5">
      <c r="A5" s="337" t="s">
        <v>1008</v>
      </c>
      <c r="B5" s="337" t="s">
        <v>1009</v>
      </c>
      <c r="C5" s="338" t="s">
        <v>1010</v>
      </c>
      <c r="D5" s="338" t="s">
        <v>1011</v>
      </c>
      <c r="E5" s="338" t="s">
        <v>1012</v>
      </c>
      <c r="F5" s="338" t="s">
        <v>1013</v>
      </c>
      <c r="G5" s="338" t="s">
        <v>1014</v>
      </c>
      <c r="H5" s="338" t="s">
        <v>1015</v>
      </c>
      <c r="I5" s="338" t="s">
        <v>1016</v>
      </c>
      <c r="J5" s="338" t="s">
        <v>1017</v>
      </c>
      <c r="K5" s="338" t="s">
        <v>1018</v>
      </c>
      <c r="L5" s="338" t="s">
        <v>1019</v>
      </c>
      <c r="M5" s="338" t="s">
        <v>1020</v>
      </c>
      <c r="N5" s="339" t="s">
        <v>1021</v>
      </c>
      <c r="O5" s="339" t="s">
        <v>1022</v>
      </c>
      <c r="P5" s="339" t="s">
        <v>1023</v>
      </c>
      <c r="Q5" s="339" t="s">
        <v>1024</v>
      </c>
      <c r="R5" s="339" t="s">
        <v>1025</v>
      </c>
      <c r="S5" s="339" t="s">
        <v>1026</v>
      </c>
      <c r="T5" s="339" t="s">
        <v>1027</v>
      </c>
      <c r="U5" s="339" t="s">
        <v>1028</v>
      </c>
      <c r="V5" s="339" t="s">
        <v>1029</v>
      </c>
      <c r="W5" s="339" t="s">
        <v>1030</v>
      </c>
      <c r="X5" s="339" t="s">
        <v>1031</v>
      </c>
      <c r="Y5" s="336"/>
      <c r="Z5" s="336"/>
    </row>
    <row r="6" ht="30.75" customHeight="1">
      <c r="A6" s="337" t="s">
        <v>1032</v>
      </c>
      <c r="B6" s="337" t="s">
        <v>1033</v>
      </c>
      <c r="C6" s="338">
        <v>102056.0</v>
      </c>
      <c r="D6" s="338">
        <v>104626.0</v>
      </c>
      <c r="E6" s="338">
        <v>103801.0</v>
      </c>
      <c r="F6" s="338">
        <v>98706.0</v>
      </c>
      <c r="G6" s="338">
        <v>97516.0</v>
      </c>
      <c r="H6" s="338">
        <v>89957.0</v>
      </c>
      <c r="I6" s="338">
        <v>84585.0</v>
      </c>
      <c r="J6" s="338">
        <v>71933.0</v>
      </c>
      <c r="K6" s="338">
        <v>88990.0</v>
      </c>
      <c r="L6" s="338">
        <v>82463.0</v>
      </c>
      <c r="M6" s="338">
        <v>97034.0</v>
      </c>
      <c r="N6" s="339">
        <v>1.0</v>
      </c>
      <c r="O6" s="339">
        <v>1.0</v>
      </c>
      <c r="P6" s="339">
        <v>1.0</v>
      </c>
      <c r="Q6" s="339">
        <v>1.0</v>
      </c>
      <c r="R6" s="339">
        <v>1.0</v>
      </c>
      <c r="S6" s="339">
        <v>1.0</v>
      </c>
      <c r="T6" s="339">
        <v>1.0</v>
      </c>
      <c r="U6" s="339">
        <v>1.0</v>
      </c>
      <c r="V6" s="339">
        <v>1.0</v>
      </c>
      <c r="W6" s="339">
        <v>1.0</v>
      </c>
      <c r="X6" s="339">
        <v>1.0</v>
      </c>
      <c r="Y6" s="336"/>
      <c r="Z6" s="336"/>
    </row>
    <row r="7">
      <c r="A7" s="340" t="s">
        <v>1032</v>
      </c>
      <c r="B7" s="340" t="s">
        <v>1053</v>
      </c>
      <c r="C7" s="341">
        <v>635.0</v>
      </c>
      <c r="D7" s="341">
        <v>514.0</v>
      </c>
      <c r="E7" s="341">
        <v>524.0</v>
      </c>
      <c r="F7" s="341">
        <v>539.0</v>
      </c>
      <c r="G7" s="341">
        <v>395.0</v>
      </c>
      <c r="H7" s="341">
        <v>377.0</v>
      </c>
      <c r="I7" s="341">
        <v>273.0</v>
      </c>
      <c r="J7" s="341">
        <v>113.0</v>
      </c>
      <c r="K7" s="341">
        <v>262.0</v>
      </c>
      <c r="L7" s="341">
        <v>355.0</v>
      </c>
      <c r="M7" s="341">
        <v>648.0</v>
      </c>
      <c r="N7" s="342">
        <v>0.00622207415536568</v>
      </c>
      <c r="O7" s="342">
        <v>0.00491273679582513</v>
      </c>
      <c r="P7" s="342">
        <v>0.00504812092369052</v>
      </c>
      <c r="Q7" s="342">
        <v>0.0054606609527283</v>
      </c>
      <c r="R7" s="342">
        <v>0.00405061733459125</v>
      </c>
      <c r="S7" s="342">
        <v>0.00419089120357504</v>
      </c>
      <c r="T7" s="342">
        <v>0.00322752261039191</v>
      </c>
      <c r="U7" s="342">
        <v>0.00157090625999194</v>
      </c>
      <c r="V7" s="342">
        <v>0.00294415102820542</v>
      </c>
      <c r="W7" s="342">
        <v>0.00430496101281787</v>
      </c>
      <c r="X7" s="342">
        <v>0.00667807160376775</v>
      </c>
      <c r="Y7" s="336"/>
      <c r="Z7" s="336"/>
    </row>
    <row r="8">
      <c r="A8" s="340" t="s">
        <v>1032</v>
      </c>
      <c r="B8" s="340" t="s">
        <v>1050</v>
      </c>
      <c r="C8" s="341">
        <v>56882.0</v>
      </c>
      <c r="D8" s="341">
        <v>58399.0</v>
      </c>
      <c r="E8" s="341">
        <v>58753.0</v>
      </c>
      <c r="F8" s="341">
        <v>55213.0</v>
      </c>
      <c r="G8" s="341">
        <v>49070.0</v>
      </c>
      <c r="H8" s="341">
        <v>43122.0</v>
      </c>
      <c r="I8" s="341">
        <v>40738.0</v>
      </c>
      <c r="J8" s="341">
        <v>34078.0</v>
      </c>
      <c r="K8" s="341">
        <v>45615.0</v>
      </c>
      <c r="L8" s="341">
        <v>40226.0</v>
      </c>
      <c r="M8" s="341">
        <v>45845.0</v>
      </c>
      <c r="N8" s="342">
        <v>0.557360664733088</v>
      </c>
      <c r="O8" s="342">
        <v>0.558169097547455</v>
      </c>
      <c r="P8" s="342">
        <v>0.566015741659522</v>
      </c>
      <c r="Q8" s="342">
        <v>0.559368224829291</v>
      </c>
      <c r="R8" s="342">
        <v>0.503199474957956</v>
      </c>
      <c r="S8" s="342">
        <v>0.479362362017408</v>
      </c>
      <c r="T8" s="342">
        <v>0.481622037004197</v>
      </c>
      <c r="U8" s="342">
        <v>0.473746402902701</v>
      </c>
      <c r="V8" s="342">
        <v>0.512585683784695</v>
      </c>
      <c r="W8" s="342">
        <v>0.487806652680596</v>
      </c>
      <c r="X8" s="342">
        <v>0.472463260300513</v>
      </c>
      <c r="Y8" s="336"/>
      <c r="Z8" s="336"/>
    </row>
    <row r="9">
      <c r="A9" s="340" t="s">
        <v>1032</v>
      </c>
      <c r="B9" s="340" t="s">
        <v>1054</v>
      </c>
      <c r="C9" s="341">
        <v>44539.0</v>
      </c>
      <c r="D9" s="341">
        <v>45713.0</v>
      </c>
      <c r="E9" s="341">
        <v>44524.0</v>
      </c>
      <c r="F9" s="341">
        <v>42954.0</v>
      </c>
      <c r="G9" s="341">
        <v>48051.0</v>
      </c>
      <c r="H9" s="341">
        <v>46458.0</v>
      </c>
      <c r="I9" s="341">
        <v>43574.0</v>
      </c>
      <c r="J9" s="341">
        <v>37742.0</v>
      </c>
      <c r="K9" s="341">
        <v>43113.0</v>
      </c>
      <c r="L9" s="341">
        <v>41882.0</v>
      </c>
      <c r="M9" s="341">
        <v>50541.0</v>
      </c>
      <c r="N9" s="342">
        <v>0.436417261111547</v>
      </c>
      <c r="O9" s="342">
        <v>0.43691816565672</v>
      </c>
      <c r="P9" s="342">
        <v>0.428936137416788</v>
      </c>
      <c r="Q9" s="342">
        <v>0.435171114217981</v>
      </c>
      <c r="R9" s="342">
        <v>0.492749907707453</v>
      </c>
      <c r="S9" s="342">
        <v>0.516446746779017</v>
      </c>
      <c r="T9" s="342">
        <v>0.515150440385411</v>
      </c>
      <c r="U9" s="342">
        <v>0.524682690837307</v>
      </c>
      <c r="V9" s="342">
        <v>0.4844701651871</v>
      </c>
      <c r="W9" s="342">
        <v>0.507888386306586</v>
      </c>
      <c r="X9" s="342">
        <v>0.520858668095719</v>
      </c>
      <c r="Y9" s="336"/>
      <c r="Z9" s="336"/>
    </row>
    <row r="10" ht="30.75" customHeight="1">
      <c r="A10" s="337" t="s">
        <v>1037</v>
      </c>
      <c r="B10" s="337" t="s">
        <v>1038</v>
      </c>
      <c r="C10" s="338">
        <v>18635.0</v>
      </c>
      <c r="D10" s="338">
        <v>18874.0</v>
      </c>
      <c r="E10" s="338">
        <v>18232.0</v>
      </c>
      <c r="F10" s="338">
        <v>17722.0</v>
      </c>
      <c r="G10" s="338">
        <v>18143.0</v>
      </c>
      <c r="H10" s="338">
        <v>15779.0</v>
      </c>
      <c r="I10" s="338">
        <v>13526.0</v>
      </c>
      <c r="J10" s="338">
        <v>10094.0</v>
      </c>
      <c r="K10" s="338">
        <v>13742.0</v>
      </c>
      <c r="L10" s="338">
        <v>12895.0</v>
      </c>
      <c r="M10" s="338">
        <v>15090.0</v>
      </c>
      <c r="N10" s="339">
        <v>1.0</v>
      </c>
      <c r="O10" s="339">
        <v>1.0</v>
      </c>
      <c r="P10" s="339">
        <v>1.0</v>
      </c>
      <c r="Q10" s="339">
        <v>1.0</v>
      </c>
      <c r="R10" s="339">
        <v>1.0</v>
      </c>
      <c r="S10" s="339">
        <v>1.0</v>
      </c>
      <c r="T10" s="339">
        <v>1.0</v>
      </c>
      <c r="U10" s="339">
        <v>1.0</v>
      </c>
      <c r="V10" s="339">
        <v>1.0</v>
      </c>
      <c r="W10" s="339">
        <v>1.0</v>
      </c>
      <c r="X10" s="339">
        <v>1.0</v>
      </c>
      <c r="Y10" s="336"/>
      <c r="Z10" s="336"/>
    </row>
    <row r="11">
      <c r="A11" s="340" t="s">
        <v>1037</v>
      </c>
      <c r="B11" s="340" t="s">
        <v>1053</v>
      </c>
      <c r="C11" s="341">
        <v>75.0</v>
      </c>
      <c r="D11" s="341">
        <v>22.0</v>
      </c>
      <c r="E11" s="341">
        <v>30.0</v>
      </c>
      <c r="F11" s="341">
        <v>9.0</v>
      </c>
      <c r="G11" s="341">
        <v>9.0</v>
      </c>
      <c r="H11" s="341">
        <v>12.0</v>
      </c>
      <c r="I11" s="341">
        <v>4.0</v>
      </c>
      <c r="J11" s="341">
        <v>4.0</v>
      </c>
      <c r="K11" s="341">
        <v>7.0</v>
      </c>
      <c r="L11" s="341">
        <v>8.0</v>
      </c>
      <c r="M11" s="341">
        <v>38.0</v>
      </c>
      <c r="N11" s="342">
        <v>0.00402468473302925</v>
      </c>
      <c r="O11" s="342">
        <v>0.00116562466885663</v>
      </c>
      <c r="P11" s="342">
        <v>0.00164545853444493</v>
      </c>
      <c r="Q11" s="342">
        <v>5.07843358537411E-4</v>
      </c>
      <c r="R11" s="342">
        <v>4.96059086148928E-4</v>
      </c>
      <c r="S11" s="342">
        <v>7.60504467963749E-4</v>
      </c>
      <c r="T11" s="342">
        <v>2.957267484844E-4</v>
      </c>
      <c r="U11" s="342">
        <v>3.96275014860313E-4</v>
      </c>
      <c r="V11" s="342">
        <v>5.09387279871925E-4</v>
      </c>
      <c r="W11" s="342">
        <v>6.2039550213261E-4</v>
      </c>
      <c r="X11" s="342">
        <v>0.00251822398939695</v>
      </c>
      <c r="Y11" s="336"/>
      <c r="Z11" s="336"/>
    </row>
    <row r="12">
      <c r="A12" s="340" t="s">
        <v>1037</v>
      </c>
      <c r="B12" s="340" t="s">
        <v>1050</v>
      </c>
      <c r="C12" s="341">
        <v>7104.0</v>
      </c>
      <c r="D12" s="341">
        <v>7654.0</v>
      </c>
      <c r="E12" s="341">
        <v>7514.0</v>
      </c>
      <c r="F12" s="341">
        <v>7401.0</v>
      </c>
      <c r="G12" s="341">
        <v>6503.0</v>
      </c>
      <c r="H12" s="341">
        <v>5378.0</v>
      </c>
      <c r="I12" s="341">
        <v>4338.0</v>
      </c>
      <c r="J12" s="341">
        <v>3356.0</v>
      </c>
      <c r="K12" s="341">
        <v>4907.0</v>
      </c>
      <c r="L12" s="341">
        <v>4466.0</v>
      </c>
      <c r="M12" s="341">
        <v>5363.0</v>
      </c>
      <c r="N12" s="342">
        <v>0.38121813791253</v>
      </c>
      <c r="O12" s="342">
        <v>0.40553141888312</v>
      </c>
      <c r="P12" s="342">
        <v>0.412132514260641</v>
      </c>
      <c r="Q12" s="342">
        <v>0.417616521837264</v>
      </c>
      <c r="R12" s="342">
        <v>0.35843024858072</v>
      </c>
      <c r="S12" s="342">
        <v>0.34083275239242</v>
      </c>
      <c r="T12" s="342">
        <v>0.320715658731332</v>
      </c>
      <c r="U12" s="342">
        <v>0.332474737467803</v>
      </c>
      <c r="V12" s="342">
        <v>0.35708048319022</v>
      </c>
      <c r="W12" s="342">
        <v>0.346335789065529</v>
      </c>
      <c r="X12" s="342">
        <v>0.355400927766733</v>
      </c>
      <c r="Y12" s="336"/>
      <c r="Z12" s="336"/>
    </row>
    <row r="13">
      <c r="A13" s="340" t="s">
        <v>1037</v>
      </c>
      <c r="B13" s="340" t="s">
        <v>1054</v>
      </c>
      <c r="C13" s="341">
        <v>11456.0</v>
      </c>
      <c r="D13" s="341">
        <v>11198.0</v>
      </c>
      <c r="E13" s="341">
        <v>10688.0</v>
      </c>
      <c r="F13" s="341">
        <v>10312.0</v>
      </c>
      <c r="G13" s="341">
        <v>11631.0</v>
      </c>
      <c r="H13" s="341">
        <v>10389.0</v>
      </c>
      <c r="I13" s="341">
        <v>9184.0</v>
      </c>
      <c r="J13" s="341">
        <v>6734.0</v>
      </c>
      <c r="K13" s="341">
        <v>8828.0</v>
      </c>
      <c r="L13" s="341">
        <v>8421.0</v>
      </c>
      <c r="M13" s="341">
        <v>9689.0</v>
      </c>
      <c r="N13" s="342">
        <v>0.614757177354441</v>
      </c>
      <c r="O13" s="342">
        <v>0.593302956448024</v>
      </c>
      <c r="P13" s="342">
        <v>0.586222027204914</v>
      </c>
      <c r="Q13" s="342">
        <v>0.581875634804198</v>
      </c>
      <c r="R13" s="342">
        <v>0.641073692333131</v>
      </c>
      <c r="S13" s="342">
        <v>0.658406743139616</v>
      </c>
      <c r="T13" s="342">
        <v>0.678988614520183</v>
      </c>
      <c r="U13" s="342">
        <v>0.667128987517337</v>
      </c>
      <c r="V13" s="342">
        <v>0.642410129529908</v>
      </c>
      <c r="W13" s="342">
        <v>0.653043815432338</v>
      </c>
      <c r="X13" s="342">
        <v>0.64208084824387</v>
      </c>
      <c r="Y13" s="336"/>
      <c r="Z13" s="336"/>
    </row>
    <row r="14" ht="30.75" customHeight="1">
      <c r="A14" s="337" t="s">
        <v>1039</v>
      </c>
      <c r="B14" s="337" t="s">
        <v>1040</v>
      </c>
      <c r="C14" s="338">
        <v>78401.0</v>
      </c>
      <c r="D14" s="338">
        <v>80507.0</v>
      </c>
      <c r="E14" s="338">
        <v>80079.0</v>
      </c>
      <c r="F14" s="338">
        <v>75672.0</v>
      </c>
      <c r="G14" s="338">
        <v>75168.0</v>
      </c>
      <c r="H14" s="338">
        <v>70264.0</v>
      </c>
      <c r="I14" s="338">
        <v>67664.0</v>
      </c>
      <c r="J14" s="338">
        <v>58769.0</v>
      </c>
      <c r="K14" s="338">
        <v>71594.0</v>
      </c>
      <c r="L14" s="338">
        <v>66212.0</v>
      </c>
      <c r="M14" s="338">
        <v>77914.0</v>
      </c>
      <c r="N14" s="339">
        <v>1.0</v>
      </c>
      <c r="O14" s="339">
        <v>1.0</v>
      </c>
      <c r="P14" s="339">
        <v>1.0</v>
      </c>
      <c r="Q14" s="339">
        <v>1.0</v>
      </c>
      <c r="R14" s="339">
        <v>1.0</v>
      </c>
      <c r="S14" s="339">
        <v>1.0</v>
      </c>
      <c r="T14" s="339">
        <v>1.0</v>
      </c>
      <c r="U14" s="339">
        <v>1.0</v>
      </c>
      <c r="V14" s="339">
        <v>1.0</v>
      </c>
      <c r="W14" s="339">
        <v>1.0</v>
      </c>
      <c r="X14" s="339">
        <v>1.0</v>
      </c>
      <c r="Y14" s="336"/>
      <c r="Z14" s="336"/>
    </row>
    <row r="15">
      <c r="A15" s="340" t="s">
        <v>1039</v>
      </c>
      <c r="B15" s="340" t="s">
        <v>1053</v>
      </c>
      <c r="C15" s="341">
        <v>522.0</v>
      </c>
      <c r="D15" s="341">
        <v>457.0</v>
      </c>
      <c r="E15" s="341">
        <v>456.0</v>
      </c>
      <c r="F15" s="341">
        <v>471.0</v>
      </c>
      <c r="G15" s="341">
        <v>350.0</v>
      </c>
      <c r="H15" s="341">
        <v>338.0</v>
      </c>
      <c r="I15" s="341">
        <v>230.0</v>
      </c>
      <c r="J15" s="341">
        <v>97.0</v>
      </c>
      <c r="K15" s="341">
        <v>230.0</v>
      </c>
      <c r="L15" s="341">
        <v>316.0</v>
      </c>
      <c r="M15" s="341">
        <v>536.0</v>
      </c>
      <c r="N15" s="342">
        <v>0.00665807834083749</v>
      </c>
      <c r="O15" s="342">
        <v>0.00567652502266884</v>
      </c>
      <c r="P15" s="342">
        <v>0.00569437680290713</v>
      </c>
      <c r="Q15" s="342">
        <v>0.00622423089121472</v>
      </c>
      <c r="R15" s="342">
        <v>0.00465623669646658</v>
      </c>
      <c r="S15" s="342">
        <v>0.00481042923830126</v>
      </c>
      <c r="T15" s="342">
        <v>0.00339914873492551</v>
      </c>
      <c r="U15" s="342">
        <v>0.00165053004134833</v>
      </c>
      <c r="V15" s="342">
        <v>0.00321255971170768</v>
      </c>
      <c r="W15" s="342">
        <v>0.004772548782698</v>
      </c>
      <c r="X15" s="342">
        <v>0.00687937982904228</v>
      </c>
      <c r="Y15" s="336"/>
      <c r="Z15" s="336"/>
    </row>
    <row r="16">
      <c r="A16" s="340" t="s">
        <v>1039</v>
      </c>
      <c r="B16" s="340" t="s">
        <v>1055</v>
      </c>
      <c r="C16" s="341">
        <v>46424.0</v>
      </c>
      <c r="D16" s="341">
        <v>47381.0</v>
      </c>
      <c r="E16" s="341">
        <v>47707.0</v>
      </c>
      <c r="F16" s="341">
        <v>44313.0</v>
      </c>
      <c r="G16" s="341">
        <v>40186.0</v>
      </c>
      <c r="H16" s="341">
        <v>35574.0</v>
      </c>
      <c r="I16" s="341">
        <v>34515.0</v>
      </c>
      <c r="J16" s="341">
        <v>29147.0</v>
      </c>
      <c r="K16" s="341">
        <v>38622.0</v>
      </c>
      <c r="L16" s="341">
        <v>33968.0</v>
      </c>
      <c r="M16" s="341">
        <v>38407.0</v>
      </c>
      <c r="N16" s="342">
        <v>0.592135304396628</v>
      </c>
      <c r="O16" s="342">
        <v>0.588532674177401</v>
      </c>
      <c r="P16" s="342">
        <v>0.595749197667303</v>
      </c>
      <c r="Q16" s="342">
        <v>0.585593085949889</v>
      </c>
      <c r="R16" s="342">
        <v>0.534615793954874</v>
      </c>
      <c r="S16" s="342">
        <v>0.506290561311625</v>
      </c>
      <c r="T16" s="342">
        <v>0.510093993851975</v>
      </c>
      <c r="U16" s="342">
        <v>0.49595875376474</v>
      </c>
      <c r="V16" s="342">
        <v>0.539458613850323</v>
      </c>
      <c r="W16" s="342">
        <v>0.513018788135081</v>
      </c>
      <c r="X16" s="342">
        <v>0.492940934876916</v>
      </c>
      <c r="Y16" s="336"/>
      <c r="Z16" s="336"/>
    </row>
    <row r="17">
      <c r="A17" s="340" t="s">
        <v>1039</v>
      </c>
      <c r="B17" s="340" t="s">
        <v>1054</v>
      </c>
      <c r="C17" s="341">
        <v>31455.0</v>
      </c>
      <c r="D17" s="341">
        <v>32669.0</v>
      </c>
      <c r="E17" s="341">
        <v>31916.0</v>
      </c>
      <c r="F17" s="341">
        <v>30888.0</v>
      </c>
      <c r="G17" s="341">
        <v>34632.0</v>
      </c>
      <c r="H17" s="341">
        <v>34352.0</v>
      </c>
      <c r="I17" s="341">
        <v>32919.0</v>
      </c>
      <c r="J17" s="341">
        <v>29525.0</v>
      </c>
      <c r="K17" s="341">
        <v>32742.0</v>
      </c>
      <c r="L17" s="341">
        <v>31928.0</v>
      </c>
      <c r="M17" s="341">
        <v>38971.0</v>
      </c>
      <c r="N17" s="342">
        <v>0.401206617262535</v>
      </c>
      <c r="O17" s="342">
        <v>0.40579080079993</v>
      </c>
      <c r="P17" s="342">
        <v>0.398556425529789</v>
      </c>
      <c r="Q17" s="342">
        <v>0.408182683158896</v>
      </c>
      <c r="R17" s="342">
        <v>0.460727969348659</v>
      </c>
      <c r="S17" s="342">
        <v>0.488899009450074</v>
      </c>
      <c r="T17" s="342">
        <v>0.4865068574131</v>
      </c>
      <c r="U17" s="342">
        <v>0.502390716193912</v>
      </c>
      <c r="V17" s="342">
        <v>0.45732882643797</v>
      </c>
      <c r="W17" s="342">
        <v>0.482208663082221</v>
      </c>
      <c r="X17" s="342">
        <v>0.500179685294042</v>
      </c>
      <c r="Y17" s="336"/>
      <c r="Z17" s="336"/>
    </row>
    <row r="18" ht="30.75" customHeight="1">
      <c r="A18" s="337" t="s">
        <v>1041</v>
      </c>
      <c r="B18" s="337" t="s">
        <v>1042</v>
      </c>
      <c r="C18" s="338">
        <v>4146.0</v>
      </c>
      <c r="D18" s="338">
        <v>4422.0</v>
      </c>
      <c r="E18" s="338">
        <v>4567.0</v>
      </c>
      <c r="F18" s="338">
        <v>4228.0</v>
      </c>
      <c r="G18" s="338">
        <v>3239.0</v>
      </c>
      <c r="H18" s="338">
        <v>2971.0</v>
      </c>
      <c r="I18" s="338">
        <v>2547.0</v>
      </c>
      <c r="J18" s="338">
        <v>2239.0</v>
      </c>
      <c r="K18" s="338">
        <v>2572.0</v>
      </c>
      <c r="L18" s="338">
        <v>2423.0</v>
      </c>
      <c r="M18" s="338">
        <v>3008.0</v>
      </c>
      <c r="N18" s="339">
        <v>1.0</v>
      </c>
      <c r="O18" s="339">
        <v>1.0</v>
      </c>
      <c r="P18" s="339">
        <v>1.0</v>
      </c>
      <c r="Q18" s="339">
        <v>1.0</v>
      </c>
      <c r="R18" s="339">
        <v>1.0</v>
      </c>
      <c r="S18" s="339">
        <v>1.0</v>
      </c>
      <c r="T18" s="339">
        <v>1.0</v>
      </c>
      <c r="U18" s="339">
        <v>1.0</v>
      </c>
      <c r="V18" s="339">
        <v>1.0</v>
      </c>
      <c r="W18" s="339">
        <v>1.0</v>
      </c>
      <c r="X18" s="339">
        <v>1.0</v>
      </c>
      <c r="Y18" s="336"/>
      <c r="Z18" s="336"/>
    </row>
    <row r="19">
      <c r="A19" s="340" t="s">
        <v>1041</v>
      </c>
      <c r="B19" s="340" t="s">
        <v>1053</v>
      </c>
      <c r="C19" s="341">
        <v>35.0</v>
      </c>
      <c r="D19" s="341">
        <v>31.0</v>
      </c>
      <c r="E19" s="341">
        <v>36.0</v>
      </c>
      <c r="F19" s="341">
        <v>55.0</v>
      </c>
      <c r="G19" s="341">
        <v>33.0</v>
      </c>
      <c r="H19" s="341">
        <v>24.0</v>
      </c>
      <c r="I19" s="341">
        <v>34.0</v>
      </c>
      <c r="J19" s="341">
        <v>9.0</v>
      </c>
      <c r="K19" s="341">
        <v>23.0</v>
      </c>
      <c r="L19" s="341">
        <v>25.0</v>
      </c>
      <c r="M19" s="341">
        <v>64.0</v>
      </c>
      <c r="N19" s="342">
        <v>0.00844187168355041</v>
      </c>
      <c r="O19" s="342">
        <v>0.00701040253279059</v>
      </c>
      <c r="P19" s="342">
        <v>0.00788263630391942</v>
      </c>
      <c r="Q19" s="342">
        <v>0.0130085146641438</v>
      </c>
      <c r="R19" s="342">
        <v>0.0101883297313986</v>
      </c>
      <c r="S19" s="342">
        <v>0.00807808818579603</v>
      </c>
      <c r="T19" s="342">
        <v>0.0133490380840204</v>
      </c>
      <c r="U19" s="342">
        <v>0.00401965163019205</v>
      </c>
      <c r="V19" s="342">
        <v>0.00894245723172628</v>
      </c>
      <c r="W19" s="342">
        <v>0.0103177878662815</v>
      </c>
      <c r="X19" s="342">
        <v>0.0212765957446809</v>
      </c>
      <c r="Y19" s="336"/>
      <c r="Z19" s="336"/>
    </row>
    <row r="20">
      <c r="A20" s="340" t="s">
        <v>1041</v>
      </c>
      <c r="B20" s="340" t="s">
        <v>1050</v>
      </c>
      <c r="C20" s="341">
        <v>2722.0</v>
      </c>
      <c r="D20" s="341">
        <v>2757.0</v>
      </c>
      <c r="E20" s="341">
        <v>2866.0</v>
      </c>
      <c r="F20" s="341">
        <v>2685.0</v>
      </c>
      <c r="G20" s="341">
        <v>1768.0</v>
      </c>
      <c r="H20" s="341">
        <v>1607.0</v>
      </c>
      <c r="I20" s="341">
        <v>1336.0</v>
      </c>
      <c r="J20" s="341">
        <v>1035.0</v>
      </c>
      <c r="K20" s="341">
        <v>1352.0</v>
      </c>
      <c r="L20" s="341">
        <v>1218.0</v>
      </c>
      <c r="M20" s="341">
        <v>1397.0</v>
      </c>
      <c r="N20" s="342">
        <v>0.656536420646406</v>
      </c>
      <c r="O20" s="342">
        <v>0.623473541383989</v>
      </c>
      <c r="P20" s="342">
        <v>0.627545434639807</v>
      </c>
      <c r="Q20" s="342">
        <v>0.635052034058657</v>
      </c>
      <c r="R20" s="342">
        <v>0.545847483791294</v>
      </c>
      <c r="S20" s="342">
        <v>0.540895321440592</v>
      </c>
      <c r="T20" s="342">
        <v>0.524538672948567</v>
      </c>
      <c r="U20" s="342">
        <v>0.462259937472086</v>
      </c>
      <c r="V20" s="342">
        <v>0.525660964230171</v>
      </c>
      <c r="W20" s="342">
        <v>0.502682624845233</v>
      </c>
      <c r="X20" s="342">
        <v>0.464428191489362</v>
      </c>
      <c r="Y20" s="336"/>
      <c r="Z20" s="336"/>
    </row>
    <row r="21">
      <c r="A21" s="340" t="s">
        <v>1041</v>
      </c>
      <c r="B21" s="340" t="s">
        <v>1054</v>
      </c>
      <c r="C21" s="341">
        <v>1389.0</v>
      </c>
      <c r="D21" s="341">
        <v>1634.0</v>
      </c>
      <c r="E21" s="341">
        <v>1665.0</v>
      </c>
      <c r="F21" s="341">
        <v>1488.0</v>
      </c>
      <c r="G21" s="341">
        <v>1438.0</v>
      </c>
      <c r="H21" s="341">
        <v>1340.0</v>
      </c>
      <c r="I21" s="341">
        <v>1177.0</v>
      </c>
      <c r="J21" s="341">
        <v>1195.0</v>
      </c>
      <c r="K21" s="341">
        <v>1197.0</v>
      </c>
      <c r="L21" s="341">
        <v>1180.0</v>
      </c>
      <c r="M21" s="341">
        <v>1547.0</v>
      </c>
      <c r="N21" s="342">
        <v>0.335021707670043</v>
      </c>
      <c r="O21" s="342">
        <v>0.36951605608322</v>
      </c>
      <c r="P21" s="342">
        <v>0.364571929056273</v>
      </c>
      <c r="Q21" s="342">
        <v>0.3519394512772</v>
      </c>
      <c r="R21" s="342">
        <v>0.443964186477308</v>
      </c>
      <c r="S21" s="342">
        <v>0.451026590373612</v>
      </c>
      <c r="T21" s="342">
        <v>0.462112288967413</v>
      </c>
      <c r="U21" s="342">
        <v>0.533720410897722</v>
      </c>
      <c r="V21" s="342">
        <v>0.465396578538103</v>
      </c>
      <c r="W21" s="342">
        <v>0.486999587288485</v>
      </c>
      <c r="X21" s="342">
        <v>0.514295212765957</v>
      </c>
      <c r="Y21" s="336"/>
      <c r="Z21" s="336"/>
    </row>
    <row r="22" ht="30.75" customHeight="1">
      <c r="A22" s="337" t="s">
        <v>1043</v>
      </c>
      <c r="B22" s="337" t="s">
        <v>1044</v>
      </c>
      <c r="C22" s="338">
        <v>871.0</v>
      </c>
      <c r="D22" s="338">
        <v>820.0</v>
      </c>
      <c r="E22" s="338">
        <v>920.0</v>
      </c>
      <c r="F22" s="338">
        <v>1084.0</v>
      </c>
      <c r="G22" s="338">
        <v>966.0</v>
      </c>
      <c r="H22" s="338">
        <v>943.0</v>
      </c>
      <c r="I22" s="338">
        <v>848.0</v>
      </c>
      <c r="J22" s="338">
        <v>831.0</v>
      </c>
      <c r="K22" s="338">
        <v>1082.0</v>
      </c>
      <c r="L22" s="338">
        <v>933.0</v>
      </c>
      <c r="M22" s="338">
        <v>1022.0</v>
      </c>
      <c r="N22" s="339">
        <v>1.0</v>
      </c>
      <c r="O22" s="339">
        <v>1.0</v>
      </c>
      <c r="P22" s="339">
        <v>1.0</v>
      </c>
      <c r="Q22" s="339">
        <v>1.0</v>
      </c>
      <c r="R22" s="339">
        <v>1.0</v>
      </c>
      <c r="S22" s="339">
        <v>1.0</v>
      </c>
      <c r="T22" s="339">
        <v>1.0</v>
      </c>
      <c r="U22" s="339">
        <v>1.0</v>
      </c>
      <c r="V22" s="339">
        <v>1.0</v>
      </c>
      <c r="W22" s="339">
        <v>1.0</v>
      </c>
      <c r="X22" s="339">
        <v>1.0</v>
      </c>
      <c r="Y22" s="336"/>
      <c r="Z22" s="336"/>
    </row>
    <row r="23">
      <c r="A23" s="340" t="s">
        <v>1043</v>
      </c>
      <c r="B23" s="340" t="s">
        <v>1053</v>
      </c>
      <c r="C23" s="341">
        <v>3.0</v>
      </c>
      <c r="D23" s="341">
        <v>4.0</v>
      </c>
      <c r="E23" s="341">
        <v>0.0</v>
      </c>
      <c r="F23" s="341">
        <v>4.0</v>
      </c>
      <c r="G23" s="341">
        <v>3.0</v>
      </c>
      <c r="H23" s="341">
        <v>3.0</v>
      </c>
      <c r="I23" s="341">
        <v>5.0</v>
      </c>
      <c r="J23" s="341">
        <v>3.0</v>
      </c>
      <c r="K23" s="341">
        <v>2.0</v>
      </c>
      <c r="L23" s="341">
        <v>6.0</v>
      </c>
      <c r="M23" s="341">
        <v>10.0</v>
      </c>
      <c r="N23" s="342">
        <v>0.0034443168771527</v>
      </c>
      <c r="O23" s="342">
        <v>0.0048780487804878</v>
      </c>
      <c r="P23" s="342">
        <v>0.0</v>
      </c>
      <c r="Q23" s="342">
        <v>0.003690036900369</v>
      </c>
      <c r="R23" s="342">
        <v>0.0031055900621118</v>
      </c>
      <c r="S23" s="342">
        <v>0.0031813361611877</v>
      </c>
      <c r="T23" s="342">
        <v>0.00589622641509434</v>
      </c>
      <c r="U23" s="342">
        <v>0.0036101083032491</v>
      </c>
      <c r="V23" s="342">
        <v>0.00184842883548983</v>
      </c>
      <c r="W23" s="342">
        <v>0.00643086816720257</v>
      </c>
      <c r="X23" s="342">
        <v>0.00978473581213307</v>
      </c>
      <c r="Y23" s="336"/>
      <c r="Z23" s="336"/>
    </row>
    <row r="24">
      <c r="A24" s="340" t="s">
        <v>1043</v>
      </c>
      <c r="B24" s="340" t="s">
        <v>1050</v>
      </c>
      <c r="C24" s="341">
        <v>629.0</v>
      </c>
      <c r="D24" s="341">
        <v>604.0</v>
      </c>
      <c r="E24" s="341">
        <v>665.0</v>
      </c>
      <c r="F24" s="341">
        <v>814.0</v>
      </c>
      <c r="G24" s="341">
        <v>613.0</v>
      </c>
      <c r="H24" s="341">
        <v>563.0</v>
      </c>
      <c r="I24" s="341">
        <v>549.0</v>
      </c>
      <c r="J24" s="341">
        <v>540.0</v>
      </c>
      <c r="K24" s="341">
        <v>734.0</v>
      </c>
      <c r="L24" s="341">
        <v>574.0</v>
      </c>
      <c r="M24" s="341">
        <v>678.0</v>
      </c>
      <c r="N24" s="342">
        <v>0.722158438576349</v>
      </c>
      <c r="O24" s="342">
        <v>0.736585365853659</v>
      </c>
      <c r="P24" s="342">
        <v>0.722826086956522</v>
      </c>
      <c r="Q24" s="342">
        <v>0.750922509225092</v>
      </c>
      <c r="R24" s="342">
        <v>0.634575569358178</v>
      </c>
      <c r="S24" s="342">
        <v>0.597030752916225</v>
      </c>
      <c r="T24" s="342">
        <v>0.647405660377358</v>
      </c>
      <c r="U24" s="342">
        <v>0.649819494584838</v>
      </c>
      <c r="V24" s="342">
        <v>0.678373382624769</v>
      </c>
      <c r="W24" s="342">
        <v>0.615219721329046</v>
      </c>
      <c r="X24" s="342">
        <v>0.663405088062622</v>
      </c>
      <c r="Y24" s="336"/>
      <c r="Z24" s="336"/>
    </row>
    <row r="25">
      <c r="A25" s="340" t="s">
        <v>1043</v>
      </c>
      <c r="B25" s="340" t="s">
        <v>1054</v>
      </c>
      <c r="C25" s="341">
        <v>239.0</v>
      </c>
      <c r="D25" s="341">
        <v>212.0</v>
      </c>
      <c r="E25" s="341">
        <v>255.0</v>
      </c>
      <c r="F25" s="341">
        <v>266.0</v>
      </c>
      <c r="G25" s="341">
        <v>350.0</v>
      </c>
      <c r="H25" s="341">
        <v>377.0</v>
      </c>
      <c r="I25" s="341">
        <v>294.0</v>
      </c>
      <c r="J25" s="341">
        <v>288.0</v>
      </c>
      <c r="K25" s="341">
        <v>346.0</v>
      </c>
      <c r="L25" s="341">
        <v>353.0</v>
      </c>
      <c r="M25" s="341">
        <v>334.0</v>
      </c>
      <c r="N25" s="342">
        <v>0.274397244546498</v>
      </c>
      <c r="O25" s="342">
        <v>0.258536585365854</v>
      </c>
      <c r="P25" s="342">
        <v>0.277173913043478</v>
      </c>
      <c r="Q25" s="342">
        <v>0.245387453874539</v>
      </c>
      <c r="R25" s="342">
        <v>0.36231884057971</v>
      </c>
      <c r="S25" s="342">
        <v>0.399787910922587</v>
      </c>
      <c r="T25" s="342">
        <v>0.346698113207547</v>
      </c>
      <c r="U25" s="342">
        <v>0.346570397111913</v>
      </c>
      <c r="V25" s="342">
        <v>0.319778188539741</v>
      </c>
      <c r="W25" s="342">
        <v>0.378349410503751</v>
      </c>
      <c r="X25" s="342">
        <v>0.326810176125245</v>
      </c>
      <c r="Y25" s="336"/>
      <c r="Z25" s="336"/>
    </row>
    <row r="26" ht="30.75" customHeight="1">
      <c r="A26" s="337" t="s">
        <v>1045</v>
      </c>
      <c r="B26" s="337" t="s">
        <v>1046</v>
      </c>
      <c r="C26" s="338">
        <v>3.0</v>
      </c>
      <c r="D26" s="338">
        <v>3.0</v>
      </c>
      <c r="E26" s="338">
        <v>3.0</v>
      </c>
      <c r="F26" s="338">
        <v>0.0</v>
      </c>
      <c r="G26" s="338">
        <v>0.0</v>
      </c>
      <c r="H26" s="338">
        <v>0.0</v>
      </c>
      <c r="I26" s="338">
        <v>0.0</v>
      </c>
      <c r="J26" s="338">
        <v>0.0</v>
      </c>
      <c r="K26" s="338">
        <v>0.0</v>
      </c>
      <c r="L26" s="338">
        <v>0.0</v>
      </c>
      <c r="M26" s="338">
        <v>0.0</v>
      </c>
      <c r="N26" s="339" t="s">
        <v>1047</v>
      </c>
      <c r="O26" s="339" t="s">
        <v>1047</v>
      </c>
      <c r="P26" s="339" t="s">
        <v>1047</v>
      </c>
      <c r="Q26" s="339" t="s">
        <v>1047</v>
      </c>
      <c r="R26" s="339" t="s">
        <v>1047</v>
      </c>
      <c r="S26" s="339" t="s">
        <v>1047</v>
      </c>
      <c r="T26" s="339" t="s">
        <v>1047</v>
      </c>
      <c r="U26" s="339" t="s">
        <v>1047</v>
      </c>
      <c r="V26" s="339" t="s">
        <v>1047</v>
      </c>
      <c r="W26" s="339" t="s">
        <v>1047</v>
      </c>
      <c r="X26" s="339" t="s">
        <v>1047</v>
      </c>
      <c r="Y26" s="336"/>
      <c r="Z26" s="336"/>
    </row>
    <row r="27">
      <c r="A27" s="340" t="s">
        <v>1045</v>
      </c>
      <c r="B27" s="340" t="s">
        <v>1053</v>
      </c>
      <c r="C27" s="341">
        <v>0.0</v>
      </c>
      <c r="D27" s="341">
        <v>0.0</v>
      </c>
      <c r="E27" s="341">
        <v>2.0</v>
      </c>
      <c r="F27" s="341">
        <v>0.0</v>
      </c>
      <c r="G27" s="341">
        <v>0.0</v>
      </c>
      <c r="H27" s="341">
        <v>0.0</v>
      </c>
      <c r="I27" s="341">
        <v>0.0</v>
      </c>
      <c r="J27" s="341">
        <v>0.0</v>
      </c>
      <c r="K27" s="341">
        <v>0.0</v>
      </c>
      <c r="L27" s="341">
        <v>0.0</v>
      </c>
      <c r="M27" s="341">
        <v>0.0</v>
      </c>
      <c r="N27" s="342" t="s">
        <v>1047</v>
      </c>
      <c r="O27" s="342" t="s">
        <v>1047</v>
      </c>
      <c r="P27" s="342" t="s">
        <v>1047</v>
      </c>
      <c r="Q27" s="342" t="s">
        <v>1047</v>
      </c>
      <c r="R27" s="342" t="s">
        <v>1047</v>
      </c>
      <c r="S27" s="342" t="s">
        <v>1047</v>
      </c>
      <c r="T27" s="342" t="s">
        <v>1047</v>
      </c>
      <c r="U27" s="342" t="s">
        <v>1047</v>
      </c>
      <c r="V27" s="342" t="s">
        <v>1047</v>
      </c>
      <c r="W27" s="342" t="s">
        <v>1047</v>
      </c>
      <c r="X27" s="342" t="s">
        <v>1047</v>
      </c>
      <c r="Y27" s="336"/>
      <c r="Z27" s="336"/>
    </row>
    <row r="28">
      <c r="A28" s="340" t="s">
        <v>1045</v>
      </c>
      <c r="B28" s="340" t="s">
        <v>1050</v>
      </c>
      <c r="C28" s="341">
        <v>3.0</v>
      </c>
      <c r="D28" s="341">
        <v>3.0</v>
      </c>
      <c r="E28" s="341">
        <v>1.0</v>
      </c>
      <c r="F28" s="341">
        <v>0.0</v>
      </c>
      <c r="G28" s="341">
        <v>0.0</v>
      </c>
      <c r="H28" s="341">
        <v>0.0</v>
      </c>
      <c r="I28" s="341">
        <v>0.0</v>
      </c>
      <c r="J28" s="341">
        <v>0.0</v>
      </c>
      <c r="K28" s="341">
        <v>0.0</v>
      </c>
      <c r="L28" s="341">
        <v>0.0</v>
      </c>
      <c r="M28" s="341">
        <v>0.0</v>
      </c>
      <c r="N28" s="342" t="s">
        <v>1047</v>
      </c>
      <c r="O28" s="342" t="s">
        <v>1047</v>
      </c>
      <c r="P28" s="342" t="s">
        <v>1047</v>
      </c>
      <c r="Q28" s="342" t="s">
        <v>1047</v>
      </c>
      <c r="R28" s="342" t="s">
        <v>1047</v>
      </c>
      <c r="S28" s="342" t="s">
        <v>1047</v>
      </c>
      <c r="T28" s="342" t="s">
        <v>1047</v>
      </c>
      <c r="U28" s="342" t="s">
        <v>1047</v>
      </c>
      <c r="V28" s="342" t="s">
        <v>1047</v>
      </c>
      <c r="W28" s="342" t="s">
        <v>1047</v>
      </c>
      <c r="X28" s="342" t="s">
        <v>1047</v>
      </c>
      <c r="Y28" s="336"/>
      <c r="Z28" s="336"/>
    </row>
    <row r="29">
      <c r="A29" s="340" t="s">
        <v>1045</v>
      </c>
      <c r="B29" s="340" t="s">
        <v>1054</v>
      </c>
      <c r="C29" s="341">
        <v>0.0</v>
      </c>
      <c r="D29" s="341">
        <v>0.0</v>
      </c>
      <c r="E29" s="341">
        <v>0.0</v>
      </c>
      <c r="F29" s="341">
        <v>0.0</v>
      </c>
      <c r="G29" s="341">
        <v>0.0</v>
      </c>
      <c r="H29" s="341">
        <v>0.0</v>
      </c>
      <c r="I29" s="341">
        <v>0.0</v>
      </c>
      <c r="J29" s="341">
        <v>0.0</v>
      </c>
      <c r="K29" s="341">
        <v>0.0</v>
      </c>
      <c r="L29" s="341">
        <v>0.0</v>
      </c>
      <c r="M29" s="341">
        <v>0.0</v>
      </c>
      <c r="N29" s="343" t="s">
        <v>1047</v>
      </c>
      <c r="O29" s="343" t="s">
        <v>1047</v>
      </c>
      <c r="P29" s="343" t="s">
        <v>1047</v>
      </c>
      <c r="Q29" s="343" t="s">
        <v>1047</v>
      </c>
      <c r="R29" s="343" t="s">
        <v>1047</v>
      </c>
      <c r="S29" s="343" t="s">
        <v>1047</v>
      </c>
      <c r="T29" s="343" t="s">
        <v>1047</v>
      </c>
      <c r="U29" s="343" t="s">
        <v>1047</v>
      </c>
      <c r="V29" s="343" t="s">
        <v>1047</v>
      </c>
      <c r="W29" s="343" t="s">
        <v>1047</v>
      </c>
      <c r="X29" s="343" t="s">
        <v>1047</v>
      </c>
      <c r="Y29" s="336"/>
      <c r="Z29" s="336"/>
    </row>
    <row r="30">
      <c r="A30" s="336"/>
      <c r="B30" s="336"/>
      <c r="C30" s="336"/>
      <c r="D30" s="336"/>
      <c r="E30" s="336"/>
      <c r="F30" s="336"/>
      <c r="G30" s="336"/>
      <c r="H30" s="336"/>
      <c r="I30" s="336"/>
      <c r="J30" s="336"/>
      <c r="K30" s="336"/>
      <c r="L30" s="336"/>
      <c r="M30" s="336"/>
      <c r="N30" s="336"/>
      <c r="O30" s="336"/>
      <c r="P30" s="336"/>
      <c r="Q30" s="336"/>
      <c r="R30" s="336"/>
      <c r="S30" s="336"/>
      <c r="T30" s="336"/>
      <c r="U30" s="336"/>
      <c r="V30" s="336"/>
      <c r="W30" s="336"/>
      <c r="X30" s="336"/>
      <c r="Y30" s="336"/>
      <c r="Z30" s="336"/>
    </row>
    <row r="31">
      <c r="A31" s="336"/>
      <c r="B31" s="336"/>
      <c r="C31" s="336"/>
      <c r="D31" s="336"/>
      <c r="E31" s="336"/>
      <c r="F31" s="336"/>
      <c r="G31" s="336"/>
      <c r="H31" s="336"/>
      <c r="I31" s="336"/>
      <c r="J31" s="336"/>
      <c r="K31" s="336"/>
      <c r="L31" s="336"/>
      <c r="M31" s="336"/>
      <c r="N31" s="336"/>
      <c r="O31" s="336"/>
      <c r="P31" s="336"/>
      <c r="Q31" s="336"/>
      <c r="R31" s="336"/>
      <c r="S31" s="336"/>
      <c r="T31" s="336"/>
      <c r="U31" s="336"/>
      <c r="V31" s="336"/>
      <c r="W31" s="336"/>
      <c r="X31" s="336"/>
      <c r="Y31" s="336"/>
      <c r="Z31" s="336"/>
    </row>
    <row r="32">
      <c r="A32" s="336"/>
      <c r="B32" s="336"/>
      <c r="C32" s="336"/>
      <c r="D32" s="336"/>
      <c r="E32" s="336"/>
      <c r="F32" s="336"/>
      <c r="G32" s="336"/>
      <c r="H32" s="336"/>
      <c r="I32" s="336"/>
      <c r="J32" s="336"/>
      <c r="K32" s="336"/>
      <c r="L32" s="336"/>
      <c r="M32" s="336"/>
      <c r="N32" s="336"/>
      <c r="O32" s="336"/>
      <c r="P32" s="336"/>
      <c r="Q32" s="336"/>
      <c r="R32" s="336"/>
      <c r="S32" s="336"/>
      <c r="T32" s="336"/>
      <c r="U32" s="336"/>
      <c r="V32" s="336"/>
      <c r="W32" s="336"/>
      <c r="X32" s="336"/>
      <c r="Y32" s="336"/>
      <c r="Z32" s="336"/>
    </row>
    <row r="33">
      <c r="A33" s="336"/>
      <c r="B33" s="336"/>
      <c r="C33" s="336"/>
      <c r="D33" s="336"/>
      <c r="E33" s="336"/>
      <c r="F33" s="336"/>
      <c r="G33" s="336"/>
      <c r="H33" s="336"/>
      <c r="I33" s="336"/>
      <c r="J33" s="336"/>
      <c r="K33" s="336"/>
      <c r="L33" s="336"/>
      <c r="M33" s="336"/>
      <c r="N33" s="336"/>
      <c r="O33" s="336"/>
      <c r="P33" s="336"/>
      <c r="Q33" s="336"/>
      <c r="R33" s="336"/>
      <c r="S33" s="336"/>
      <c r="T33" s="336"/>
      <c r="U33" s="336"/>
      <c r="V33" s="336"/>
      <c r="W33" s="336"/>
      <c r="X33" s="336"/>
      <c r="Y33" s="336"/>
      <c r="Z33" s="336"/>
    </row>
    <row r="34">
      <c r="A34" s="336"/>
      <c r="B34" s="336"/>
      <c r="C34" s="336"/>
      <c r="D34" s="336"/>
      <c r="E34" s="336"/>
      <c r="F34" s="336"/>
      <c r="G34" s="336"/>
      <c r="H34" s="336"/>
      <c r="I34" s="336"/>
      <c r="J34" s="336"/>
      <c r="K34" s="336"/>
      <c r="L34" s="336"/>
      <c r="M34" s="336"/>
      <c r="N34" s="336"/>
      <c r="O34" s="336"/>
      <c r="P34" s="336"/>
      <c r="Q34" s="336"/>
      <c r="R34" s="336"/>
      <c r="S34" s="336"/>
      <c r="T34" s="336"/>
      <c r="U34" s="336"/>
      <c r="V34" s="336"/>
      <c r="W34" s="336"/>
      <c r="X34" s="336"/>
      <c r="Y34" s="336"/>
      <c r="Z34" s="336"/>
    </row>
    <row r="35">
      <c r="A35" s="336"/>
      <c r="B35" s="336"/>
      <c r="C35" s="336"/>
      <c r="D35" s="336"/>
      <c r="E35" s="336"/>
      <c r="F35" s="336"/>
      <c r="G35" s="336"/>
      <c r="H35" s="336"/>
      <c r="I35" s="336"/>
      <c r="J35" s="336"/>
      <c r="K35" s="336"/>
      <c r="L35" s="336"/>
      <c r="M35" s="336"/>
      <c r="N35" s="336"/>
      <c r="O35" s="336"/>
      <c r="P35" s="336"/>
      <c r="Q35" s="336"/>
      <c r="R35" s="336"/>
      <c r="S35" s="336"/>
      <c r="T35" s="336"/>
      <c r="U35" s="336"/>
      <c r="V35" s="336"/>
      <c r="W35" s="336"/>
      <c r="X35" s="336"/>
      <c r="Y35" s="336"/>
      <c r="Z35" s="336"/>
    </row>
    <row r="36">
      <c r="A36" s="336"/>
      <c r="B36" s="336"/>
      <c r="C36" s="336"/>
      <c r="D36" s="336"/>
      <c r="E36" s="336"/>
      <c r="F36" s="336"/>
      <c r="G36" s="336"/>
      <c r="H36" s="336"/>
      <c r="I36" s="336"/>
      <c r="J36" s="336"/>
      <c r="K36" s="336"/>
      <c r="L36" s="336"/>
      <c r="M36" s="336"/>
      <c r="N36" s="336"/>
      <c r="O36" s="336"/>
      <c r="P36" s="336"/>
      <c r="Q36" s="336"/>
      <c r="R36" s="336"/>
      <c r="S36" s="336"/>
      <c r="T36" s="336"/>
      <c r="U36" s="336"/>
      <c r="V36" s="336"/>
      <c r="W36" s="336"/>
      <c r="X36" s="336"/>
      <c r="Y36" s="336"/>
      <c r="Z36" s="336"/>
    </row>
    <row r="37">
      <c r="A37" s="336"/>
      <c r="B37" s="336"/>
      <c r="C37" s="336"/>
      <c r="D37" s="336"/>
      <c r="E37" s="336"/>
      <c r="F37" s="336"/>
      <c r="G37" s="336"/>
      <c r="H37" s="336"/>
      <c r="I37" s="336"/>
      <c r="J37" s="336"/>
      <c r="K37" s="336"/>
      <c r="L37" s="336"/>
      <c r="M37" s="336"/>
      <c r="N37" s="336"/>
      <c r="O37" s="336"/>
      <c r="P37" s="336"/>
      <c r="Q37" s="336"/>
      <c r="R37" s="336"/>
      <c r="S37" s="336"/>
      <c r="T37" s="336"/>
      <c r="U37" s="336"/>
      <c r="V37" s="336"/>
      <c r="W37" s="336"/>
      <c r="X37" s="336"/>
      <c r="Y37" s="336"/>
      <c r="Z37" s="336"/>
    </row>
    <row r="38">
      <c r="A38" s="336"/>
      <c r="B38" s="336"/>
      <c r="C38" s="336"/>
      <c r="D38" s="336"/>
      <c r="E38" s="336"/>
      <c r="F38" s="336"/>
      <c r="G38" s="336"/>
      <c r="H38" s="336"/>
      <c r="I38" s="336"/>
      <c r="J38" s="336"/>
      <c r="K38" s="336"/>
      <c r="L38" s="336"/>
      <c r="M38" s="336"/>
      <c r="N38" s="336"/>
      <c r="O38" s="336"/>
      <c r="P38" s="336"/>
      <c r="Q38" s="336"/>
      <c r="R38" s="336"/>
      <c r="S38" s="336"/>
      <c r="T38" s="336"/>
      <c r="U38" s="336"/>
      <c r="V38" s="336"/>
      <c r="W38" s="336"/>
      <c r="X38" s="336"/>
      <c r="Y38" s="336"/>
      <c r="Z38" s="336"/>
    </row>
    <row r="39">
      <c r="A39" s="336"/>
      <c r="B39" s="336"/>
      <c r="C39" s="336"/>
      <c r="D39" s="336"/>
      <c r="E39" s="336"/>
      <c r="F39" s="336"/>
      <c r="G39" s="336"/>
      <c r="H39" s="336"/>
      <c r="I39" s="336"/>
      <c r="J39" s="336"/>
      <c r="K39" s="336"/>
      <c r="L39" s="336"/>
      <c r="M39" s="336"/>
      <c r="N39" s="336"/>
      <c r="O39" s="336"/>
      <c r="P39" s="336"/>
      <c r="Q39" s="336"/>
      <c r="R39" s="336"/>
      <c r="S39" s="336"/>
      <c r="T39" s="336"/>
      <c r="U39" s="336"/>
      <c r="V39" s="336"/>
      <c r="W39" s="336"/>
      <c r="X39" s="336"/>
      <c r="Y39" s="336"/>
      <c r="Z39" s="336"/>
    </row>
    <row r="40">
      <c r="A40" s="336"/>
      <c r="B40" s="336"/>
      <c r="C40" s="336"/>
      <c r="D40" s="336"/>
      <c r="E40" s="336"/>
      <c r="F40" s="336"/>
      <c r="G40" s="336"/>
      <c r="H40" s="336"/>
      <c r="I40" s="336"/>
      <c r="J40" s="336"/>
      <c r="K40" s="336"/>
      <c r="L40" s="336"/>
      <c r="M40" s="336"/>
      <c r="N40" s="336"/>
      <c r="O40" s="336"/>
      <c r="P40" s="336"/>
      <c r="Q40" s="336"/>
      <c r="R40" s="336"/>
      <c r="S40" s="336"/>
      <c r="T40" s="336"/>
      <c r="U40" s="336"/>
      <c r="V40" s="336"/>
      <c r="W40" s="336"/>
      <c r="X40" s="336"/>
      <c r="Y40" s="336"/>
      <c r="Z40" s="336"/>
    </row>
    <row r="41">
      <c r="A41" s="336"/>
      <c r="B41" s="336"/>
      <c r="C41" s="336"/>
      <c r="D41" s="336"/>
      <c r="E41" s="336"/>
      <c r="F41" s="336"/>
      <c r="G41" s="336"/>
      <c r="H41" s="336"/>
      <c r="I41" s="336"/>
      <c r="J41" s="336"/>
      <c r="K41" s="336"/>
      <c r="L41" s="336"/>
      <c r="M41" s="336"/>
      <c r="N41" s="336"/>
      <c r="O41" s="336"/>
      <c r="P41" s="336"/>
      <c r="Q41" s="336"/>
      <c r="R41" s="336"/>
      <c r="S41" s="336"/>
      <c r="T41" s="336"/>
      <c r="U41" s="336"/>
      <c r="V41" s="336"/>
      <c r="W41" s="336"/>
      <c r="X41" s="336"/>
      <c r="Y41" s="336"/>
      <c r="Z41" s="336"/>
    </row>
    <row r="42">
      <c r="A42" s="336"/>
      <c r="B42" s="336"/>
      <c r="C42" s="336"/>
      <c r="D42" s="336"/>
      <c r="E42" s="336"/>
      <c r="F42" s="336"/>
      <c r="G42" s="336"/>
      <c r="H42" s="336"/>
      <c r="I42" s="336"/>
      <c r="J42" s="336"/>
      <c r="K42" s="336"/>
      <c r="L42" s="336"/>
      <c r="M42" s="336"/>
      <c r="N42" s="336"/>
      <c r="O42" s="336"/>
      <c r="P42" s="336"/>
      <c r="Q42" s="336"/>
      <c r="R42" s="336"/>
      <c r="S42" s="336"/>
      <c r="T42" s="336"/>
      <c r="U42" s="336"/>
      <c r="V42" s="336"/>
      <c r="W42" s="336"/>
      <c r="X42" s="336"/>
      <c r="Y42" s="336"/>
      <c r="Z42" s="336"/>
    </row>
    <row r="43">
      <c r="A43" s="336"/>
      <c r="B43" s="336"/>
      <c r="C43" s="336"/>
      <c r="D43" s="336"/>
      <c r="E43" s="336"/>
      <c r="F43" s="336"/>
      <c r="G43" s="336"/>
      <c r="H43" s="336"/>
      <c r="I43" s="336"/>
      <c r="J43" s="336"/>
      <c r="K43" s="336"/>
      <c r="L43" s="336"/>
      <c r="M43" s="336"/>
      <c r="N43" s="336"/>
      <c r="O43" s="336"/>
      <c r="P43" s="336"/>
      <c r="Q43" s="336"/>
      <c r="R43" s="336"/>
      <c r="S43" s="336"/>
      <c r="T43" s="336"/>
      <c r="U43" s="336"/>
      <c r="V43" s="336"/>
      <c r="W43" s="336"/>
      <c r="X43" s="336"/>
      <c r="Y43" s="336"/>
      <c r="Z43" s="336"/>
    </row>
    <row r="44">
      <c r="A44" s="336"/>
      <c r="B44" s="336"/>
      <c r="C44" s="336"/>
      <c r="D44" s="336"/>
      <c r="E44" s="336"/>
      <c r="F44" s="336"/>
      <c r="G44" s="336"/>
      <c r="H44" s="336"/>
      <c r="I44" s="336"/>
      <c r="J44" s="336"/>
      <c r="K44" s="336"/>
      <c r="L44" s="336"/>
      <c r="M44" s="336"/>
      <c r="N44" s="336"/>
      <c r="O44" s="336"/>
      <c r="P44" s="336"/>
      <c r="Q44" s="336"/>
      <c r="R44" s="336"/>
      <c r="S44" s="336"/>
      <c r="T44" s="336"/>
      <c r="U44" s="336"/>
      <c r="V44" s="336"/>
      <c r="W44" s="336"/>
      <c r="X44" s="336"/>
      <c r="Y44" s="336"/>
      <c r="Z44" s="336"/>
    </row>
    <row r="45">
      <c r="A45" s="336"/>
      <c r="B45" s="336"/>
      <c r="C45" s="336"/>
      <c r="D45" s="336"/>
      <c r="E45" s="336"/>
      <c r="F45" s="336"/>
      <c r="G45" s="336"/>
      <c r="H45" s="336"/>
      <c r="I45" s="336"/>
      <c r="J45" s="336"/>
      <c r="K45" s="336"/>
      <c r="L45" s="336"/>
      <c r="M45" s="336"/>
      <c r="N45" s="336"/>
      <c r="O45" s="336"/>
      <c r="P45" s="336"/>
      <c r="Q45" s="336"/>
      <c r="R45" s="336"/>
      <c r="S45" s="336"/>
      <c r="T45" s="336"/>
      <c r="U45" s="336"/>
      <c r="V45" s="336"/>
      <c r="W45" s="336"/>
      <c r="X45" s="336"/>
      <c r="Y45" s="336"/>
      <c r="Z45" s="336"/>
    </row>
    <row r="46">
      <c r="A46" s="336"/>
      <c r="B46" s="336"/>
      <c r="C46" s="336"/>
      <c r="D46" s="336"/>
      <c r="E46" s="336"/>
      <c r="F46" s="336"/>
      <c r="G46" s="336"/>
      <c r="H46" s="336"/>
      <c r="I46" s="336"/>
      <c r="J46" s="336"/>
      <c r="K46" s="336"/>
      <c r="L46" s="336"/>
      <c r="M46" s="336"/>
      <c r="N46" s="336"/>
      <c r="O46" s="336"/>
      <c r="P46" s="336"/>
      <c r="Q46" s="336"/>
      <c r="R46" s="336"/>
      <c r="S46" s="336"/>
      <c r="T46" s="336"/>
      <c r="U46" s="336"/>
      <c r="V46" s="336"/>
      <c r="W46" s="336"/>
      <c r="X46" s="336"/>
      <c r="Y46" s="336"/>
      <c r="Z46" s="336"/>
    </row>
    <row r="47">
      <c r="A47" s="336"/>
      <c r="B47" s="336"/>
      <c r="C47" s="336"/>
      <c r="D47" s="336"/>
      <c r="E47" s="336"/>
      <c r="F47" s="336"/>
      <c r="G47" s="336"/>
      <c r="H47" s="336"/>
      <c r="I47" s="336"/>
      <c r="J47" s="336"/>
      <c r="K47" s="336"/>
      <c r="L47" s="336"/>
      <c r="M47" s="336"/>
      <c r="N47" s="336"/>
      <c r="O47" s="336"/>
      <c r="P47" s="336"/>
      <c r="Q47" s="336"/>
      <c r="R47" s="336"/>
      <c r="S47" s="336"/>
      <c r="T47" s="336"/>
      <c r="U47" s="336"/>
      <c r="V47" s="336"/>
      <c r="W47" s="336"/>
      <c r="X47" s="336"/>
      <c r="Y47" s="336"/>
      <c r="Z47" s="336"/>
    </row>
    <row r="48">
      <c r="A48" s="336"/>
      <c r="B48" s="336"/>
      <c r="C48" s="336"/>
      <c r="D48" s="336"/>
      <c r="E48" s="336"/>
      <c r="F48" s="336"/>
      <c r="G48" s="336"/>
      <c r="H48" s="336"/>
      <c r="I48" s="336"/>
      <c r="J48" s="336"/>
      <c r="K48" s="336"/>
      <c r="L48" s="336"/>
      <c r="M48" s="336"/>
      <c r="N48" s="336"/>
      <c r="O48" s="336"/>
      <c r="P48" s="336"/>
      <c r="Q48" s="336"/>
      <c r="R48" s="336"/>
      <c r="S48" s="336"/>
      <c r="T48" s="336"/>
      <c r="U48" s="336"/>
      <c r="V48" s="336"/>
      <c r="W48" s="336"/>
      <c r="X48" s="336"/>
      <c r="Y48" s="336"/>
      <c r="Z48" s="336"/>
    </row>
    <row r="49">
      <c r="A49" s="336"/>
      <c r="B49" s="336"/>
      <c r="C49" s="336"/>
      <c r="D49" s="336"/>
      <c r="E49" s="336"/>
      <c r="F49" s="336"/>
      <c r="G49" s="336"/>
      <c r="H49" s="336"/>
      <c r="I49" s="336"/>
      <c r="J49" s="336"/>
      <c r="K49" s="336"/>
      <c r="L49" s="336"/>
      <c r="M49" s="336"/>
      <c r="N49" s="336"/>
      <c r="O49" s="336"/>
      <c r="P49" s="336"/>
      <c r="Q49" s="336"/>
      <c r="R49" s="336"/>
      <c r="S49" s="336"/>
      <c r="T49" s="336"/>
      <c r="U49" s="336"/>
      <c r="V49" s="336"/>
      <c r="W49" s="336"/>
      <c r="X49" s="336"/>
      <c r="Y49" s="336"/>
      <c r="Z49" s="336"/>
    </row>
    <row r="50">
      <c r="A50" s="336"/>
      <c r="B50" s="336"/>
      <c r="C50" s="336"/>
      <c r="D50" s="336"/>
      <c r="E50" s="336"/>
      <c r="F50" s="336"/>
      <c r="G50" s="336"/>
      <c r="H50" s="336"/>
      <c r="I50" s="336"/>
      <c r="J50" s="336"/>
      <c r="K50" s="336"/>
      <c r="L50" s="336"/>
      <c r="M50" s="336"/>
      <c r="N50" s="336"/>
      <c r="O50" s="336"/>
      <c r="P50" s="336"/>
      <c r="Q50" s="336"/>
      <c r="R50" s="336"/>
      <c r="S50" s="336"/>
      <c r="T50" s="336"/>
      <c r="U50" s="336"/>
      <c r="V50" s="336"/>
      <c r="W50" s="336"/>
      <c r="X50" s="336"/>
      <c r="Y50" s="336"/>
      <c r="Z50" s="336"/>
    </row>
    <row r="51">
      <c r="A51" s="336"/>
      <c r="B51" s="336"/>
      <c r="C51" s="336"/>
      <c r="D51" s="336"/>
      <c r="E51" s="336"/>
      <c r="F51" s="336"/>
      <c r="G51" s="336"/>
      <c r="H51" s="336"/>
      <c r="I51" s="336"/>
      <c r="J51" s="336"/>
      <c r="K51" s="336"/>
      <c r="L51" s="336"/>
      <c r="M51" s="336"/>
      <c r="N51" s="336"/>
      <c r="O51" s="336"/>
      <c r="P51" s="336"/>
      <c r="Q51" s="336"/>
      <c r="R51" s="336"/>
      <c r="S51" s="336"/>
      <c r="T51" s="336"/>
      <c r="U51" s="336"/>
      <c r="V51" s="336"/>
      <c r="W51" s="336"/>
      <c r="X51" s="336"/>
      <c r="Y51" s="336"/>
      <c r="Z51" s="336"/>
    </row>
    <row r="52">
      <c r="A52" s="336"/>
      <c r="B52" s="336"/>
      <c r="C52" s="336"/>
      <c r="D52" s="336"/>
      <c r="E52" s="336"/>
      <c r="F52" s="336"/>
      <c r="G52" s="336"/>
      <c r="H52" s="336"/>
      <c r="I52" s="336"/>
      <c r="J52" s="336"/>
      <c r="K52" s="336"/>
      <c r="L52" s="336"/>
      <c r="M52" s="336"/>
      <c r="N52" s="336"/>
      <c r="O52" s="336"/>
      <c r="P52" s="336"/>
      <c r="Q52" s="336"/>
      <c r="R52" s="336"/>
      <c r="S52" s="336"/>
      <c r="T52" s="336"/>
      <c r="U52" s="336"/>
      <c r="V52" s="336"/>
      <c r="W52" s="336"/>
      <c r="X52" s="336"/>
      <c r="Y52" s="336"/>
      <c r="Z52" s="336"/>
    </row>
    <row r="53">
      <c r="A53" s="336"/>
      <c r="B53" s="336"/>
      <c r="C53" s="336"/>
      <c r="D53" s="336"/>
      <c r="E53" s="336"/>
      <c r="F53" s="336"/>
      <c r="G53" s="336"/>
      <c r="H53" s="336"/>
      <c r="I53" s="336"/>
      <c r="J53" s="336"/>
      <c r="K53" s="336"/>
      <c r="L53" s="336"/>
      <c r="M53" s="336"/>
      <c r="N53" s="336"/>
      <c r="O53" s="336"/>
      <c r="P53" s="336"/>
      <c r="Q53" s="336"/>
      <c r="R53" s="336"/>
      <c r="S53" s="336"/>
      <c r="T53" s="336"/>
      <c r="U53" s="336"/>
      <c r="V53" s="336"/>
      <c r="W53" s="336"/>
      <c r="X53" s="336"/>
      <c r="Y53" s="336"/>
      <c r="Z53" s="336"/>
    </row>
    <row r="54">
      <c r="A54" s="336"/>
      <c r="B54" s="336"/>
      <c r="C54" s="336"/>
      <c r="D54" s="336"/>
      <c r="E54" s="336"/>
      <c r="F54" s="336"/>
      <c r="G54" s="336"/>
      <c r="H54" s="336"/>
      <c r="I54" s="336"/>
      <c r="J54" s="336"/>
      <c r="K54" s="336"/>
      <c r="L54" s="336"/>
      <c r="M54" s="336"/>
      <c r="N54" s="336"/>
      <c r="O54" s="336"/>
      <c r="P54" s="336"/>
      <c r="Q54" s="336"/>
      <c r="R54" s="336"/>
      <c r="S54" s="336"/>
      <c r="T54" s="336"/>
      <c r="U54" s="336"/>
      <c r="V54" s="336"/>
      <c r="W54" s="336"/>
      <c r="X54" s="336"/>
      <c r="Y54" s="336"/>
      <c r="Z54" s="336"/>
    </row>
    <row r="55">
      <c r="A55" s="336"/>
      <c r="B55" s="336"/>
      <c r="C55" s="336"/>
      <c r="D55" s="336"/>
      <c r="E55" s="336"/>
      <c r="F55" s="336"/>
      <c r="G55" s="336"/>
      <c r="H55" s="336"/>
      <c r="I55" s="336"/>
      <c r="J55" s="336"/>
      <c r="K55" s="336"/>
      <c r="L55" s="336"/>
      <c r="M55" s="336"/>
      <c r="N55" s="336"/>
      <c r="O55" s="336"/>
      <c r="P55" s="336"/>
      <c r="Q55" s="336"/>
      <c r="R55" s="336"/>
      <c r="S55" s="336"/>
      <c r="T55" s="336"/>
      <c r="U55" s="336"/>
      <c r="V55" s="336"/>
      <c r="W55" s="336"/>
      <c r="X55" s="336"/>
      <c r="Y55" s="336"/>
      <c r="Z55" s="336"/>
    </row>
    <row r="56">
      <c r="A56" s="336"/>
      <c r="B56" s="336"/>
      <c r="C56" s="336"/>
      <c r="D56" s="336"/>
      <c r="E56" s="336"/>
      <c r="F56" s="336"/>
      <c r="G56" s="336"/>
      <c r="H56" s="336"/>
      <c r="I56" s="336"/>
      <c r="J56" s="336"/>
      <c r="K56" s="336"/>
      <c r="L56" s="336"/>
      <c r="M56" s="336"/>
      <c r="N56" s="336"/>
      <c r="O56" s="336"/>
      <c r="P56" s="336"/>
      <c r="Q56" s="336"/>
      <c r="R56" s="336"/>
      <c r="S56" s="336"/>
      <c r="T56" s="336"/>
      <c r="U56" s="336"/>
      <c r="V56" s="336"/>
      <c r="W56" s="336"/>
      <c r="X56" s="336"/>
      <c r="Y56" s="336"/>
      <c r="Z56" s="336"/>
    </row>
    <row r="57">
      <c r="A57" s="336"/>
      <c r="B57" s="336"/>
      <c r="C57" s="336"/>
      <c r="D57" s="336"/>
      <c r="E57" s="336"/>
      <c r="F57" s="336"/>
      <c r="G57" s="336"/>
      <c r="H57" s="336"/>
      <c r="I57" s="336"/>
      <c r="J57" s="336"/>
      <c r="K57" s="336"/>
      <c r="L57" s="336"/>
      <c r="M57" s="336"/>
      <c r="N57" s="336"/>
      <c r="O57" s="336"/>
      <c r="P57" s="336"/>
      <c r="Q57" s="336"/>
      <c r="R57" s="336"/>
      <c r="S57" s="336"/>
      <c r="T57" s="336"/>
      <c r="U57" s="336"/>
      <c r="V57" s="336"/>
      <c r="W57" s="336"/>
      <c r="X57" s="336"/>
      <c r="Y57" s="336"/>
      <c r="Z57" s="336"/>
    </row>
    <row r="58">
      <c r="A58" s="336"/>
      <c r="B58" s="336"/>
      <c r="C58" s="336"/>
      <c r="D58" s="336"/>
      <c r="E58" s="336"/>
      <c r="F58" s="336"/>
      <c r="G58" s="336"/>
      <c r="H58" s="336"/>
      <c r="I58" s="336"/>
      <c r="J58" s="336"/>
      <c r="K58" s="336"/>
      <c r="L58" s="336"/>
      <c r="M58" s="336"/>
      <c r="N58" s="336"/>
      <c r="O58" s="336"/>
      <c r="P58" s="336"/>
      <c r="Q58" s="336"/>
      <c r="R58" s="336"/>
      <c r="S58" s="336"/>
      <c r="T58" s="336"/>
      <c r="U58" s="336"/>
      <c r="V58" s="336"/>
      <c r="W58" s="336"/>
      <c r="X58" s="336"/>
      <c r="Y58" s="336"/>
      <c r="Z58" s="336"/>
    </row>
    <row r="59">
      <c r="A59" s="336"/>
      <c r="B59" s="336"/>
      <c r="C59" s="336"/>
      <c r="D59" s="336"/>
      <c r="E59" s="336"/>
      <c r="F59" s="336"/>
      <c r="G59" s="336"/>
      <c r="H59" s="336"/>
      <c r="I59" s="336"/>
      <c r="J59" s="336"/>
      <c r="K59" s="336"/>
      <c r="L59" s="336"/>
      <c r="M59" s="336"/>
      <c r="N59" s="336"/>
      <c r="O59" s="336"/>
      <c r="P59" s="336"/>
      <c r="Q59" s="336"/>
      <c r="R59" s="336"/>
      <c r="S59" s="336"/>
      <c r="T59" s="336"/>
      <c r="U59" s="336"/>
      <c r="V59" s="336"/>
      <c r="W59" s="336"/>
      <c r="X59" s="336"/>
      <c r="Y59" s="336"/>
      <c r="Z59" s="336"/>
    </row>
    <row r="60">
      <c r="A60" s="336"/>
      <c r="B60" s="336"/>
      <c r="C60" s="336"/>
      <c r="D60" s="336"/>
      <c r="E60" s="336"/>
      <c r="F60" s="336"/>
      <c r="G60" s="336"/>
      <c r="H60" s="336"/>
      <c r="I60" s="336"/>
      <c r="J60" s="336"/>
      <c r="K60" s="336"/>
      <c r="L60" s="336"/>
      <c r="M60" s="336"/>
      <c r="N60" s="336"/>
      <c r="O60" s="336"/>
      <c r="P60" s="336"/>
      <c r="Q60" s="336"/>
      <c r="R60" s="336"/>
      <c r="S60" s="336"/>
      <c r="T60" s="336"/>
      <c r="U60" s="336"/>
      <c r="V60" s="336"/>
      <c r="W60" s="336"/>
      <c r="X60" s="336"/>
      <c r="Y60" s="336"/>
      <c r="Z60" s="336"/>
    </row>
    <row r="61">
      <c r="A61" s="336"/>
      <c r="B61" s="336"/>
      <c r="C61" s="336"/>
      <c r="D61" s="336"/>
      <c r="E61" s="336"/>
      <c r="F61" s="336"/>
      <c r="G61" s="336"/>
      <c r="H61" s="336"/>
      <c r="I61" s="336"/>
      <c r="J61" s="336"/>
      <c r="K61" s="336"/>
      <c r="L61" s="336"/>
      <c r="M61" s="336"/>
      <c r="N61" s="336"/>
      <c r="O61" s="336"/>
      <c r="P61" s="336"/>
      <c r="Q61" s="336"/>
      <c r="R61" s="336"/>
      <c r="S61" s="336"/>
      <c r="T61" s="336"/>
      <c r="U61" s="336"/>
      <c r="V61" s="336"/>
      <c r="W61" s="336"/>
      <c r="X61" s="336"/>
      <c r="Y61" s="336"/>
      <c r="Z61" s="336"/>
    </row>
    <row r="62">
      <c r="A62" s="336"/>
      <c r="B62" s="336"/>
      <c r="C62" s="336"/>
      <c r="D62" s="336"/>
      <c r="E62" s="336"/>
      <c r="F62" s="336"/>
      <c r="G62" s="336"/>
      <c r="H62" s="336"/>
      <c r="I62" s="336"/>
      <c r="J62" s="336"/>
      <c r="K62" s="336"/>
      <c r="L62" s="336"/>
      <c r="M62" s="336"/>
      <c r="N62" s="336"/>
      <c r="O62" s="336"/>
      <c r="P62" s="336"/>
      <c r="Q62" s="336"/>
      <c r="R62" s="336"/>
      <c r="S62" s="336"/>
      <c r="T62" s="336"/>
      <c r="U62" s="336"/>
      <c r="V62" s="336"/>
      <c r="W62" s="336"/>
      <c r="X62" s="336"/>
      <c r="Y62" s="336"/>
      <c r="Z62" s="336"/>
    </row>
    <row r="63">
      <c r="A63" s="336"/>
      <c r="B63" s="336"/>
      <c r="C63" s="336"/>
      <c r="D63" s="336"/>
      <c r="E63" s="336"/>
      <c r="F63" s="336"/>
      <c r="G63" s="336"/>
      <c r="H63" s="336"/>
      <c r="I63" s="336"/>
      <c r="J63" s="336"/>
      <c r="K63" s="336"/>
      <c r="L63" s="336"/>
      <c r="M63" s="336"/>
      <c r="N63" s="336"/>
      <c r="O63" s="336"/>
      <c r="P63" s="336"/>
      <c r="Q63" s="336"/>
      <c r="R63" s="336"/>
      <c r="S63" s="336"/>
      <c r="T63" s="336"/>
      <c r="U63" s="336"/>
      <c r="V63" s="336"/>
      <c r="W63" s="336"/>
      <c r="X63" s="336"/>
      <c r="Y63" s="336"/>
      <c r="Z63" s="336"/>
    </row>
    <row r="64">
      <c r="A64" s="336"/>
      <c r="B64" s="336"/>
      <c r="C64" s="336"/>
      <c r="D64" s="336"/>
      <c r="E64" s="336"/>
      <c r="F64" s="336"/>
      <c r="G64" s="336"/>
      <c r="H64" s="336"/>
      <c r="I64" s="336"/>
      <c r="J64" s="336"/>
      <c r="K64" s="336"/>
      <c r="L64" s="336"/>
      <c r="M64" s="336"/>
      <c r="N64" s="336"/>
      <c r="O64" s="336"/>
      <c r="P64" s="336"/>
      <c r="Q64" s="336"/>
      <c r="R64" s="336"/>
      <c r="S64" s="336"/>
      <c r="T64" s="336"/>
      <c r="U64" s="336"/>
      <c r="V64" s="336"/>
      <c r="W64" s="336"/>
      <c r="X64" s="336"/>
      <c r="Y64" s="336"/>
      <c r="Z64" s="336"/>
    </row>
    <row r="65">
      <c r="A65" s="336"/>
      <c r="B65" s="336"/>
      <c r="C65" s="336"/>
      <c r="D65" s="336"/>
      <c r="E65" s="336"/>
      <c r="F65" s="336"/>
      <c r="G65" s="336"/>
      <c r="H65" s="336"/>
      <c r="I65" s="336"/>
      <c r="J65" s="336"/>
      <c r="K65" s="336"/>
      <c r="L65" s="336"/>
      <c r="M65" s="336"/>
      <c r="N65" s="336"/>
      <c r="O65" s="336"/>
      <c r="P65" s="336"/>
      <c r="Q65" s="336"/>
      <c r="R65" s="336"/>
      <c r="S65" s="336"/>
      <c r="T65" s="336"/>
      <c r="U65" s="336"/>
      <c r="V65" s="336"/>
      <c r="W65" s="336"/>
      <c r="X65" s="336"/>
      <c r="Y65" s="336"/>
      <c r="Z65" s="336"/>
    </row>
    <row r="66">
      <c r="A66" s="336"/>
      <c r="B66" s="336"/>
      <c r="C66" s="336"/>
      <c r="D66" s="336"/>
      <c r="E66" s="336"/>
      <c r="F66" s="336"/>
      <c r="G66" s="336"/>
      <c r="H66" s="336"/>
      <c r="I66" s="336"/>
      <c r="J66" s="336"/>
      <c r="K66" s="336"/>
      <c r="L66" s="336"/>
      <c r="M66" s="336"/>
      <c r="N66" s="336"/>
      <c r="O66" s="336"/>
      <c r="P66" s="336"/>
      <c r="Q66" s="336"/>
      <c r="R66" s="336"/>
      <c r="S66" s="336"/>
      <c r="T66" s="336"/>
      <c r="U66" s="336"/>
      <c r="V66" s="336"/>
      <c r="W66" s="336"/>
      <c r="X66" s="336"/>
      <c r="Y66" s="336"/>
      <c r="Z66" s="336"/>
    </row>
    <row r="67">
      <c r="A67" s="336"/>
      <c r="B67" s="336"/>
      <c r="C67" s="336"/>
      <c r="D67" s="336"/>
      <c r="E67" s="336"/>
      <c r="F67" s="336"/>
      <c r="G67" s="336"/>
      <c r="H67" s="336"/>
      <c r="I67" s="336"/>
      <c r="J67" s="336"/>
      <c r="K67" s="336"/>
      <c r="L67" s="336"/>
      <c r="M67" s="336"/>
      <c r="N67" s="336"/>
      <c r="O67" s="336"/>
      <c r="P67" s="336"/>
      <c r="Q67" s="336"/>
      <c r="R67" s="336"/>
      <c r="S67" s="336"/>
      <c r="T67" s="336"/>
      <c r="U67" s="336"/>
      <c r="V67" s="336"/>
      <c r="W67" s="336"/>
      <c r="X67" s="336"/>
      <c r="Y67" s="336"/>
      <c r="Z67" s="336"/>
    </row>
    <row r="68">
      <c r="A68" s="336"/>
      <c r="B68" s="336"/>
      <c r="C68" s="336"/>
      <c r="D68" s="336"/>
      <c r="E68" s="336"/>
      <c r="F68" s="336"/>
      <c r="G68" s="336"/>
      <c r="H68" s="336"/>
      <c r="I68" s="336"/>
      <c r="J68" s="336"/>
      <c r="K68" s="336"/>
      <c r="L68" s="336"/>
      <c r="M68" s="336"/>
      <c r="N68" s="336"/>
      <c r="O68" s="336"/>
      <c r="P68" s="336"/>
      <c r="Q68" s="336"/>
      <c r="R68" s="336"/>
      <c r="S68" s="336"/>
      <c r="T68" s="336"/>
      <c r="U68" s="336"/>
      <c r="V68" s="336"/>
      <c r="W68" s="336"/>
      <c r="X68" s="336"/>
      <c r="Y68" s="336"/>
      <c r="Z68" s="336"/>
    </row>
    <row r="69">
      <c r="A69" s="336"/>
      <c r="B69" s="336"/>
      <c r="C69" s="336"/>
      <c r="D69" s="336"/>
      <c r="E69" s="336"/>
      <c r="F69" s="336"/>
      <c r="G69" s="336"/>
      <c r="H69" s="336"/>
      <c r="I69" s="336"/>
      <c r="J69" s="336"/>
      <c r="K69" s="336"/>
      <c r="L69" s="336"/>
      <c r="M69" s="336"/>
      <c r="N69" s="336"/>
      <c r="O69" s="336"/>
      <c r="P69" s="336"/>
      <c r="Q69" s="336"/>
      <c r="R69" s="336"/>
      <c r="S69" s="336"/>
      <c r="T69" s="336"/>
      <c r="U69" s="336"/>
      <c r="V69" s="336"/>
      <c r="W69" s="336"/>
      <c r="X69" s="336"/>
      <c r="Y69" s="336"/>
      <c r="Z69" s="336"/>
    </row>
    <row r="70">
      <c r="A70" s="336"/>
      <c r="B70" s="336"/>
      <c r="C70" s="336"/>
      <c r="D70" s="336"/>
      <c r="E70" s="336"/>
      <c r="F70" s="336"/>
      <c r="G70" s="336"/>
      <c r="H70" s="336"/>
      <c r="I70" s="336"/>
      <c r="J70" s="336"/>
      <c r="K70" s="336"/>
      <c r="L70" s="336"/>
      <c r="M70" s="336"/>
      <c r="N70" s="336"/>
      <c r="O70" s="336"/>
      <c r="P70" s="336"/>
      <c r="Q70" s="336"/>
      <c r="R70" s="336"/>
      <c r="S70" s="336"/>
      <c r="T70" s="336"/>
      <c r="U70" s="336"/>
      <c r="V70" s="336"/>
      <c r="W70" s="336"/>
      <c r="X70" s="336"/>
      <c r="Y70" s="336"/>
      <c r="Z70" s="336"/>
    </row>
    <row r="71">
      <c r="A71" s="336"/>
      <c r="B71" s="336"/>
      <c r="C71" s="336"/>
      <c r="D71" s="336"/>
      <c r="E71" s="336"/>
      <c r="F71" s="336"/>
      <c r="G71" s="336"/>
      <c r="H71" s="336"/>
      <c r="I71" s="336"/>
      <c r="J71" s="336"/>
      <c r="K71" s="336"/>
      <c r="L71" s="336"/>
      <c r="M71" s="336"/>
      <c r="N71" s="336"/>
      <c r="O71" s="336"/>
      <c r="P71" s="336"/>
      <c r="Q71" s="336"/>
      <c r="R71" s="336"/>
      <c r="S71" s="336"/>
      <c r="T71" s="336"/>
      <c r="U71" s="336"/>
      <c r="V71" s="336"/>
      <c r="W71" s="336"/>
      <c r="X71" s="336"/>
      <c r="Y71" s="336"/>
      <c r="Z71" s="336"/>
    </row>
    <row r="72">
      <c r="A72" s="336"/>
      <c r="B72" s="336"/>
      <c r="C72" s="336"/>
      <c r="D72" s="336"/>
      <c r="E72" s="336"/>
      <c r="F72" s="336"/>
      <c r="G72" s="336"/>
      <c r="H72" s="336"/>
      <c r="I72" s="336"/>
      <c r="J72" s="336"/>
      <c r="K72" s="336"/>
      <c r="L72" s="336"/>
      <c r="M72" s="336"/>
      <c r="N72" s="336"/>
      <c r="O72" s="336"/>
      <c r="P72" s="336"/>
      <c r="Q72" s="336"/>
      <c r="R72" s="336"/>
      <c r="S72" s="336"/>
      <c r="T72" s="336"/>
      <c r="U72" s="336"/>
      <c r="V72" s="336"/>
      <c r="W72" s="336"/>
      <c r="X72" s="336"/>
      <c r="Y72" s="336"/>
      <c r="Z72" s="336"/>
    </row>
    <row r="73">
      <c r="A73" s="336"/>
      <c r="B73" s="336"/>
      <c r="C73" s="336"/>
      <c r="D73" s="336"/>
      <c r="E73" s="336"/>
      <c r="F73" s="336"/>
      <c r="G73" s="336"/>
      <c r="H73" s="336"/>
      <c r="I73" s="336"/>
      <c r="J73" s="336"/>
      <c r="K73" s="336"/>
      <c r="L73" s="336"/>
      <c r="M73" s="336"/>
      <c r="N73" s="336"/>
      <c r="O73" s="336"/>
      <c r="P73" s="336"/>
      <c r="Q73" s="336"/>
      <c r="R73" s="336"/>
      <c r="S73" s="336"/>
      <c r="T73" s="336"/>
      <c r="U73" s="336"/>
      <c r="V73" s="336"/>
      <c r="W73" s="336"/>
      <c r="X73" s="336"/>
      <c r="Y73" s="336"/>
      <c r="Z73" s="336"/>
    </row>
    <row r="74">
      <c r="A74" s="336"/>
      <c r="B74" s="336"/>
      <c r="C74" s="336"/>
      <c r="D74" s="336"/>
      <c r="E74" s="336"/>
      <c r="F74" s="336"/>
      <c r="G74" s="336"/>
      <c r="H74" s="336"/>
      <c r="I74" s="336"/>
      <c r="J74" s="336"/>
      <c r="K74" s="336"/>
      <c r="L74" s="336"/>
      <c r="M74" s="336"/>
      <c r="N74" s="336"/>
      <c r="O74" s="336"/>
      <c r="P74" s="336"/>
      <c r="Q74" s="336"/>
      <c r="R74" s="336"/>
      <c r="S74" s="336"/>
      <c r="T74" s="336"/>
      <c r="U74" s="336"/>
      <c r="V74" s="336"/>
      <c r="W74" s="336"/>
      <c r="X74" s="336"/>
      <c r="Y74" s="336"/>
      <c r="Z74" s="336"/>
    </row>
    <row r="75">
      <c r="A75" s="336"/>
      <c r="B75" s="336"/>
      <c r="C75" s="336"/>
      <c r="D75" s="336"/>
      <c r="E75" s="336"/>
      <c r="F75" s="336"/>
      <c r="G75" s="336"/>
      <c r="H75" s="336"/>
      <c r="I75" s="336"/>
      <c r="J75" s="336"/>
      <c r="K75" s="336"/>
      <c r="L75" s="336"/>
      <c r="M75" s="336"/>
      <c r="N75" s="336"/>
      <c r="O75" s="336"/>
      <c r="P75" s="336"/>
      <c r="Q75" s="336"/>
      <c r="R75" s="336"/>
      <c r="S75" s="336"/>
      <c r="T75" s="336"/>
      <c r="U75" s="336"/>
      <c r="V75" s="336"/>
      <c r="W75" s="336"/>
      <c r="X75" s="336"/>
      <c r="Y75" s="336"/>
      <c r="Z75" s="336"/>
    </row>
    <row r="76">
      <c r="A76" s="336"/>
      <c r="B76" s="336"/>
      <c r="C76" s="336"/>
      <c r="D76" s="336"/>
      <c r="E76" s="336"/>
      <c r="F76" s="336"/>
      <c r="G76" s="336"/>
      <c r="H76" s="336"/>
      <c r="I76" s="336"/>
      <c r="J76" s="336"/>
      <c r="K76" s="336"/>
      <c r="L76" s="336"/>
      <c r="M76" s="336"/>
      <c r="N76" s="336"/>
      <c r="O76" s="336"/>
      <c r="P76" s="336"/>
      <c r="Q76" s="336"/>
      <c r="R76" s="336"/>
      <c r="S76" s="336"/>
      <c r="T76" s="336"/>
      <c r="U76" s="336"/>
      <c r="V76" s="336"/>
      <c r="W76" s="336"/>
      <c r="X76" s="336"/>
      <c r="Y76" s="336"/>
      <c r="Z76" s="336"/>
    </row>
    <row r="77">
      <c r="A77" s="336"/>
      <c r="B77" s="336"/>
      <c r="C77" s="336"/>
      <c r="D77" s="336"/>
      <c r="E77" s="336"/>
      <c r="F77" s="336"/>
      <c r="G77" s="336"/>
      <c r="H77" s="336"/>
      <c r="I77" s="336"/>
      <c r="J77" s="336"/>
      <c r="K77" s="336"/>
      <c r="L77" s="336"/>
      <c r="M77" s="336"/>
      <c r="N77" s="336"/>
      <c r="O77" s="336"/>
      <c r="P77" s="336"/>
      <c r="Q77" s="336"/>
      <c r="R77" s="336"/>
      <c r="S77" s="336"/>
      <c r="T77" s="336"/>
      <c r="U77" s="336"/>
      <c r="V77" s="336"/>
      <c r="W77" s="336"/>
      <c r="X77" s="336"/>
      <c r="Y77" s="336"/>
      <c r="Z77" s="336"/>
    </row>
    <row r="78">
      <c r="A78" s="336"/>
      <c r="B78" s="336"/>
      <c r="C78" s="336"/>
      <c r="D78" s="336"/>
      <c r="E78" s="336"/>
      <c r="F78" s="336"/>
      <c r="G78" s="336"/>
      <c r="H78" s="336"/>
      <c r="I78" s="336"/>
      <c r="J78" s="336"/>
      <c r="K78" s="336"/>
      <c r="L78" s="336"/>
      <c r="M78" s="336"/>
      <c r="N78" s="336"/>
      <c r="O78" s="336"/>
      <c r="P78" s="336"/>
      <c r="Q78" s="336"/>
      <c r="R78" s="336"/>
      <c r="S78" s="336"/>
      <c r="T78" s="336"/>
      <c r="U78" s="336"/>
      <c r="V78" s="336"/>
      <c r="W78" s="336"/>
      <c r="X78" s="336"/>
      <c r="Y78" s="336"/>
      <c r="Z78" s="336"/>
    </row>
    <row r="79">
      <c r="A79" s="336"/>
      <c r="B79" s="336"/>
      <c r="C79" s="336"/>
      <c r="D79" s="336"/>
      <c r="E79" s="336"/>
      <c r="F79" s="336"/>
      <c r="G79" s="336"/>
      <c r="H79" s="336"/>
      <c r="I79" s="336"/>
      <c r="J79" s="336"/>
      <c r="K79" s="336"/>
      <c r="L79" s="336"/>
      <c r="M79" s="336"/>
      <c r="N79" s="336"/>
      <c r="O79" s="336"/>
      <c r="P79" s="336"/>
      <c r="Q79" s="336"/>
      <c r="R79" s="336"/>
      <c r="S79" s="336"/>
      <c r="T79" s="336"/>
      <c r="U79" s="336"/>
      <c r="V79" s="336"/>
      <c r="W79" s="336"/>
      <c r="X79" s="336"/>
      <c r="Y79" s="336"/>
      <c r="Z79" s="336"/>
    </row>
    <row r="80">
      <c r="A80" s="336"/>
      <c r="B80" s="336"/>
      <c r="C80" s="336"/>
      <c r="D80" s="336"/>
      <c r="E80" s="336"/>
      <c r="F80" s="336"/>
      <c r="G80" s="336"/>
      <c r="H80" s="336"/>
      <c r="I80" s="336"/>
      <c r="J80" s="336"/>
      <c r="K80" s="336"/>
      <c r="L80" s="336"/>
      <c r="M80" s="336"/>
      <c r="N80" s="336"/>
      <c r="O80" s="336"/>
      <c r="P80" s="336"/>
      <c r="Q80" s="336"/>
      <c r="R80" s="336"/>
      <c r="S80" s="336"/>
      <c r="T80" s="336"/>
      <c r="U80" s="336"/>
      <c r="V80" s="336"/>
      <c r="W80" s="336"/>
      <c r="X80" s="336"/>
      <c r="Y80" s="336"/>
      <c r="Z80" s="336"/>
    </row>
    <row r="81">
      <c r="A81" s="336"/>
      <c r="B81" s="336"/>
      <c r="C81" s="336"/>
      <c r="D81" s="336"/>
      <c r="E81" s="336"/>
      <c r="F81" s="336"/>
      <c r="G81" s="336"/>
      <c r="H81" s="336"/>
      <c r="I81" s="336"/>
      <c r="J81" s="336"/>
      <c r="K81" s="336"/>
      <c r="L81" s="336"/>
      <c r="M81" s="336"/>
      <c r="N81" s="336"/>
      <c r="O81" s="336"/>
      <c r="P81" s="336"/>
      <c r="Q81" s="336"/>
      <c r="R81" s="336"/>
      <c r="S81" s="336"/>
      <c r="T81" s="336"/>
      <c r="U81" s="336"/>
      <c r="V81" s="336"/>
      <c r="W81" s="336"/>
      <c r="X81" s="336"/>
      <c r="Y81" s="336"/>
      <c r="Z81" s="336"/>
    </row>
    <row r="82">
      <c r="A82" s="336"/>
      <c r="B82" s="336"/>
      <c r="C82" s="336"/>
      <c r="D82" s="336"/>
      <c r="E82" s="336"/>
      <c r="F82" s="336"/>
      <c r="G82" s="336"/>
      <c r="H82" s="336"/>
      <c r="I82" s="336"/>
      <c r="J82" s="336"/>
      <c r="K82" s="336"/>
      <c r="L82" s="336"/>
      <c r="M82" s="336"/>
      <c r="N82" s="336"/>
      <c r="O82" s="336"/>
      <c r="P82" s="336"/>
      <c r="Q82" s="336"/>
      <c r="R82" s="336"/>
      <c r="S82" s="336"/>
      <c r="T82" s="336"/>
      <c r="U82" s="336"/>
      <c r="V82" s="336"/>
      <c r="W82" s="336"/>
      <c r="X82" s="336"/>
      <c r="Y82" s="336"/>
      <c r="Z82" s="336"/>
    </row>
    <row r="83">
      <c r="A83" s="336"/>
      <c r="B83" s="336"/>
      <c r="C83" s="336"/>
      <c r="D83" s="336"/>
      <c r="E83" s="336"/>
      <c r="F83" s="336"/>
      <c r="G83" s="336"/>
      <c r="H83" s="336"/>
      <c r="I83" s="336"/>
      <c r="J83" s="336"/>
      <c r="K83" s="336"/>
      <c r="L83" s="336"/>
      <c r="M83" s="336"/>
      <c r="N83" s="336"/>
      <c r="O83" s="336"/>
      <c r="P83" s="336"/>
      <c r="Q83" s="336"/>
      <c r="R83" s="336"/>
      <c r="S83" s="336"/>
      <c r="T83" s="336"/>
      <c r="U83" s="336"/>
      <c r="V83" s="336"/>
      <c r="W83" s="336"/>
      <c r="X83" s="336"/>
      <c r="Y83" s="336"/>
      <c r="Z83" s="336"/>
    </row>
    <row r="84">
      <c r="A84" s="336"/>
      <c r="B84" s="336"/>
      <c r="C84" s="336"/>
      <c r="D84" s="336"/>
      <c r="E84" s="336"/>
      <c r="F84" s="336"/>
      <c r="G84" s="336"/>
      <c r="H84" s="336"/>
      <c r="I84" s="336"/>
      <c r="J84" s="336"/>
      <c r="K84" s="336"/>
      <c r="L84" s="336"/>
      <c r="M84" s="336"/>
      <c r="N84" s="336"/>
      <c r="O84" s="336"/>
      <c r="P84" s="336"/>
      <c r="Q84" s="336"/>
      <c r="R84" s="336"/>
      <c r="S84" s="336"/>
      <c r="T84" s="336"/>
      <c r="U84" s="336"/>
      <c r="V84" s="336"/>
      <c r="W84" s="336"/>
      <c r="X84" s="336"/>
      <c r="Y84" s="336"/>
      <c r="Z84" s="336"/>
    </row>
    <row r="85">
      <c r="A85" s="336"/>
      <c r="B85" s="336"/>
      <c r="C85" s="336"/>
      <c r="D85" s="336"/>
      <c r="E85" s="336"/>
      <c r="F85" s="336"/>
      <c r="G85" s="336"/>
      <c r="H85" s="336"/>
      <c r="I85" s="336"/>
      <c r="J85" s="336"/>
      <c r="K85" s="336"/>
      <c r="L85" s="336"/>
      <c r="M85" s="336"/>
      <c r="N85" s="336"/>
      <c r="O85" s="336"/>
      <c r="P85" s="336"/>
      <c r="Q85" s="336"/>
      <c r="R85" s="336"/>
      <c r="S85" s="336"/>
      <c r="T85" s="336"/>
      <c r="U85" s="336"/>
      <c r="V85" s="336"/>
      <c r="W85" s="336"/>
      <c r="X85" s="336"/>
      <c r="Y85" s="336"/>
      <c r="Z85" s="336"/>
    </row>
    <row r="86">
      <c r="A86" s="336"/>
      <c r="B86" s="336"/>
      <c r="C86" s="336"/>
      <c r="D86" s="336"/>
      <c r="E86" s="336"/>
      <c r="F86" s="336"/>
      <c r="G86" s="336"/>
      <c r="H86" s="336"/>
      <c r="I86" s="336"/>
      <c r="J86" s="336"/>
      <c r="K86" s="336"/>
      <c r="L86" s="336"/>
      <c r="M86" s="336"/>
      <c r="N86" s="336"/>
      <c r="O86" s="336"/>
      <c r="P86" s="336"/>
      <c r="Q86" s="336"/>
      <c r="R86" s="336"/>
      <c r="S86" s="336"/>
      <c r="T86" s="336"/>
      <c r="U86" s="336"/>
      <c r="V86" s="336"/>
      <c r="W86" s="336"/>
      <c r="X86" s="336"/>
      <c r="Y86" s="336"/>
      <c r="Z86" s="336"/>
    </row>
    <row r="87">
      <c r="A87" s="336"/>
      <c r="B87" s="336"/>
      <c r="C87" s="336"/>
      <c r="D87" s="336"/>
      <c r="E87" s="336"/>
      <c r="F87" s="336"/>
      <c r="G87" s="336"/>
      <c r="H87" s="336"/>
      <c r="I87" s="336"/>
      <c r="J87" s="336"/>
      <c r="K87" s="336"/>
      <c r="L87" s="336"/>
      <c r="M87" s="336"/>
      <c r="N87" s="336"/>
      <c r="O87" s="336"/>
      <c r="P87" s="336"/>
      <c r="Q87" s="336"/>
      <c r="R87" s="336"/>
      <c r="S87" s="336"/>
      <c r="T87" s="336"/>
      <c r="U87" s="336"/>
      <c r="V87" s="336"/>
      <c r="W87" s="336"/>
      <c r="X87" s="336"/>
      <c r="Y87" s="336"/>
      <c r="Z87" s="336"/>
    </row>
    <row r="88">
      <c r="A88" s="336"/>
      <c r="B88" s="336"/>
      <c r="C88" s="336"/>
      <c r="D88" s="336"/>
      <c r="E88" s="336"/>
      <c r="F88" s="336"/>
      <c r="G88" s="336"/>
      <c r="H88" s="336"/>
      <c r="I88" s="336"/>
      <c r="J88" s="336"/>
      <c r="K88" s="336"/>
      <c r="L88" s="336"/>
      <c r="M88" s="336"/>
      <c r="N88" s="336"/>
      <c r="O88" s="336"/>
      <c r="P88" s="336"/>
      <c r="Q88" s="336"/>
      <c r="R88" s="336"/>
      <c r="S88" s="336"/>
      <c r="T88" s="336"/>
      <c r="U88" s="336"/>
      <c r="V88" s="336"/>
      <c r="W88" s="336"/>
      <c r="X88" s="336"/>
      <c r="Y88" s="336"/>
      <c r="Z88" s="336"/>
    </row>
    <row r="89">
      <c r="A89" s="336"/>
      <c r="B89" s="336"/>
      <c r="C89" s="336"/>
      <c r="D89" s="336"/>
      <c r="E89" s="336"/>
      <c r="F89" s="336"/>
      <c r="G89" s="336"/>
      <c r="H89" s="336"/>
      <c r="I89" s="336"/>
      <c r="J89" s="336"/>
      <c r="K89" s="336"/>
      <c r="L89" s="336"/>
      <c r="M89" s="336"/>
      <c r="N89" s="336"/>
      <c r="O89" s="336"/>
      <c r="P89" s="336"/>
      <c r="Q89" s="336"/>
      <c r="R89" s="336"/>
      <c r="S89" s="336"/>
      <c r="T89" s="336"/>
      <c r="U89" s="336"/>
      <c r="V89" s="336"/>
      <c r="W89" s="336"/>
      <c r="X89" s="336"/>
      <c r="Y89" s="336"/>
      <c r="Z89" s="336"/>
    </row>
    <row r="90">
      <c r="A90" s="336"/>
      <c r="B90" s="336"/>
      <c r="C90" s="336"/>
      <c r="D90" s="336"/>
      <c r="E90" s="336"/>
      <c r="F90" s="336"/>
      <c r="G90" s="336"/>
      <c r="H90" s="336"/>
      <c r="I90" s="336"/>
      <c r="J90" s="336"/>
      <c r="K90" s="336"/>
      <c r="L90" s="336"/>
      <c r="M90" s="336"/>
      <c r="N90" s="336"/>
      <c r="O90" s="336"/>
      <c r="P90" s="336"/>
      <c r="Q90" s="336"/>
      <c r="R90" s="336"/>
      <c r="S90" s="336"/>
      <c r="T90" s="336"/>
      <c r="U90" s="336"/>
      <c r="V90" s="336"/>
      <c r="W90" s="336"/>
      <c r="X90" s="336"/>
      <c r="Y90" s="336"/>
      <c r="Z90" s="336"/>
    </row>
    <row r="91">
      <c r="A91" s="336"/>
      <c r="B91" s="336"/>
      <c r="C91" s="336"/>
      <c r="D91" s="336"/>
      <c r="E91" s="336"/>
      <c r="F91" s="336"/>
      <c r="G91" s="336"/>
      <c r="H91" s="336"/>
      <c r="I91" s="336"/>
      <c r="J91" s="336"/>
      <c r="K91" s="336"/>
      <c r="L91" s="336"/>
      <c r="M91" s="336"/>
      <c r="N91" s="336"/>
      <c r="O91" s="336"/>
      <c r="P91" s="336"/>
      <c r="Q91" s="336"/>
      <c r="R91" s="336"/>
      <c r="S91" s="336"/>
      <c r="T91" s="336"/>
      <c r="U91" s="336"/>
      <c r="V91" s="336"/>
      <c r="W91" s="336"/>
      <c r="X91" s="336"/>
      <c r="Y91" s="336"/>
      <c r="Z91" s="336"/>
    </row>
    <row r="92">
      <c r="A92" s="336"/>
      <c r="B92" s="336"/>
      <c r="C92" s="336"/>
      <c r="D92" s="336"/>
      <c r="E92" s="336"/>
      <c r="F92" s="336"/>
      <c r="G92" s="336"/>
      <c r="H92" s="336"/>
      <c r="I92" s="336"/>
      <c r="J92" s="336"/>
      <c r="K92" s="336"/>
      <c r="L92" s="336"/>
      <c r="M92" s="336"/>
      <c r="N92" s="336"/>
      <c r="O92" s="336"/>
      <c r="P92" s="336"/>
      <c r="Q92" s="336"/>
      <c r="R92" s="336"/>
      <c r="S92" s="336"/>
      <c r="T92" s="336"/>
      <c r="U92" s="336"/>
      <c r="V92" s="336"/>
      <c r="W92" s="336"/>
      <c r="X92" s="336"/>
      <c r="Y92" s="336"/>
      <c r="Z92" s="336"/>
    </row>
    <row r="93">
      <c r="A93" s="336"/>
      <c r="B93" s="336"/>
      <c r="C93" s="336"/>
      <c r="D93" s="336"/>
      <c r="E93" s="336"/>
      <c r="F93" s="336"/>
      <c r="G93" s="336"/>
      <c r="H93" s="336"/>
      <c r="I93" s="336"/>
      <c r="J93" s="336"/>
      <c r="K93" s="336"/>
      <c r="L93" s="336"/>
      <c r="M93" s="336"/>
      <c r="N93" s="336"/>
      <c r="O93" s="336"/>
      <c r="P93" s="336"/>
      <c r="Q93" s="336"/>
      <c r="R93" s="336"/>
      <c r="S93" s="336"/>
      <c r="T93" s="336"/>
      <c r="U93" s="336"/>
      <c r="V93" s="336"/>
      <c r="W93" s="336"/>
      <c r="X93" s="336"/>
      <c r="Y93" s="336"/>
      <c r="Z93" s="336"/>
    </row>
    <row r="94">
      <c r="A94" s="336"/>
      <c r="B94" s="336"/>
      <c r="C94" s="336"/>
      <c r="D94" s="336"/>
      <c r="E94" s="336"/>
      <c r="F94" s="336"/>
      <c r="G94" s="336"/>
      <c r="H94" s="336"/>
      <c r="I94" s="336"/>
      <c r="J94" s="336"/>
      <c r="K94" s="336"/>
      <c r="L94" s="336"/>
      <c r="M94" s="336"/>
      <c r="N94" s="336"/>
      <c r="O94" s="336"/>
      <c r="P94" s="336"/>
      <c r="Q94" s="336"/>
      <c r="R94" s="336"/>
      <c r="S94" s="336"/>
      <c r="T94" s="336"/>
      <c r="U94" s="336"/>
      <c r="V94" s="336"/>
      <c r="W94" s="336"/>
      <c r="X94" s="336"/>
      <c r="Y94" s="336"/>
      <c r="Z94" s="336"/>
    </row>
    <row r="95">
      <c r="A95" s="336"/>
      <c r="B95" s="336"/>
      <c r="C95" s="336"/>
      <c r="D95" s="336"/>
      <c r="E95" s="336"/>
      <c r="F95" s="336"/>
      <c r="G95" s="336"/>
      <c r="H95" s="336"/>
      <c r="I95" s="336"/>
      <c r="J95" s="336"/>
      <c r="K95" s="336"/>
      <c r="L95" s="336"/>
      <c r="M95" s="336"/>
      <c r="N95" s="336"/>
      <c r="O95" s="336"/>
      <c r="P95" s="336"/>
      <c r="Q95" s="336"/>
      <c r="R95" s="336"/>
      <c r="S95" s="336"/>
      <c r="T95" s="336"/>
      <c r="U95" s="336"/>
      <c r="V95" s="336"/>
      <c r="W95" s="336"/>
      <c r="X95" s="336"/>
      <c r="Y95" s="336"/>
      <c r="Z95" s="336"/>
    </row>
    <row r="96">
      <c r="A96" s="336"/>
      <c r="B96" s="336"/>
      <c r="C96" s="336"/>
      <c r="D96" s="336"/>
      <c r="E96" s="336"/>
      <c r="F96" s="336"/>
      <c r="G96" s="336"/>
      <c r="H96" s="336"/>
      <c r="I96" s="336"/>
      <c r="J96" s="336"/>
      <c r="K96" s="336"/>
      <c r="L96" s="336"/>
      <c r="M96" s="336"/>
      <c r="N96" s="336"/>
      <c r="O96" s="336"/>
      <c r="P96" s="336"/>
      <c r="Q96" s="336"/>
      <c r="R96" s="336"/>
      <c r="S96" s="336"/>
      <c r="T96" s="336"/>
      <c r="U96" s="336"/>
      <c r="V96" s="336"/>
      <c r="W96" s="336"/>
      <c r="X96" s="336"/>
      <c r="Y96" s="336"/>
      <c r="Z96" s="336"/>
    </row>
    <row r="97">
      <c r="A97" s="336"/>
      <c r="B97" s="336"/>
      <c r="C97" s="336"/>
      <c r="D97" s="336"/>
      <c r="E97" s="336"/>
      <c r="F97" s="336"/>
      <c r="G97" s="336"/>
      <c r="H97" s="336"/>
      <c r="I97" s="336"/>
      <c r="J97" s="336"/>
      <c r="K97" s="336"/>
      <c r="L97" s="336"/>
      <c r="M97" s="336"/>
      <c r="N97" s="336"/>
      <c r="O97" s="336"/>
      <c r="P97" s="336"/>
      <c r="Q97" s="336"/>
      <c r="R97" s="336"/>
      <c r="S97" s="336"/>
      <c r="T97" s="336"/>
      <c r="U97" s="336"/>
      <c r="V97" s="336"/>
      <c r="W97" s="336"/>
      <c r="X97" s="336"/>
      <c r="Y97" s="336"/>
      <c r="Z97" s="336"/>
    </row>
    <row r="98">
      <c r="A98" s="336"/>
      <c r="B98" s="336"/>
      <c r="C98" s="336"/>
      <c r="D98" s="336"/>
      <c r="E98" s="336"/>
      <c r="F98" s="336"/>
      <c r="G98" s="336"/>
      <c r="H98" s="336"/>
      <c r="I98" s="336"/>
      <c r="J98" s="336"/>
      <c r="K98" s="336"/>
      <c r="L98" s="336"/>
      <c r="M98" s="336"/>
      <c r="N98" s="336"/>
      <c r="O98" s="336"/>
      <c r="P98" s="336"/>
      <c r="Q98" s="336"/>
      <c r="R98" s="336"/>
      <c r="S98" s="336"/>
      <c r="T98" s="336"/>
      <c r="U98" s="336"/>
      <c r="V98" s="336"/>
      <c r="W98" s="336"/>
      <c r="X98" s="336"/>
      <c r="Y98" s="336"/>
      <c r="Z98" s="336"/>
    </row>
    <row r="99">
      <c r="A99" s="336"/>
      <c r="B99" s="336"/>
      <c r="C99" s="336"/>
      <c r="D99" s="336"/>
      <c r="E99" s="336"/>
      <c r="F99" s="336"/>
      <c r="G99" s="336"/>
      <c r="H99" s="336"/>
      <c r="I99" s="336"/>
      <c r="J99" s="336"/>
      <c r="K99" s="336"/>
      <c r="L99" s="336"/>
      <c r="M99" s="336"/>
      <c r="N99" s="336"/>
      <c r="O99" s="336"/>
      <c r="P99" s="336"/>
      <c r="Q99" s="336"/>
      <c r="R99" s="336"/>
      <c r="S99" s="336"/>
      <c r="T99" s="336"/>
      <c r="U99" s="336"/>
      <c r="V99" s="336"/>
      <c r="W99" s="336"/>
      <c r="X99" s="336"/>
      <c r="Y99" s="336"/>
      <c r="Z99" s="336"/>
    </row>
    <row r="100">
      <c r="A100" s="336"/>
      <c r="B100" s="336"/>
      <c r="C100" s="336"/>
      <c r="D100" s="336"/>
      <c r="E100" s="336"/>
      <c r="F100" s="336"/>
      <c r="G100" s="336"/>
      <c r="H100" s="336"/>
      <c r="I100" s="336"/>
      <c r="J100" s="336"/>
      <c r="K100" s="336"/>
      <c r="L100" s="336"/>
      <c r="M100" s="336"/>
      <c r="N100" s="336"/>
      <c r="O100" s="336"/>
      <c r="P100" s="336"/>
      <c r="Q100" s="336"/>
      <c r="R100" s="336"/>
      <c r="S100" s="336"/>
      <c r="T100" s="336"/>
      <c r="U100" s="336"/>
      <c r="V100" s="336"/>
      <c r="W100" s="336"/>
      <c r="X100" s="336"/>
      <c r="Y100" s="336"/>
      <c r="Z100" s="336"/>
    </row>
    <row r="101">
      <c r="A101" s="336"/>
      <c r="B101" s="336"/>
      <c r="C101" s="336"/>
      <c r="D101" s="336"/>
      <c r="E101" s="336"/>
      <c r="F101" s="336"/>
      <c r="G101" s="336"/>
      <c r="H101" s="336"/>
      <c r="I101" s="336"/>
      <c r="J101" s="336"/>
      <c r="K101" s="336"/>
      <c r="L101" s="336"/>
      <c r="M101" s="336"/>
      <c r="N101" s="336"/>
      <c r="O101" s="336"/>
      <c r="P101" s="336"/>
      <c r="Q101" s="336"/>
      <c r="R101" s="336"/>
      <c r="S101" s="336"/>
      <c r="T101" s="336"/>
      <c r="U101" s="336"/>
      <c r="V101" s="336"/>
      <c r="W101" s="336"/>
      <c r="X101" s="336"/>
      <c r="Y101" s="336"/>
      <c r="Z101" s="336"/>
    </row>
    <row r="102">
      <c r="A102" s="336"/>
      <c r="B102" s="336"/>
      <c r="C102" s="336"/>
      <c r="D102" s="336"/>
      <c r="E102" s="336"/>
      <c r="F102" s="336"/>
      <c r="G102" s="336"/>
      <c r="H102" s="336"/>
      <c r="I102" s="336"/>
      <c r="J102" s="336"/>
      <c r="K102" s="336"/>
      <c r="L102" s="336"/>
      <c r="M102" s="336"/>
      <c r="N102" s="336"/>
      <c r="O102" s="336"/>
      <c r="P102" s="336"/>
      <c r="Q102" s="336"/>
      <c r="R102" s="336"/>
      <c r="S102" s="336"/>
      <c r="T102" s="336"/>
      <c r="U102" s="336"/>
      <c r="V102" s="336"/>
      <c r="W102" s="336"/>
      <c r="X102" s="336"/>
      <c r="Y102" s="336"/>
      <c r="Z102" s="336"/>
    </row>
    <row r="103">
      <c r="A103" s="336"/>
      <c r="B103" s="336"/>
      <c r="C103" s="336"/>
      <c r="D103" s="336"/>
      <c r="E103" s="336"/>
      <c r="F103" s="336"/>
      <c r="G103" s="336"/>
      <c r="H103" s="336"/>
      <c r="I103" s="336"/>
      <c r="J103" s="336"/>
      <c r="K103" s="336"/>
      <c r="L103" s="336"/>
      <c r="M103" s="336"/>
      <c r="N103" s="336"/>
      <c r="O103" s="336"/>
      <c r="P103" s="336"/>
      <c r="Q103" s="336"/>
      <c r="R103" s="336"/>
      <c r="S103" s="336"/>
      <c r="T103" s="336"/>
      <c r="U103" s="336"/>
      <c r="V103" s="336"/>
      <c r="W103" s="336"/>
      <c r="X103" s="336"/>
      <c r="Y103" s="336"/>
      <c r="Z103" s="336"/>
    </row>
    <row r="104">
      <c r="A104" s="336"/>
      <c r="B104" s="336"/>
      <c r="C104" s="336"/>
      <c r="D104" s="336"/>
      <c r="E104" s="336"/>
      <c r="F104" s="336"/>
      <c r="G104" s="336"/>
      <c r="H104" s="336"/>
      <c r="I104" s="336"/>
      <c r="J104" s="336"/>
      <c r="K104" s="336"/>
      <c r="L104" s="336"/>
      <c r="M104" s="336"/>
      <c r="N104" s="336"/>
      <c r="O104" s="336"/>
      <c r="P104" s="336"/>
      <c r="Q104" s="336"/>
      <c r="R104" s="336"/>
      <c r="S104" s="336"/>
      <c r="T104" s="336"/>
      <c r="U104" s="336"/>
      <c r="V104" s="336"/>
      <c r="W104" s="336"/>
      <c r="X104" s="336"/>
      <c r="Y104" s="336"/>
      <c r="Z104" s="336"/>
    </row>
    <row r="105">
      <c r="A105" s="336"/>
      <c r="B105" s="336"/>
      <c r="C105" s="336"/>
      <c r="D105" s="336"/>
      <c r="E105" s="336"/>
      <c r="F105" s="336"/>
      <c r="G105" s="336"/>
      <c r="H105" s="336"/>
      <c r="I105" s="336"/>
      <c r="J105" s="336"/>
      <c r="K105" s="336"/>
      <c r="L105" s="336"/>
      <c r="M105" s="336"/>
      <c r="N105" s="336"/>
      <c r="O105" s="336"/>
      <c r="P105" s="336"/>
      <c r="Q105" s="336"/>
      <c r="R105" s="336"/>
      <c r="S105" s="336"/>
      <c r="T105" s="336"/>
      <c r="U105" s="336"/>
      <c r="V105" s="336"/>
      <c r="W105" s="336"/>
      <c r="X105" s="336"/>
      <c r="Y105" s="336"/>
      <c r="Z105" s="336"/>
    </row>
    <row r="106">
      <c r="A106" s="336"/>
      <c r="B106" s="336"/>
      <c r="C106" s="336"/>
      <c r="D106" s="336"/>
      <c r="E106" s="336"/>
      <c r="F106" s="336"/>
      <c r="G106" s="336"/>
      <c r="H106" s="336"/>
      <c r="I106" s="336"/>
      <c r="J106" s="336"/>
      <c r="K106" s="336"/>
      <c r="L106" s="336"/>
      <c r="M106" s="336"/>
      <c r="N106" s="336"/>
      <c r="O106" s="336"/>
      <c r="P106" s="336"/>
      <c r="Q106" s="336"/>
      <c r="R106" s="336"/>
      <c r="S106" s="336"/>
      <c r="T106" s="336"/>
      <c r="U106" s="336"/>
      <c r="V106" s="336"/>
      <c r="W106" s="336"/>
      <c r="X106" s="336"/>
      <c r="Y106" s="336"/>
      <c r="Z106" s="336"/>
    </row>
    <row r="107">
      <c r="A107" s="336"/>
      <c r="B107" s="336"/>
      <c r="C107" s="336"/>
      <c r="D107" s="336"/>
      <c r="E107" s="336"/>
      <c r="F107" s="336"/>
      <c r="G107" s="336"/>
      <c r="H107" s="336"/>
      <c r="I107" s="336"/>
      <c r="J107" s="336"/>
      <c r="K107" s="336"/>
      <c r="L107" s="336"/>
      <c r="M107" s="336"/>
      <c r="N107" s="336"/>
      <c r="O107" s="336"/>
      <c r="P107" s="336"/>
      <c r="Q107" s="336"/>
      <c r="R107" s="336"/>
      <c r="S107" s="336"/>
      <c r="T107" s="336"/>
      <c r="U107" s="336"/>
      <c r="V107" s="336"/>
      <c r="W107" s="336"/>
      <c r="X107" s="336"/>
      <c r="Y107" s="336"/>
      <c r="Z107" s="336"/>
    </row>
    <row r="108">
      <c r="A108" s="336"/>
      <c r="B108" s="336"/>
      <c r="C108" s="336"/>
      <c r="D108" s="336"/>
      <c r="E108" s="336"/>
      <c r="F108" s="336"/>
      <c r="G108" s="336"/>
      <c r="H108" s="336"/>
      <c r="I108" s="336"/>
      <c r="J108" s="336"/>
      <c r="K108" s="336"/>
      <c r="L108" s="336"/>
      <c r="M108" s="336"/>
      <c r="N108" s="336"/>
      <c r="O108" s="336"/>
      <c r="P108" s="336"/>
      <c r="Q108" s="336"/>
      <c r="R108" s="336"/>
      <c r="S108" s="336"/>
      <c r="T108" s="336"/>
      <c r="U108" s="336"/>
      <c r="V108" s="336"/>
      <c r="W108" s="336"/>
      <c r="X108" s="336"/>
      <c r="Y108" s="336"/>
      <c r="Z108" s="336"/>
    </row>
    <row r="109">
      <c r="A109" s="336"/>
      <c r="B109" s="336"/>
      <c r="C109" s="336"/>
      <c r="D109" s="336"/>
      <c r="E109" s="336"/>
      <c r="F109" s="336"/>
      <c r="G109" s="336"/>
      <c r="H109" s="336"/>
      <c r="I109" s="336"/>
      <c r="J109" s="336"/>
      <c r="K109" s="336"/>
      <c r="L109" s="336"/>
      <c r="M109" s="336"/>
      <c r="N109" s="336"/>
      <c r="O109" s="336"/>
      <c r="P109" s="336"/>
      <c r="Q109" s="336"/>
      <c r="R109" s="336"/>
      <c r="S109" s="336"/>
      <c r="T109" s="336"/>
      <c r="U109" s="336"/>
      <c r="V109" s="336"/>
      <c r="W109" s="336"/>
      <c r="X109" s="336"/>
      <c r="Y109" s="336"/>
      <c r="Z109" s="336"/>
    </row>
    <row r="110">
      <c r="A110" s="336"/>
      <c r="B110" s="336"/>
      <c r="C110" s="336"/>
      <c r="D110" s="336"/>
      <c r="E110" s="336"/>
      <c r="F110" s="336"/>
      <c r="G110" s="336"/>
      <c r="H110" s="336"/>
      <c r="I110" s="336"/>
      <c r="J110" s="336"/>
      <c r="K110" s="336"/>
      <c r="L110" s="336"/>
      <c r="M110" s="336"/>
      <c r="N110" s="336"/>
      <c r="O110" s="336"/>
      <c r="P110" s="336"/>
      <c r="Q110" s="336"/>
      <c r="R110" s="336"/>
      <c r="S110" s="336"/>
      <c r="T110" s="336"/>
      <c r="U110" s="336"/>
      <c r="V110" s="336"/>
      <c r="W110" s="336"/>
      <c r="X110" s="336"/>
      <c r="Y110" s="336"/>
      <c r="Z110" s="336"/>
    </row>
    <row r="111">
      <c r="A111" s="336"/>
      <c r="B111" s="336"/>
      <c r="C111" s="336"/>
      <c r="D111" s="336"/>
      <c r="E111" s="336"/>
      <c r="F111" s="336"/>
      <c r="G111" s="336"/>
      <c r="H111" s="336"/>
      <c r="I111" s="336"/>
      <c r="J111" s="336"/>
      <c r="K111" s="336"/>
      <c r="L111" s="336"/>
      <c r="M111" s="336"/>
      <c r="N111" s="336"/>
      <c r="O111" s="336"/>
      <c r="P111" s="336"/>
      <c r="Q111" s="336"/>
      <c r="R111" s="336"/>
      <c r="S111" s="336"/>
      <c r="T111" s="336"/>
      <c r="U111" s="336"/>
      <c r="V111" s="336"/>
      <c r="W111" s="336"/>
      <c r="X111" s="336"/>
      <c r="Y111" s="336"/>
      <c r="Z111" s="336"/>
    </row>
    <row r="112">
      <c r="A112" s="336"/>
      <c r="B112" s="336"/>
      <c r="C112" s="336"/>
      <c r="D112" s="336"/>
      <c r="E112" s="336"/>
      <c r="F112" s="336"/>
      <c r="G112" s="336"/>
      <c r="H112" s="336"/>
      <c r="I112" s="336"/>
      <c r="J112" s="336"/>
      <c r="K112" s="336"/>
      <c r="L112" s="336"/>
      <c r="M112" s="336"/>
      <c r="N112" s="336"/>
      <c r="O112" s="336"/>
      <c r="P112" s="336"/>
      <c r="Q112" s="336"/>
      <c r="R112" s="336"/>
      <c r="S112" s="336"/>
      <c r="T112" s="336"/>
      <c r="U112" s="336"/>
      <c r="V112" s="336"/>
      <c r="W112" s="336"/>
      <c r="X112" s="336"/>
      <c r="Y112" s="336"/>
      <c r="Z112" s="336"/>
    </row>
    <row r="113">
      <c r="A113" s="336"/>
      <c r="B113" s="336"/>
      <c r="C113" s="336"/>
      <c r="D113" s="336"/>
      <c r="E113" s="336"/>
      <c r="F113" s="336"/>
      <c r="G113" s="336"/>
      <c r="H113" s="336"/>
      <c r="I113" s="336"/>
      <c r="J113" s="336"/>
      <c r="K113" s="336"/>
      <c r="L113" s="336"/>
      <c r="M113" s="336"/>
      <c r="N113" s="336"/>
      <c r="O113" s="336"/>
      <c r="P113" s="336"/>
      <c r="Q113" s="336"/>
      <c r="R113" s="336"/>
      <c r="S113" s="336"/>
      <c r="T113" s="336"/>
      <c r="U113" s="336"/>
      <c r="V113" s="336"/>
      <c r="W113" s="336"/>
      <c r="X113" s="336"/>
      <c r="Y113" s="336"/>
      <c r="Z113" s="336"/>
    </row>
    <row r="114">
      <c r="A114" s="336"/>
      <c r="B114" s="336"/>
      <c r="C114" s="336"/>
      <c r="D114" s="336"/>
      <c r="E114" s="336"/>
      <c r="F114" s="336"/>
      <c r="G114" s="336"/>
      <c r="H114" s="336"/>
      <c r="I114" s="336"/>
      <c r="J114" s="336"/>
      <c r="K114" s="336"/>
      <c r="L114" s="336"/>
      <c r="M114" s="336"/>
      <c r="N114" s="336"/>
      <c r="O114" s="336"/>
      <c r="P114" s="336"/>
      <c r="Q114" s="336"/>
      <c r="R114" s="336"/>
      <c r="S114" s="336"/>
      <c r="T114" s="336"/>
      <c r="U114" s="336"/>
      <c r="V114" s="336"/>
      <c r="W114" s="336"/>
      <c r="X114" s="336"/>
      <c r="Y114" s="336"/>
      <c r="Z114" s="336"/>
    </row>
    <row r="115">
      <c r="A115" s="336"/>
      <c r="B115" s="336"/>
      <c r="C115" s="336"/>
      <c r="D115" s="336"/>
      <c r="E115" s="336"/>
      <c r="F115" s="336"/>
      <c r="G115" s="336"/>
      <c r="H115" s="336"/>
      <c r="I115" s="336"/>
      <c r="J115" s="336"/>
      <c r="K115" s="336"/>
      <c r="L115" s="336"/>
      <c r="M115" s="336"/>
      <c r="N115" s="336"/>
      <c r="O115" s="336"/>
      <c r="P115" s="336"/>
      <c r="Q115" s="336"/>
      <c r="R115" s="336"/>
      <c r="S115" s="336"/>
      <c r="T115" s="336"/>
      <c r="U115" s="336"/>
      <c r="V115" s="336"/>
      <c r="W115" s="336"/>
      <c r="X115" s="336"/>
      <c r="Y115" s="336"/>
      <c r="Z115" s="336"/>
    </row>
    <row r="116">
      <c r="A116" s="336"/>
      <c r="B116" s="336"/>
      <c r="C116" s="336"/>
      <c r="D116" s="336"/>
      <c r="E116" s="336"/>
      <c r="F116" s="336"/>
      <c r="G116" s="336"/>
      <c r="H116" s="336"/>
      <c r="I116" s="336"/>
      <c r="J116" s="336"/>
      <c r="K116" s="336"/>
      <c r="L116" s="336"/>
      <c r="M116" s="336"/>
      <c r="N116" s="336"/>
      <c r="O116" s="336"/>
      <c r="P116" s="336"/>
      <c r="Q116" s="336"/>
      <c r="R116" s="336"/>
      <c r="S116" s="336"/>
      <c r="T116" s="336"/>
      <c r="U116" s="336"/>
      <c r="V116" s="336"/>
      <c r="W116" s="336"/>
      <c r="X116" s="336"/>
      <c r="Y116" s="336"/>
      <c r="Z116" s="336"/>
    </row>
    <row r="117">
      <c r="A117" s="336"/>
      <c r="B117" s="336"/>
      <c r="C117" s="336"/>
      <c r="D117" s="336"/>
      <c r="E117" s="336"/>
      <c r="F117" s="336"/>
      <c r="G117" s="336"/>
      <c r="H117" s="336"/>
      <c r="I117" s="336"/>
      <c r="J117" s="336"/>
      <c r="K117" s="336"/>
      <c r="L117" s="336"/>
      <c r="M117" s="336"/>
      <c r="N117" s="336"/>
      <c r="O117" s="336"/>
      <c r="P117" s="336"/>
      <c r="Q117" s="336"/>
      <c r="R117" s="336"/>
      <c r="S117" s="336"/>
      <c r="T117" s="336"/>
      <c r="U117" s="336"/>
      <c r="V117" s="336"/>
      <c r="W117" s="336"/>
      <c r="X117" s="336"/>
      <c r="Y117" s="336"/>
      <c r="Z117" s="336"/>
    </row>
    <row r="118">
      <c r="A118" s="336"/>
      <c r="B118" s="336"/>
      <c r="C118" s="336"/>
      <c r="D118" s="336"/>
      <c r="E118" s="336"/>
      <c r="F118" s="336"/>
      <c r="G118" s="336"/>
      <c r="H118" s="336"/>
      <c r="I118" s="336"/>
      <c r="J118" s="336"/>
      <c r="K118" s="336"/>
      <c r="L118" s="336"/>
      <c r="M118" s="336"/>
      <c r="N118" s="336"/>
      <c r="O118" s="336"/>
      <c r="P118" s="336"/>
      <c r="Q118" s="336"/>
      <c r="R118" s="336"/>
      <c r="S118" s="336"/>
      <c r="T118" s="336"/>
      <c r="U118" s="336"/>
      <c r="V118" s="336"/>
      <c r="W118" s="336"/>
      <c r="X118" s="336"/>
      <c r="Y118" s="336"/>
      <c r="Z118" s="336"/>
    </row>
    <row r="119">
      <c r="A119" s="336"/>
      <c r="B119" s="336"/>
      <c r="C119" s="336"/>
      <c r="D119" s="336"/>
      <c r="E119" s="336"/>
      <c r="F119" s="336"/>
      <c r="G119" s="336"/>
      <c r="H119" s="336"/>
      <c r="I119" s="336"/>
      <c r="J119" s="336"/>
      <c r="K119" s="336"/>
      <c r="L119" s="336"/>
      <c r="M119" s="336"/>
      <c r="N119" s="336"/>
      <c r="O119" s="336"/>
      <c r="P119" s="336"/>
      <c r="Q119" s="336"/>
      <c r="R119" s="336"/>
      <c r="S119" s="336"/>
      <c r="T119" s="336"/>
      <c r="U119" s="336"/>
      <c r="V119" s="336"/>
      <c r="W119" s="336"/>
      <c r="X119" s="336"/>
      <c r="Y119" s="336"/>
      <c r="Z119" s="336"/>
    </row>
    <row r="120">
      <c r="A120" s="336"/>
      <c r="B120" s="336"/>
      <c r="C120" s="336"/>
      <c r="D120" s="336"/>
      <c r="E120" s="336"/>
      <c r="F120" s="336"/>
      <c r="G120" s="336"/>
      <c r="H120" s="336"/>
      <c r="I120" s="336"/>
      <c r="J120" s="336"/>
      <c r="K120" s="336"/>
      <c r="L120" s="336"/>
      <c r="M120" s="336"/>
      <c r="N120" s="336"/>
      <c r="O120" s="336"/>
      <c r="P120" s="336"/>
      <c r="Q120" s="336"/>
      <c r="R120" s="336"/>
      <c r="S120" s="336"/>
      <c r="T120" s="336"/>
      <c r="U120" s="336"/>
      <c r="V120" s="336"/>
      <c r="W120" s="336"/>
      <c r="X120" s="336"/>
      <c r="Y120" s="336"/>
      <c r="Z120" s="336"/>
    </row>
    <row r="121">
      <c r="A121" s="336"/>
      <c r="B121" s="336"/>
      <c r="C121" s="336"/>
      <c r="D121" s="336"/>
      <c r="E121" s="336"/>
      <c r="F121" s="336"/>
      <c r="G121" s="336"/>
      <c r="H121" s="336"/>
      <c r="I121" s="336"/>
      <c r="J121" s="336"/>
      <c r="K121" s="336"/>
      <c r="L121" s="336"/>
      <c r="M121" s="336"/>
      <c r="N121" s="336"/>
      <c r="O121" s="336"/>
      <c r="P121" s="336"/>
      <c r="Q121" s="336"/>
      <c r="R121" s="336"/>
      <c r="S121" s="336"/>
      <c r="T121" s="336"/>
      <c r="U121" s="336"/>
      <c r="V121" s="336"/>
      <c r="W121" s="336"/>
      <c r="X121" s="336"/>
      <c r="Y121" s="336"/>
      <c r="Z121" s="336"/>
    </row>
    <row r="122">
      <c r="A122" s="336"/>
      <c r="B122" s="336"/>
      <c r="C122" s="336"/>
      <c r="D122" s="336"/>
      <c r="E122" s="336"/>
      <c r="F122" s="336"/>
      <c r="G122" s="336"/>
      <c r="H122" s="336"/>
      <c r="I122" s="336"/>
      <c r="J122" s="336"/>
      <c r="K122" s="336"/>
      <c r="L122" s="336"/>
      <c r="M122" s="336"/>
      <c r="N122" s="336"/>
      <c r="O122" s="336"/>
      <c r="P122" s="336"/>
      <c r="Q122" s="336"/>
      <c r="R122" s="336"/>
      <c r="S122" s="336"/>
      <c r="T122" s="336"/>
      <c r="U122" s="336"/>
      <c r="V122" s="336"/>
      <c r="W122" s="336"/>
      <c r="X122" s="336"/>
      <c r="Y122" s="336"/>
      <c r="Z122" s="336"/>
    </row>
    <row r="123">
      <c r="A123" s="336"/>
      <c r="B123" s="336"/>
      <c r="C123" s="336"/>
      <c r="D123" s="336"/>
      <c r="E123" s="336"/>
      <c r="F123" s="336"/>
      <c r="G123" s="336"/>
      <c r="H123" s="336"/>
      <c r="I123" s="336"/>
      <c r="J123" s="336"/>
      <c r="K123" s="336"/>
      <c r="L123" s="336"/>
      <c r="M123" s="336"/>
      <c r="N123" s="336"/>
      <c r="O123" s="336"/>
      <c r="P123" s="336"/>
      <c r="Q123" s="336"/>
      <c r="R123" s="336"/>
      <c r="S123" s="336"/>
      <c r="T123" s="336"/>
      <c r="U123" s="336"/>
      <c r="V123" s="336"/>
      <c r="W123" s="336"/>
      <c r="X123" s="336"/>
      <c r="Y123" s="336"/>
      <c r="Z123" s="336"/>
    </row>
    <row r="124">
      <c r="A124" s="336"/>
      <c r="B124" s="336"/>
      <c r="C124" s="336"/>
      <c r="D124" s="336"/>
      <c r="E124" s="336"/>
      <c r="F124" s="336"/>
      <c r="G124" s="336"/>
      <c r="H124" s="336"/>
      <c r="I124" s="336"/>
      <c r="J124" s="336"/>
      <c r="K124" s="336"/>
      <c r="L124" s="336"/>
      <c r="M124" s="336"/>
      <c r="N124" s="336"/>
      <c r="O124" s="336"/>
      <c r="P124" s="336"/>
      <c r="Q124" s="336"/>
      <c r="R124" s="336"/>
      <c r="S124" s="336"/>
      <c r="T124" s="336"/>
      <c r="U124" s="336"/>
      <c r="V124" s="336"/>
      <c r="W124" s="336"/>
      <c r="X124" s="336"/>
      <c r="Y124" s="336"/>
      <c r="Z124" s="336"/>
    </row>
    <row r="125">
      <c r="A125" s="336"/>
      <c r="B125" s="336"/>
      <c r="C125" s="336"/>
      <c r="D125" s="336"/>
      <c r="E125" s="336"/>
      <c r="F125" s="336"/>
      <c r="G125" s="336"/>
      <c r="H125" s="336"/>
      <c r="I125" s="336"/>
      <c r="J125" s="336"/>
      <c r="K125" s="336"/>
      <c r="L125" s="336"/>
      <c r="M125" s="336"/>
      <c r="N125" s="336"/>
      <c r="O125" s="336"/>
      <c r="P125" s="336"/>
      <c r="Q125" s="336"/>
      <c r="R125" s="336"/>
      <c r="S125" s="336"/>
      <c r="T125" s="336"/>
      <c r="U125" s="336"/>
      <c r="V125" s="336"/>
      <c r="W125" s="336"/>
      <c r="X125" s="336"/>
      <c r="Y125" s="336"/>
      <c r="Z125" s="336"/>
    </row>
    <row r="126">
      <c r="A126" s="336"/>
      <c r="B126" s="336"/>
      <c r="C126" s="336"/>
      <c r="D126" s="336"/>
      <c r="E126" s="336"/>
      <c r="F126" s="336"/>
      <c r="G126" s="336"/>
      <c r="H126" s="336"/>
      <c r="I126" s="336"/>
      <c r="J126" s="336"/>
      <c r="K126" s="336"/>
      <c r="L126" s="336"/>
      <c r="M126" s="336"/>
      <c r="N126" s="336"/>
      <c r="O126" s="336"/>
      <c r="P126" s="336"/>
      <c r="Q126" s="336"/>
      <c r="R126" s="336"/>
      <c r="S126" s="336"/>
      <c r="T126" s="336"/>
      <c r="U126" s="336"/>
      <c r="V126" s="336"/>
      <c r="W126" s="336"/>
      <c r="X126" s="336"/>
      <c r="Y126" s="336"/>
      <c r="Z126" s="336"/>
    </row>
    <row r="127">
      <c r="A127" s="336"/>
      <c r="B127" s="336"/>
      <c r="C127" s="336"/>
      <c r="D127" s="336"/>
      <c r="E127" s="336"/>
      <c r="F127" s="336"/>
      <c r="G127" s="336"/>
      <c r="H127" s="336"/>
      <c r="I127" s="336"/>
      <c r="J127" s="336"/>
      <c r="K127" s="336"/>
      <c r="L127" s="336"/>
      <c r="M127" s="336"/>
      <c r="N127" s="336"/>
      <c r="O127" s="336"/>
      <c r="P127" s="336"/>
      <c r="Q127" s="336"/>
      <c r="R127" s="336"/>
      <c r="S127" s="336"/>
      <c r="T127" s="336"/>
      <c r="U127" s="336"/>
      <c r="V127" s="336"/>
      <c r="W127" s="336"/>
      <c r="X127" s="336"/>
      <c r="Y127" s="336"/>
      <c r="Z127" s="336"/>
    </row>
    <row r="128">
      <c r="A128" s="336"/>
      <c r="B128" s="336"/>
      <c r="C128" s="336"/>
      <c r="D128" s="336"/>
      <c r="E128" s="336"/>
      <c r="F128" s="336"/>
      <c r="G128" s="336"/>
      <c r="H128" s="336"/>
      <c r="I128" s="336"/>
      <c r="J128" s="336"/>
      <c r="K128" s="336"/>
      <c r="L128" s="336"/>
      <c r="M128" s="336"/>
      <c r="N128" s="336"/>
      <c r="O128" s="336"/>
      <c r="P128" s="336"/>
      <c r="Q128" s="336"/>
      <c r="R128" s="336"/>
      <c r="S128" s="336"/>
      <c r="T128" s="336"/>
      <c r="U128" s="336"/>
      <c r="V128" s="336"/>
      <c r="W128" s="336"/>
      <c r="X128" s="336"/>
      <c r="Y128" s="336"/>
      <c r="Z128" s="336"/>
    </row>
    <row r="129">
      <c r="A129" s="336"/>
      <c r="B129" s="336"/>
      <c r="C129" s="336"/>
      <c r="D129" s="336"/>
      <c r="E129" s="336"/>
      <c r="F129" s="336"/>
      <c r="G129" s="336"/>
      <c r="H129" s="336"/>
      <c r="I129" s="336"/>
      <c r="J129" s="336"/>
      <c r="K129" s="336"/>
      <c r="L129" s="336"/>
      <c r="M129" s="336"/>
      <c r="N129" s="336"/>
      <c r="O129" s="336"/>
      <c r="P129" s="336"/>
      <c r="Q129" s="336"/>
      <c r="R129" s="336"/>
      <c r="S129" s="336"/>
      <c r="T129" s="336"/>
      <c r="U129" s="336"/>
      <c r="V129" s="336"/>
      <c r="W129" s="336"/>
      <c r="X129" s="336"/>
      <c r="Y129" s="336"/>
      <c r="Z129" s="336"/>
    </row>
    <row r="130">
      <c r="A130" s="336"/>
      <c r="B130" s="336"/>
      <c r="C130" s="336"/>
      <c r="D130" s="336"/>
      <c r="E130" s="336"/>
      <c r="F130" s="336"/>
      <c r="G130" s="336"/>
      <c r="H130" s="336"/>
      <c r="I130" s="336"/>
      <c r="J130" s="336"/>
      <c r="K130" s="336"/>
      <c r="L130" s="336"/>
      <c r="M130" s="336"/>
      <c r="N130" s="336"/>
      <c r="O130" s="336"/>
      <c r="P130" s="336"/>
      <c r="Q130" s="336"/>
      <c r="R130" s="336"/>
      <c r="S130" s="336"/>
      <c r="T130" s="336"/>
      <c r="U130" s="336"/>
      <c r="V130" s="336"/>
      <c r="W130" s="336"/>
      <c r="X130" s="336"/>
      <c r="Y130" s="336"/>
      <c r="Z130" s="336"/>
    </row>
    <row r="131">
      <c r="A131" s="336"/>
      <c r="B131" s="336"/>
      <c r="C131" s="336"/>
      <c r="D131" s="336"/>
      <c r="E131" s="336"/>
      <c r="F131" s="336"/>
      <c r="G131" s="336"/>
      <c r="H131" s="336"/>
      <c r="I131" s="336"/>
      <c r="J131" s="336"/>
      <c r="K131" s="336"/>
      <c r="L131" s="336"/>
      <c r="M131" s="336"/>
      <c r="N131" s="336"/>
      <c r="O131" s="336"/>
      <c r="P131" s="336"/>
      <c r="Q131" s="336"/>
      <c r="R131" s="336"/>
      <c r="S131" s="336"/>
      <c r="T131" s="336"/>
      <c r="U131" s="336"/>
      <c r="V131" s="336"/>
      <c r="W131" s="336"/>
      <c r="X131" s="336"/>
      <c r="Y131" s="336"/>
      <c r="Z131" s="336"/>
    </row>
    <row r="132">
      <c r="A132" s="336"/>
      <c r="B132" s="336"/>
      <c r="C132" s="336"/>
      <c r="D132" s="336"/>
      <c r="E132" s="336"/>
      <c r="F132" s="336"/>
      <c r="G132" s="336"/>
      <c r="H132" s="336"/>
      <c r="I132" s="336"/>
      <c r="J132" s="336"/>
      <c r="K132" s="336"/>
      <c r="L132" s="336"/>
      <c r="M132" s="336"/>
      <c r="N132" s="336"/>
      <c r="O132" s="336"/>
      <c r="P132" s="336"/>
      <c r="Q132" s="336"/>
      <c r="R132" s="336"/>
      <c r="S132" s="336"/>
      <c r="T132" s="336"/>
      <c r="U132" s="336"/>
      <c r="V132" s="336"/>
      <c r="W132" s="336"/>
      <c r="X132" s="336"/>
      <c r="Y132" s="336"/>
      <c r="Z132" s="336"/>
    </row>
    <row r="133">
      <c r="A133" s="336"/>
      <c r="B133" s="336"/>
      <c r="C133" s="336"/>
      <c r="D133" s="336"/>
      <c r="E133" s="336"/>
      <c r="F133" s="336"/>
      <c r="G133" s="336"/>
      <c r="H133" s="336"/>
      <c r="I133" s="336"/>
      <c r="J133" s="336"/>
      <c r="K133" s="336"/>
      <c r="L133" s="336"/>
      <c r="M133" s="336"/>
      <c r="N133" s="336"/>
      <c r="O133" s="336"/>
      <c r="P133" s="336"/>
      <c r="Q133" s="336"/>
      <c r="R133" s="336"/>
      <c r="S133" s="336"/>
      <c r="T133" s="336"/>
      <c r="U133" s="336"/>
      <c r="V133" s="336"/>
      <c r="W133" s="336"/>
      <c r="X133" s="336"/>
      <c r="Y133" s="336"/>
      <c r="Z133" s="336"/>
    </row>
    <row r="134">
      <c r="A134" s="336"/>
      <c r="B134" s="336"/>
      <c r="C134" s="336"/>
      <c r="D134" s="336"/>
      <c r="E134" s="336"/>
      <c r="F134" s="336"/>
      <c r="G134" s="336"/>
      <c r="H134" s="336"/>
      <c r="I134" s="336"/>
      <c r="J134" s="336"/>
      <c r="K134" s="336"/>
      <c r="L134" s="336"/>
      <c r="M134" s="336"/>
      <c r="N134" s="336"/>
      <c r="O134" s="336"/>
      <c r="P134" s="336"/>
      <c r="Q134" s="336"/>
      <c r="R134" s="336"/>
      <c r="S134" s="336"/>
      <c r="T134" s="336"/>
      <c r="U134" s="336"/>
      <c r="V134" s="336"/>
      <c r="W134" s="336"/>
      <c r="X134" s="336"/>
      <c r="Y134" s="336"/>
      <c r="Z134" s="336"/>
    </row>
    <row r="135">
      <c r="A135" s="336"/>
      <c r="B135" s="336"/>
      <c r="C135" s="336"/>
      <c r="D135" s="336"/>
      <c r="E135" s="336"/>
      <c r="F135" s="336"/>
      <c r="G135" s="336"/>
      <c r="H135" s="336"/>
      <c r="I135" s="336"/>
      <c r="J135" s="336"/>
      <c r="K135" s="336"/>
      <c r="L135" s="336"/>
      <c r="M135" s="336"/>
      <c r="N135" s="336"/>
      <c r="O135" s="336"/>
      <c r="P135" s="336"/>
      <c r="Q135" s="336"/>
      <c r="R135" s="336"/>
      <c r="S135" s="336"/>
      <c r="T135" s="336"/>
      <c r="U135" s="336"/>
      <c r="V135" s="336"/>
      <c r="W135" s="336"/>
      <c r="X135" s="336"/>
      <c r="Y135" s="336"/>
      <c r="Z135" s="336"/>
    </row>
    <row r="136">
      <c r="A136" s="336"/>
      <c r="B136" s="336"/>
      <c r="C136" s="336"/>
      <c r="D136" s="336"/>
      <c r="E136" s="336"/>
      <c r="F136" s="336"/>
      <c r="G136" s="336"/>
      <c r="H136" s="336"/>
      <c r="I136" s="336"/>
      <c r="J136" s="336"/>
      <c r="K136" s="336"/>
      <c r="L136" s="336"/>
      <c r="M136" s="336"/>
      <c r="N136" s="336"/>
      <c r="O136" s="336"/>
      <c r="P136" s="336"/>
      <c r="Q136" s="336"/>
      <c r="R136" s="336"/>
      <c r="S136" s="336"/>
      <c r="T136" s="336"/>
      <c r="U136" s="336"/>
      <c r="V136" s="336"/>
      <c r="W136" s="336"/>
      <c r="X136" s="336"/>
      <c r="Y136" s="336"/>
      <c r="Z136" s="336"/>
    </row>
    <row r="137">
      <c r="A137" s="336"/>
      <c r="B137" s="336"/>
      <c r="C137" s="336"/>
      <c r="D137" s="336"/>
      <c r="E137" s="336"/>
      <c r="F137" s="336"/>
      <c r="G137" s="336"/>
      <c r="H137" s="336"/>
      <c r="I137" s="336"/>
      <c r="J137" s="336"/>
      <c r="K137" s="336"/>
      <c r="L137" s="336"/>
      <c r="M137" s="336"/>
      <c r="N137" s="336"/>
      <c r="O137" s="336"/>
      <c r="P137" s="336"/>
      <c r="Q137" s="336"/>
      <c r="R137" s="336"/>
      <c r="S137" s="336"/>
      <c r="T137" s="336"/>
      <c r="U137" s="336"/>
      <c r="V137" s="336"/>
      <c r="W137" s="336"/>
      <c r="X137" s="336"/>
      <c r="Y137" s="336"/>
      <c r="Z137" s="336"/>
    </row>
    <row r="138">
      <c r="A138" s="336"/>
      <c r="B138" s="336"/>
      <c r="C138" s="336"/>
      <c r="D138" s="336"/>
      <c r="E138" s="336"/>
      <c r="F138" s="336"/>
      <c r="G138" s="336"/>
      <c r="H138" s="336"/>
      <c r="I138" s="336"/>
      <c r="J138" s="336"/>
      <c r="K138" s="336"/>
      <c r="L138" s="336"/>
      <c r="M138" s="336"/>
      <c r="N138" s="336"/>
      <c r="O138" s="336"/>
      <c r="P138" s="336"/>
      <c r="Q138" s="336"/>
      <c r="R138" s="336"/>
      <c r="S138" s="336"/>
      <c r="T138" s="336"/>
      <c r="U138" s="336"/>
      <c r="V138" s="336"/>
      <c r="W138" s="336"/>
      <c r="X138" s="336"/>
      <c r="Y138" s="336"/>
      <c r="Z138" s="336"/>
    </row>
    <row r="139">
      <c r="A139" s="336"/>
      <c r="B139" s="336"/>
      <c r="C139" s="336"/>
      <c r="D139" s="336"/>
      <c r="E139" s="336"/>
      <c r="F139" s="336"/>
      <c r="G139" s="336"/>
      <c r="H139" s="336"/>
      <c r="I139" s="336"/>
      <c r="J139" s="336"/>
      <c r="K139" s="336"/>
      <c r="L139" s="336"/>
      <c r="M139" s="336"/>
      <c r="N139" s="336"/>
      <c r="O139" s="336"/>
      <c r="P139" s="336"/>
      <c r="Q139" s="336"/>
      <c r="R139" s="336"/>
      <c r="S139" s="336"/>
      <c r="T139" s="336"/>
      <c r="U139" s="336"/>
      <c r="V139" s="336"/>
      <c r="W139" s="336"/>
      <c r="X139" s="336"/>
      <c r="Y139" s="336"/>
      <c r="Z139" s="336"/>
    </row>
    <row r="140">
      <c r="A140" s="336"/>
      <c r="B140" s="336"/>
      <c r="C140" s="336"/>
      <c r="D140" s="336"/>
      <c r="E140" s="336"/>
      <c r="F140" s="336"/>
      <c r="G140" s="336"/>
      <c r="H140" s="336"/>
      <c r="I140" s="336"/>
      <c r="J140" s="336"/>
      <c r="K140" s="336"/>
      <c r="L140" s="336"/>
      <c r="M140" s="336"/>
      <c r="N140" s="336"/>
      <c r="O140" s="336"/>
      <c r="P140" s="336"/>
      <c r="Q140" s="336"/>
      <c r="R140" s="336"/>
      <c r="S140" s="336"/>
      <c r="T140" s="336"/>
      <c r="U140" s="336"/>
      <c r="V140" s="336"/>
      <c r="W140" s="336"/>
      <c r="X140" s="336"/>
      <c r="Y140" s="336"/>
      <c r="Z140" s="336"/>
    </row>
    <row r="141">
      <c r="A141" s="336"/>
      <c r="B141" s="336"/>
      <c r="C141" s="336"/>
      <c r="D141" s="336"/>
      <c r="E141" s="336"/>
      <c r="F141" s="336"/>
      <c r="G141" s="336"/>
      <c r="H141" s="336"/>
      <c r="I141" s="336"/>
      <c r="J141" s="336"/>
      <c r="K141" s="336"/>
      <c r="L141" s="336"/>
      <c r="M141" s="336"/>
      <c r="N141" s="336"/>
      <c r="O141" s="336"/>
      <c r="P141" s="336"/>
      <c r="Q141" s="336"/>
      <c r="R141" s="336"/>
      <c r="S141" s="336"/>
      <c r="T141" s="336"/>
      <c r="U141" s="336"/>
      <c r="V141" s="336"/>
      <c r="W141" s="336"/>
      <c r="X141" s="336"/>
      <c r="Y141" s="336"/>
      <c r="Z141" s="336"/>
    </row>
    <row r="142">
      <c r="A142" s="336"/>
      <c r="B142" s="336"/>
      <c r="C142" s="336"/>
      <c r="D142" s="336"/>
      <c r="E142" s="336"/>
      <c r="F142" s="336"/>
      <c r="G142" s="336"/>
      <c r="H142" s="336"/>
      <c r="I142" s="336"/>
      <c r="J142" s="336"/>
      <c r="K142" s="336"/>
      <c r="L142" s="336"/>
      <c r="M142" s="336"/>
      <c r="N142" s="336"/>
      <c r="O142" s="336"/>
      <c r="P142" s="336"/>
      <c r="Q142" s="336"/>
      <c r="R142" s="336"/>
      <c r="S142" s="336"/>
      <c r="T142" s="336"/>
      <c r="U142" s="336"/>
      <c r="V142" s="336"/>
      <c r="W142" s="336"/>
      <c r="X142" s="336"/>
      <c r="Y142" s="336"/>
      <c r="Z142" s="336"/>
    </row>
    <row r="143">
      <c r="A143" s="336"/>
      <c r="B143" s="336"/>
      <c r="C143" s="336"/>
      <c r="D143" s="336"/>
      <c r="E143" s="336"/>
      <c r="F143" s="336"/>
      <c r="G143" s="336"/>
      <c r="H143" s="336"/>
      <c r="I143" s="336"/>
      <c r="J143" s="336"/>
      <c r="K143" s="336"/>
      <c r="L143" s="336"/>
      <c r="M143" s="336"/>
      <c r="N143" s="336"/>
      <c r="O143" s="336"/>
      <c r="P143" s="336"/>
      <c r="Q143" s="336"/>
      <c r="R143" s="336"/>
      <c r="S143" s="336"/>
      <c r="T143" s="336"/>
      <c r="U143" s="336"/>
      <c r="V143" s="336"/>
      <c r="W143" s="336"/>
      <c r="X143" s="336"/>
      <c r="Y143" s="336"/>
      <c r="Z143" s="336"/>
    </row>
    <row r="144">
      <c r="A144" s="336"/>
      <c r="B144" s="336"/>
      <c r="C144" s="336"/>
      <c r="D144" s="336"/>
      <c r="E144" s="336"/>
      <c r="F144" s="336"/>
      <c r="G144" s="336"/>
      <c r="H144" s="336"/>
      <c r="I144" s="336"/>
      <c r="J144" s="336"/>
      <c r="K144" s="336"/>
      <c r="L144" s="336"/>
      <c r="M144" s="336"/>
      <c r="N144" s="336"/>
      <c r="O144" s="336"/>
      <c r="P144" s="336"/>
      <c r="Q144" s="336"/>
      <c r="R144" s="336"/>
      <c r="S144" s="336"/>
      <c r="T144" s="336"/>
      <c r="U144" s="336"/>
      <c r="V144" s="336"/>
      <c r="W144" s="336"/>
      <c r="X144" s="336"/>
      <c r="Y144" s="336"/>
      <c r="Z144" s="336"/>
    </row>
    <row r="145">
      <c r="A145" s="336"/>
      <c r="B145" s="336"/>
      <c r="C145" s="336"/>
      <c r="D145" s="336"/>
      <c r="E145" s="336"/>
      <c r="F145" s="336"/>
      <c r="G145" s="336"/>
      <c r="H145" s="336"/>
      <c r="I145" s="336"/>
      <c r="J145" s="336"/>
      <c r="K145" s="336"/>
      <c r="L145" s="336"/>
      <c r="M145" s="336"/>
      <c r="N145" s="336"/>
      <c r="O145" s="336"/>
      <c r="P145" s="336"/>
      <c r="Q145" s="336"/>
      <c r="R145" s="336"/>
      <c r="S145" s="336"/>
      <c r="T145" s="336"/>
      <c r="U145" s="336"/>
      <c r="V145" s="336"/>
      <c r="W145" s="336"/>
      <c r="X145" s="336"/>
      <c r="Y145" s="336"/>
      <c r="Z145" s="336"/>
    </row>
    <row r="146">
      <c r="A146" s="336"/>
      <c r="B146" s="336"/>
      <c r="C146" s="336"/>
      <c r="D146" s="336"/>
      <c r="E146" s="336"/>
      <c r="F146" s="336"/>
      <c r="G146" s="336"/>
      <c r="H146" s="336"/>
      <c r="I146" s="336"/>
      <c r="J146" s="336"/>
      <c r="K146" s="336"/>
      <c r="L146" s="336"/>
      <c r="M146" s="336"/>
      <c r="N146" s="336"/>
      <c r="O146" s="336"/>
      <c r="P146" s="336"/>
      <c r="Q146" s="336"/>
      <c r="R146" s="336"/>
      <c r="S146" s="336"/>
      <c r="T146" s="336"/>
      <c r="U146" s="336"/>
      <c r="V146" s="336"/>
      <c r="W146" s="336"/>
      <c r="X146" s="336"/>
      <c r="Y146" s="336"/>
      <c r="Z146" s="336"/>
    </row>
    <row r="147">
      <c r="A147" s="336"/>
      <c r="B147" s="336"/>
      <c r="C147" s="336"/>
      <c r="D147" s="336"/>
      <c r="E147" s="336"/>
      <c r="F147" s="336"/>
      <c r="G147" s="336"/>
      <c r="H147" s="336"/>
      <c r="I147" s="336"/>
      <c r="J147" s="336"/>
      <c r="K147" s="336"/>
      <c r="L147" s="336"/>
      <c r="M147" s="336"/>
      <c r="N147" s="336"/>
      <c r="O147" s="336"/>
      <c r="P147" s="336"/>
      <c r="Q147" s="336"/>
      <c r="R147" s="336"/>
      <c r="S147" s="336"/>
      <c r="T147" s="336"/>
      <c r="U147" s="336"/>
      <c r="V147" s="336"/>
      <c r="W147" s="336"/>
      <c r="X147" s="336"/>
      <c r="Y147" s="336"/>
      <c r="Z147" s="336"/>
    </row>
    <row r="148">
      <c r="A148" s="336"/>
      <c r="B148" s="336"/>
      <c r="C148" s="336"/>
      <c r="D148" s="336"/>
      <c r="E148" s="336"/>
      <c r="F148" s="336"/>
      <c r="G148" s="336"/>
      <c r="H148" s="336"/>
      <c r="I148" s="336"/>
      <c r="J148" s="336"/>
      <c r="K148" s="336"/>
      <c r="L148" s="336"/>
      <c r="M148" s="336"/>
      <c r="N148" s="336"/>
      <c r="O148" s="336"/>
      <c r="P148" s="336"/>
      <c r="Q148" s="336"/>
      <c r="R148" s="336"/>
      <c r="S148" s="336"/>
      <c r="T148" s="336"/>
      <c r="U148" s="336"/>
      <c r="V148" s="336"/>
      <c r="W148" s="336"/>
      <c r="X148" s="336"/>
      <c r="Y148" s="336"/>
      <c r="Z148" s="336"/>
    </row>
    <row r="149">
      <c r="A149" s="336"/>
      <c r="B149" s="336"/>
      <c r="C149" s="336"/>
      <c r="D149" s="336"/>
      <c r="E149" s="336"/>
      <c r="F149" s="336"/>
      <c r="G149" s="336"/>
      <c r="H149" s="336"/>
      <c r="I149" s="336"/>
      <c r="J149" s="336"/>
      <c r="K149" s="336"/>
      <c r="L149" s="336"/>
      <c r="M149" s="336"/>
      <c r="N149" s="336"/>
      <c r="O149" s="336"/>
      <c r="P149" s="336"/>
      <c r="Q149" s="336"/>
      <c r="R149" s="336"/>
      <c r="S149" s="336"/>
      <c r="T149" s="336"/>
      <c r="U149" s="336"/>
      <c r="V149" s="336"/>
      <c r="W149" s="336"/>
      <c r="X149" s="336"/>
      <c r="Y149" s="336"/>
      <c r="Z149" s="336"/>
    </row>
    <row r="150">
      <c r="A150" s="336"/>
      <c r="B150" s="336"/>
      <c r="C150" s="336"/>
      <c r="D150" s="336"/>
      <c r="E150" s="336"/>
      <c r="F150" s="336"/>
      <c r="G150" s="336"/>
      <c r="H150" s="336"/>
      <c r="I150" s="336"/>
      <c r="J150" s="336"/>
      <c r="K150" s="336"/>
      <c r="L150" s="336"/>
      <c r="M150" s="336"/>
      <c r="N150" s="336"/>
      <c r="O150" s="336"/>
      <c r="P150" s="336"/>
      <c r="Q150" s="336"/>
      <c r="R150" s="336"/>
      <c r="S150" s="336"/>
      <c r="T150" s="336"/>
      <c r="U150" s="336"/>
      <c r="V150" s="336"/>
      <c r="W150" s="336"/>
      <c r="X150" s="336"/>
      <c r="Y150" s="336"/>
      <c r="Z150" s="336"/>
    </row>
    <row r="151">
      <c r="A151" s="336"/>
      <c r="B151" s="336"/>
      <c r="C151" s="336"/>
      <c r="D151" s="336"/>
      <c r="E151" s="336"/>
      <c r="F151" s="336"/>
      <c r="G151" s="336"/>
      <c r="H151" s="336"/>
      <c r="I151" s="336"/>
      <c r="J151" s="336"/>
      <c r="K151" s="336"/>
      <c r="L151" s="336"/>
      <c r="M151" s="336"/>
      <c r="N151" s="336"/>
      <c r="O151" s="336"/>
      <c r="P151" s="336"/>
      <c r="Q151" s="336"/>
      <c r="R151" s="336"/>
      <c r="S151" s="336"/>
      <c r="T151" s="336"/>
      <c r="U151" s="336"/>
      <c r="V151" s="336"/>
      <c r="W151" s="336"/>
      <c r="X151" s="336"/>
      <c r="Y151" s="336"/>
      <c r="Z151" s="336"/>
    </row>
    <row r="152">
      <c r="A152" s="336"/>
      <c r="B152" s="336"/>
      <c r="C152" s="336"/>
      <c r="D152" s="336"/>
      <c r="E152" s="336"/>
      <c r="F152" s="336"/>
      <c r="G152" s="336"/>
      <c r="H152" s="336"/>
      <c r="I152" s="336"/>
      <c r="J152" s="336"/>
      <c r="K152" s="336"/>
      <c r="L152" s="336"/>
      <c r="M152" s="336"/>
      <c r="N152" s="336"/>
      <c r="O152" s="336"/>
      <c r="P152" s="336"/>
      <c r="Q152" s="336"/>
      <c r="R152" s="336"/>
      <c r="S152" s="336"/>
      <c r="T152" s="336"/>
      <c r="U152" s="336"/>
      <c r="V152" s="336"/>
      <c r="W152" s="336"/>
      <c r="X152" s="336"/>
      <c r="Y152" s="336"/>
      <c r="Z152" s="336"/>
    </row>
    <row r="153">
      <c r="A153" s="336"/>
      <c r="B153" s="336"/>
      <c r="C153" s="336"/>
      <c r="D153" s="336"/>
      <c r="E153" s="336"/>
      <c r="F153" s="336"/>
      <c r="G153" s="336"/>
      <c r="H153" s="336"/>
      <c r="I153" s="336"/>
      <c r="J153" s="336"/>
      <c r="K153" s="336"/>
      <c r="L153" s="336"/>
      <c r="M153" s="336"/>
      <c r="N153" s="336"/>
      <c r="O153" s="336"/>
      <c r="P153" s="336"/>
      <c r="Q153" s="336"/>
      <c r="R153" s="336"/>
      <c r="S153" s="336"/>
      <c r="T153" s="336"/>
      <c r="U153" s="336"/>
      <c r="V153" s="336"/>
      <c r="W153" s="336"/>
      <c r="X153" s="336"/>
      <c r="Y153" s="336"/>
      <c r="Z153" s="336"/>
    </row>
    <row r="154">
      <c r="A154" s="336"/>
      <c r="B154" s="336"/>
      <c r="C154" s="336"/>
      <c r="D154" s="336"/>
      <c r="E154" s="336"/>
      <c r="F154" s="336"/>
      <c r="G154" s="336"/>
      <c r="H154" s="336"/>
      <c r="I154" s="336"/>
      <c r="J154" s="336"/>
      <c r="K154" s="336"/>
      <c r="L154" s="336"/>
      <c r="M154" s="336"/>
      <c r="N154" s="336"/>
      <c r="O154" s="336"/>
      <c r="P154" s="336"/>
      <c r="Q154" s="336"/>
      <c r="R154" s="336"/>
      <c r="S154" s="336"/>
      <c r="T154" s="336"/>
      <c r="U154" s="336"/>
      <c r="V154" s="336"/>
      <c r="W154" s="336"/>
      <c r="X154" s="336"/>
      <c r="Y154" s="336"/>
      <c r="Z154" s="336"/>
    </row>
    <row r="155">
      <c r="A155" s="336"/>
      <c r="B155" s="336"/>
      <c r="C155" s="336"/>
      <c r="D155" s="336"/>
      <c r="E155" s="336"/>
      <c r="F155" s="336"/>
      <c r="G155" s="336"/>
      <c r="H155" s="336"/>
      <c r="I155" s="336"/>
      <c r="J155" s="336"/>
      <c r="K155" s="336"/>
      <c r="L155" s="336"/>
      <c r="M155" s="336"/>
      <c r="N155" s="336"/>
      <c r="O155" s="336"/>
      <c r="P155" s="336"/>
      <c r="Q155" s="336"/>
      <c r="R155" s="336"/>
      <c r="S155" s="336"/>
      <c r="T155" s="336"/>
      <c r="U155" s="336"/>
      <c r="V155" s="336"/>
      <c r="W155" s="336"/>
      <c r="X155" s="336"/>
      <c r="Y155" s="336"/>
      <c r="Z155" s="336"/>
    </row>
    <row r="156">
      <c r="A156" s="336"/>
      <c r="B156" s="336"/>
      <c r="C156" s="336"/>
      <c r="D156" s="336"/>
      <c r="E156" s="336"/>
      <c r="F156" s="336"/>
      <c r="G156" s="336"/>
      <c r="H156" s="336"/>
      <c r="I156" s="336"/>
      <c r="J156" s="336"/>
      <c r="K156" s="336"/>
      <c r="L156" s="336"/>
      <c r="M156" s="336"/>
      <c r="N156" s="336"/>
      <c r="O156" s="336"/>
      <c r="P156" s="336"/>
      <c r="Q156" s="336"/>
      <c r="R156" s="336"/>
      <c r="S156" s="336"/>
      <c r="T156" s="336"/>
      <c r="U156" s="336"/>
      <c r="V156" s="336"/>
      <c r="W156" s="336"/>
      <c r="X156" s="336"/>
      <c r="Y156" s="336"/>
      <c r="Z156" s="336"/>
    </row>
    <row r="157">
      <c r="A157" s="336"/>
      <c r="B157" s="336"/>
      <c r="C157" s="336"/>
      <c r="D157" s="336"/>
      <c r="E157" s="336"/>
      <c r="F157" s="336"/>
      <c r="G157" s="336"/>
      <c r="H157" s="336"/>
      <c r="I157" s="336"/>
      <c r="J157" s="336"/>
      <c r="K157" s="336"/>
      <c r="L157" s="336"/>
      <c r="M157" s="336"/>
      <c r="N157" s="336"/>
      <c r="O157" s="336"/>
      <c r="P157" s="336"/>
      <c r="Q157" s="336"/>
      <c r="R157" s="336"/>
      <c r="S157" s="336"/>
      <c r="T157" s="336"/>
      <c r="U157" s="336"/>
      <c r="V157" s="336"/>
      <c r="W157" s="336"/>
      <c r="X157" s="336"/>
      <c r="Y157" s="336"/>
      <c r="Z157" s="336"/>
    </row>
    <row r="158">
      <c r="A158" s="336"/>
      <c r="B158" s="336"/>
      <c r="C158" s="336"/>
      <c r="D158" s="336"/>
      <c r="E158" s="336"/>
      <c r="F158" s="336"/>
      <c r="G158" s="336"/>
      <c r="H158" s="336"/>
      <c r="I158" s="336"/>
      <c r="J158" s="336"/>
      <c r="K158" s="336"/>
      <c r="L158" s="336"/>
      <c r="M158" s="336"/>
      <c r="N158" s="336"/>
      <c r="O158" s="336"/>
      <c r="P158" s="336"/>
      <c r="Q158" s="336"/>
      <c r="R158" s="336"/>
      <c r="S158" s="336"/>
      <c r="T158" s="336"/>
      <c r="U158" s="336"/>
      <c r="V158" s="336"/>
      <c r="W158" s="336"/>
      <c r="X158" s="336"/>
      <c r="Y158" s="336"/>
      <c r="Z158" s="336"/>
    </row>
    <row r="159">
      <c r="A159" s="336"/>
      <c r="B159" s="336"/>
      <c r="C159" s="336"/>
      <c r="D159" s="336"/>
      <c r="E159" s="336"/>
      <c r="F159" s="336"/>
      <c r="G159" s="336"/>
      <c r="H159" s="336"/>
      <c r="I159" s="336"/>
      <c r="J159" s="336"/>
      <c r="K159" s="336"/>
      <c r="L159" s="336"/>
      <c r="M159" s="336"/>
      <c r="N159" s="336"/>
      <c r="O159" s="336"/>
      <c r="P159" s="336"/>
      <c r="Q159" s="336"/>
      <c r="R159" s="336"/>
      <c r="S159" s="336"/>
      <c r="T159" s="336"/>
      <c r="U159" s="336"/>
      <c r="V159" s="336"/>
      <c r="W159" s="336"/>
      <c r="X159" s="336"/>
      <c r="Y159" s="336"/>
      <c r="Z159" s="336"/>
    </row>
    <row r="160">
      <c r="A160" s="336"/>
      <c r="B160" s="336"/>
      <c r="C160" s="336"/>
      <c r="D160" s="336"/>
      <c r="E160" s="336"/>
      <c r="F160" s="336"/>
      <c r="G160" s="336"/>
      <c r="H160" s="336"/>
      <c r="I160" s="336"/>
      <c r="J160" s="336"/>
      <c r="K160" s="336"/>
      <c r="L160" s="336"/>
      <c r="M160" s="336"/>
      <c r="N160" s="336"/>
      <c r="O160" s="336"/>
      <c r="P160" s="336"/>
      <c r="Q160" s="336"/>
      <c r="R160" s="336"/>
      <c r="S160" s="336"/>
      <c r="T160" s="336"/>
      <c r="U160" s="336"/>
      <c r="V160" s="336"/>
      <c r="W160" s="336"/>
      <c r="X160" s="336"/>
      <c r="Y160" s="336"/>
      <c r="Z160" s="336"/>
    </row>
    <row r="161">
      <c r="A161" s="336"/>
      <c r="B161" s="336"/>
      <c r="C161" s="336"/>
      <c r="D161" s="336"/>
      <c r="E161" s="336"/>
      <c r="F161" s="336"/>
      <c r="G161" s="336"/>
      <c r="H161" s="336"/>
      <c r="I161" s="336"/>
      <c r="J161" s="336"/>
      <c r="K161" s="336"/>
      <c r="L161" s="336"/>
      <c r="M161" s="336"/>
      <c r="N161" s="336"/>
      <c r="O161" s="336"/>
      <c r="P161" s="336"/>
      <c r="Q161" s="336"/>
      <c r="R161" s="336"/>
      <c r="S161" s="336"/>
      <c r="T161" s="336"/>
      <c r="U161" s="336"/>
      <c r="V161" s="336"/>
      <c r="W161" s="336"/>
      <c r="X161" s="336"/>
      <c r="Y161" s="336"/>
      <c r="Z161" s="336"/>
    </row>
    <row r="162">
      <c r="A162" s="336"/>
      <c r="B162" s="336"/>
      <c r="C162" s="336"/>
      <c r="D162" s="336"/>
      <c r="E162" s="336"/>
      <c r="F162" s="336"/>
      <c r="G162" s="336"/>
      <c r="H162" s="336"/>
      <c r="I162" s="336"/>
      <c r="J162" s="336"/>
      <c r="K162" s="336"/>
      <c r="L162" s="336"/>
      <c r="M162" s="336"/>
      <c r="N162" s="336"/>
      <c r="O162" s="336"/>
      <c r="P162" s="336"/>
      <c r="Q162" s="336"/>
      <c r="R162" s="336"/>
      <c r="S162" s="336"/>
      <c r="T162" s="336"/>
      <c r="U162" s="336"/>
      <c r="V162" s="336"/>
      <c r="W162" s="336"/>
      <c r="X162" s="336"/>
      <c r="Y162" s="336"/>
      <c r="Z162" s="336"/>
    </row>
    <row r="163">
      <c r="A163" s="336"/>
      <c r="B163" s="336"/>
      <c r="C163" s="336"/>
      <c r="D163" s="336"/>
      <c r="E163" s="336"/>
      <c r="F163" s="336"/>
      <c r="G163" s="336"/>
      <c r="H163" s="336"/>
      <c r="I163" s="336"/>
      <c r="J163" s="336"/>
      <c r="K163" s="336"/>
      <c r="L163" s="336"/>
      <c r="M163" s="336"/>
      <c r="N163" s="336"/>
      <c r="O163" s="336"/>
      <c r="P163" s="336"/>
      <c r="Q163" s="336"/>
      <c r="R163" s="336"/>
      <c r="S163" s="336"/>
      <c r="T163" s="336"/>
      <c r="U163" s="336"/>
      <c r="V163" s="336"/>
      <c r="W163" s="336"/>
      <c r="X163" s="336"/>
      <c r="Y163" s="336"/>
      <c r="Z163" s="336"/>
    </row>
    <row r="164">
      <c r="A164" s="336"/>
      <c r="B164" s="336"/>
      <c r="C164" s="336"/>
      <c r="D164" s="336"/>
      <c r="E164" s="336"/>
      <c r="F164" s="336"/>
      <c r="G164" s="336"/>
      <c r="H164" s="336"/>
      <c r="I164" s="336"/>
      <c r="J164" s="336"/>
      <c r="K164" s="336"/>
      <c r="L164" s="336"/>
      <c r="M164" s="336"/>
      <c r="N164" s="336"/>
      <c r="O164" s="336"/>
      <c r="P164" s="336"/>
      <c r="Q164" s="336"/>
      <c r="R164" s="336"/>
      <c r="S164" s="336"/>
      <c r="T164" s="336"/>
      <c r="U164" s="336"/>
      <c r="V164" s="336"/>
      <c r="W164" s="336"/>
      <c r="X164" s="336"/>
      <c r="Y164" s="336"/>
      <c r="Z164" s="336"/>
    </row>
    <row r="165">
      <c r="A165" s="336"/>
      <c r="B165" s="336"/>
      <c r="C165" s="336"/>
      <c r="D165" s="336"/>
      <c r="E165" s="336"/>
      <c r="F165" s="336"/>
      <c r="G165" s="336"/>
      <c r="H165" s="336"/>
      <c r="I165" s="336"/>
      <c r="J165" s="336"/>
      <c r="K165" s="336"/>
      <c r="L165" s="336"/>
      <c r="M165" s="336"/>
      <c r="N165" s="336"/>
      <c r="O165" s="336"/>
      <c r="P165" s="336"/>
      <c r="Q165" s="336"/>
      <c r="R165" s="336"/>
      <c r="S165" s="336"/>
      <c r="T165" s="336"/>
      <c r="U165" s="336"/>
      <c r="V165" s="336"/>
      <c r="W165" s="336"/>
      <c r="X165" s="336"/>
      <c r="Y165" s="336"/>
      <c r="Z165" s="336"/>
    </row>
    <row r="166">
      <c r="A166" s="336"/>
      <c r="B166" s="336"/>
      <c r="C166" s="336"/>
      <c r="D166" s="336"/>
      <c r="E166" s="336"/>
      <c r="F166" s="336"/>
      <c r="G166" s="336"/>
      <c r="H166" s="336"/>
      <c r="I166" s="336"/>
      <c r="J166" s="336"/>
      <c r="K166" s="336"/>
      <c r="L166" s="336"/>
      <c r="M166" s="336"/>
      <c r="N166" s="336"/>
      <c r="O166" s="336"/>
      <c r="P166" s="336"/>
      <c r="Q166" s="336"/>
      <c r="R166" s="336"/>
      <c r="S166" s="336"/>
      <c r="T166" s="336"/>
      <c r="U166" s="336"/>
      <c r="V166" s="336"/>
      <c r="W166" s="336"/>
      <c r="X166" s="336"/>
      <c r="Y166" s="336"/>
      <c r="Z166" s="336"/>
    </row>
    <row r="167">
      <c r="A167" s="336"/>
      <c r="B167" s="336"/>
      <c r="C167" s="336"/>
      <c r="D167" s="336"/>
      <c r="E167" s="336"/>
      <c r="F167" s="336"/>
      <c r="G167" s="336"/>
      <c r="H167" s="336"/>
      <c r="I167" s="336"/>
      <c r="J167" s="336"/>
      <c r="K167" s="336"/>
      <c r="L167" s="336"/>
      <c r="M167" s="336"/>
      <c r="N167" s="336"/>
      <c r="O167" s="336"/>
      <c r="P167" s="336"/>
      <c r="Q167" s="336"/>
      <c r="R167" s="336"/>
      <c r="S167" s="336"/>
      <c r="T167" s="336"/>
      <c r="U167" s="336"/>
      <c r="V167" s="336"/>
      <c r="W167" s="336"/>
      <c r="X167" s="336"/>
      <c r="Y167" s="336"/>
      <c r="Z167" s="336"/>
    </row>
    <row r="168">
      <c r="A168" s="336"/>
      <c r="B168" s="336"/>
      <c r="C168" s="336"/>
      <c r="D168" s="336"/>
      <c r="E168" s="336"/>
      <c r="F168" s="336"/>
      <c r="G168" s="336"/>
      <c r="H168" s="336"/>
      <c r="I168" s="336"/>
      <c r="J168" s="336"/>
      <c r="K168" s="336"/>
      <c r="L168" s="336"/>
      <c r="M168" s="336"/>
      <c r="N168" s="336"/>
      <c r="O168" s="336"/>
      <c r="P168" s="336"/>
      <c r="Q168" s="336"/>
      <c r="R168" s="336"/>
      <c r="S168" s="336"/>
      <c r="T168" s="336"/>
      <c r="U168" s="336"/>
      <c r="V168" s="336"/>
      <c r="W168" s="336"/>
      <c r="X168" s="336"/>
      <c r="Y168" s="336"/>
      <c r="Z168" s="336"/>
    </row>
    <row r="169">
      <c r="A169" s="336"/>
      <c r="B169" s="336"/>
      <c r="C169" s="336"/>
      <c r="D169" s="336"/>
      <c r="E169" s="336"/>
      <c r="F169" s="336"/>
      <c r="G169" s="336"/>
      <c r="H169" s="336"/>
      <c r="I169" s="336"/>
      <c r="J169" s="336"/>
      <c r="K169" s="336"/>
      <c r="L169" s="336"/>
      <c r="M169" s="336"/>
      <c r="N169" s="336"/>
      <c r="O169" s="336"/>
      <c r="P169" s="336"/>
      <c r="Q169" s="336"/>
      <c r="R169" s="336"/>
      <c r="S169" s="336"/>
      <c r="T169" s="336"/>
      <c r="U169" s="336"/>
      <c r="V169" s="336"/>
      <c r="W169" s="336"/>
      <c r="X169" s="336"/>
      <c r="Y169" s="336"/>
      <c r="Z169" s="336"/>
    </row>
    <row r="170">
      <c r="A170" s="336"/>
      <c r="B170" s="336"/>
      <c r="C170" s="336"/>
      <c r="D170" s="336"/>
      <c r="E170" s="336"/>
      <c r="F170" s="336"/>
      <c r="G170" s="336"/>
      <c r="H170" s="336"/>
      <c r="I170" s="336"/>
      <c r="J170" s="336"/>
      <c r="K170" s="336"/>
      <c r="L170" s="336"/>
      <c r="M170" s="336"/>
      <c r="N170" s="336"/>
      <c r="O170" s="336"/>
      <c r="P170" s="336"/>
      <c r="Q170" s="336"/>
      <c r="R170" s="336"/>
      <c r="S170" s="336"/>
      <c r="T170" s="336"/>
      <c r="U170" s="336"/>
      <c r="V170" s="336"/>
      <c r="W170" s="336"/>
      <c r="X170" s="336"/>
      <c r="Y170" s="336"/>
      <c r="Z170" s="336"/>
    </row>
    <row r="171">
      <c r="A171" s="336"/>
      <c r="B171" s="336"/>
      <c r="C171" s="336"/>
      <c r="D171" s="336"/>
      <c r="E171" s="336"/>
      <c r="F171" s="336"/>
      <c r="G171" s="336"/>
      <c r="H171" s="336"/>
      <c r="I171" s="336"/>
      <c r="J171" s="336"/>
      <c r="K171" s="336"/>
      <c r="L171" s="336"/>
      <c r="M171" s="336"/>
      <c r="N171" s="336"/>
      <c r="O171" s="336"/>
      <c r="P171" s="336"/>
      <c r="Q171" s="336"/>
      <c r="R171" s="336"/>
      <c r="S171" s="336"/>
      <c r="T171" s="336"/>
      <c r="U171" s="336"/>
      <c r="V171" s="336"/>
      <c r="W171" s="336"/>
      <c r="X171" s="336"/>
      <c r="Y171" s="336"/>
      <c r="Z171" s="336"/>
    </row>
    <row r="172">
      <c r="A172" s="336"/>
      <c r="B172" s="336"/>
      <c r="C172" s="336"/>
      <c r="D172" s="336"/>
      <c r="E172" s="336"/>
      <c r="F172" s="336"/>
      <c r="G172" s="336"/>
      <c r="H172" s="336"/>
      <c r="I172" s="336"/>
      <c r="J172" s="336"/>
      <c r="K172" s="336"/>
      <c r="L172" s="336"/>
      <c r="M172" s="336"/>
      <c r="N172" s="336"/>
      <c r="O172" s="336"/>
      <c r="P172" s="336"/>
      <c r="Q172" s="336"/>
      <c r="R172" s="336"/>
      <c r="S172" s="336"/>
      <c r="T172" s="336"/>
      <c r="U172" s="336"/>
      <c r="V172" s="336"/>
      <c r="W172" s="336"/>
      <c r="X172" s="336"/>
      <c r="Y172" s="336"/>
      <c r="Z172" s="336"/>
    </row>
    <row r="173">
      <c r="A173" s="336"/>
      <c r="B173" s="336"/>
      <c r="C173" s="336"/>
      <c r="D173" s="336"/>
      <c r="E173" s="336"/>
      <c r="F173" s="336"/>
      <c r="G173" s="336"/>
      <c r="H173" s="336"/>
      <c r="I173" s="336"/>
      <c r="J173" s="336"/>
      <c r="K173" s="336"/>
      <c r="L173" s="336"/>
      <c r="M173" s="336"/>
      <c r="N173" s="336"/>
      <c r="O173" s="336"/>
      <c r="P173" s="336"/>
      <c r="Q173" s="336"/>
      <c r="R173" s="336"/>
      <c r="S173" s="336"/>
      <c r="T173" s="336"/>
      <c r="U173" s="336"/>
      <c r="V173" s="336"/>
      <c r="W173" s="336"/>
      <c r="X173" s="336"/>
      <c r="Y173" s="336"/>
      <c r="Z173" s="336"/>
    </row>
    <row r="174">
      <c r="A174" s="336"/>
      <c r="B174" s="336"/>
      <c r="C174" s="336"/>
      <c r="D174" s="336"/>
      <c r="E174" s="336"/>
      <c r="F174" s="336"/>
      <c r="G174" s="336"/>
      <c r="H174" s="336"/>
      <c r="I174" s="336"/>
      <c r="J174" s="336"/>
      <c r="K174" s="336"/>
      <c r="L174" s="336"/>
      <c r="M174" s="336"/>
      <c r="N174" s="336"/>
      <c r="O174" s="336"/>
      <c r="P174" s="336"/>
      <c r="Q174" s="336"/>
      <c r="R174" s="336"/>
      <c r="S174" s="336"/>
      <c r="T174" s="336"/>
      <c r="U174" s="336"/>
      <c r="V174" s="336"/>
      <c r="W174" s="336"/>
      <c r="X174" s="336"/>
      <c r="Y174" s="336"/>
      <c r="Z174" s="336"/>
    </row>
    <row r="175">
      <c r="A175" s="336"/>
      <c r="B175" s="336"/>
      <c r="C175" s="336"/>
      <c r="D175" s="336"/>
      <c r="E175" s="336"/>
      <c r="F175" s="336"/>
      <c r="G175" s="336"/>
      <c r="H175" s="336"/>
      <c r="I175" s="336"/>
      <c r="J175" s="336"/>
      <c r="K175" s="336"/>
      <c r="L175" s="336"/>
      <c r="M175" s="336"/>
      <c r="N175" s="336"/>
      <c r="O175" s="336"/>
      <c r="P175" s="336"/>
      <c r="Q175" s="336"/>
      <c r="R175" s="336"/>
      <c r="S175" s="336"/>
      <c r="T175" s="336"/>
      <c r="U175" s="336"/>
      <c r="V175" s="336"/>
      <c r="W175" s="336"/>
      <c r="X175" s="336"/>
      <c r="Y175" s="336"/>
      <c r="Z175" s="336"/>
    </row>
    <row r="176">
      <c r="A176" s="336"/>
      <c r="B176" s="336"/>
      <c r="C176" s="336"/>
      <c r="D176" s="336"/>
      <c r="E176" s="336"/>
      <c r="F176" s="336"/>
      <c r="G176" s="336"/>
      <c r="H176" s="336"/>
      <c r="I176" s="336"/>
      <c r="J176" s="336"/>
      <c r="K176" s="336"/>
      <c r="L176" s="336"/>
      <c r="M176" s="336"/>
      <c r="N176" s="336"/>
      <c r="O176" s="336"/>
      <c r="P176" s="336"/>
      <c r="Q176" s="336"/>
      <c r="R176" s="336"/>
      <c r="S176" s="336"/>
      <c r="T176" s="336"/>
      <c r="U176" s="336"/>
      <c r="V176" s="336"/>
      <c r="W176" s="336"/>
      <c r="X176" s="336"/>
      <c r="Y176" s="336"/>
      <c r="Z176" s="336"/>
    </row>
    <row r="177">
      <c r="A177" s="336"/>
      <c r="B177" s="336"/>
      <c r="C177" s="336"/>
      <c r="D177" s="336"/>
      <c r="E177" s="336"/>
      <c r="F177" s="336"/>
      <c r="G177" s="336"/>
      <c r="H177" s="336"/>
      <c r="I177" s="336"/>
      <c r="J177" s="336"/>
      <c r="K177" s="336"/>
      <c r="L177" s="336"/>
      <c r="M177" s="336"/>
      <c r="N177" s="336"/>
      <c r="O177" s="336"/>
      <c r="P177" s="336"/>
      <c r="Q177" s="336"/>
      <c r="R177" s="336"/>
      <c r="S177" s="336"/>
      <c r="T177" s="336"/>
      <c r="U177" s="336"/>
      <c r="V177" s="336"/>
      <c r="W177" s="336"/>
      <c r="X177" s="336"/>
      <c r="Y177" s="336"/>
      <c r="Z177" s="336"/>
    </row>
    <row r="178">
      <c r="A178" s="336"/>
      <c r="B178" s="336"/>
      <c r="C178" s="336"/>
      <c r="D178" s="336"/>
      <c r="E178" s="336"/>
      <c r="F178" s="336"/>
      <c r="G178" s="336"/>
      <c r="H178" s="336"/>
      <c r="I178" s="336"/>
      <c r="J178" s="336"/>
      <c r="K178" s="336"/>
      <c r="L178" s="336"/>
      <c r="M178" s="336"/>
      <c r="N178" s="336"/>
      <c r="O178" s="336"/>
      <c r="P178" s="336"/>
      <c r="Q178" s="336"/>
      <c r="R178" s="336"/>
      <c r="S178" s="336"/>
      <c r="T178" s="336"/>
      <c r="U178" s="336"/>
      <c r="V178" s="336"/>
      <c r="W178" s="336"/>
      <c r="X178" s="336"/>
      <c r="Y178" s="336"/>
      <c r="Z178" s="336"/>
    </row>
    <row r="179">
      <c r="A179" s="336"/>
      <c r="B179" s="336"/>
      <c r="C179" s="336"/>
      <c r="D179" s="336"/>
      <c r="E179" s="336"/>
      <c r="F179" s="336"/>
      <c r="G179" s="336"/>
      <c r="H179" s="336"/>
      <c r="I179" s="336"/>
      <c r="J179" s="336"/>
      <c r="K179" s="336"/>
      <c r="L179" s="336"/>
      <c r="M179" s="336"/>
      <c r="N179" s="336"/>
      <c r="O179" s="336"/>
      <c r="P179" s="336"/>
      <c r="Q179" s="336"/>
      <c r="R179" s="336"/>
      <c r="S179" s="336"/>
      <c r="T179" s="336"/>
      <c r="U179" s="336"/>
      <c r="V179" s="336"/>
      <c r="W179" s="336"/>
      <c r="X179" s="336"/>
      <c r="Y179" s="336"/>
      <c r="Z179" s="336"/>
    </row>
    <row r="180">
      <c r="A180" s="336"/>
      <c r="B180" s="336"/>
      <c r="C180" s="336"/>
      <c r="D180" s="336"/>
      <c r="E180" s="336"/>
      <c r="F180" s="336"/>
      <c r="G180" s="336"/>
      <c r="H180" s="336"/>
      <c r="I180" s="336"/>
      <c r="J180" s="336"/>
      <c r="K180" s="336"/>
      <c r="L180" s="336"/>
      <c r="M180" s="336"/>
      <c r="N180" s="336"/>
      <c r="O180" s="336"/>
      <c r="P180" s="336"/>
      <c r="Q180" s="336"/>
      <c r="R180" s="336"/>
      <c r="S180" s="336"/>
      <c r="T180" s="336"/>
      <c r="U180" s="336"/>
      <c r="V180" s="336"/>
      <c r="W180" s="336"/>
      <c r="X180" s="336"/>
      <c r="Y180" s="336"/>
      <c r="Z180" s="336"/>
    </row>
    <row r="181">
      <c r="A181" s="336"/>
      <c r="B181" s="336"/>
      <c r="C181" s="336"/>
      <c r="D181" s="336"/>
      <c r="E181" s="336"/>
      <c r="F181" s="336"/>
      <c r="G181" s="336"/>
      <c r="H181" s="336"/>
      <c r="I181" s="336"/>
      <c r="J181" s="336"/>
      <c r="K181" s="336"/>
      <c r="L181" s="336"/>
      <c r="M181" s="336"/>
      <c r="N181" s="336"/>
      <c r="O181" s="336"/>
      <c r="P181" s="336"/>
      <c r="Q181" s="336"/>
      <c r="R181" s="336"/>
      <c r="S181" s="336"/>
      <c r="T181" s="336"/>
      <c r="U181" s="336"/>
      <c r="V181" s="336"/>
      <c r="W181" s="336"/>
      <c r="X181" s="336"/>
      <c r="Y181" s="336"/>
      <c r="Z181" s="336"/>
    </row>
    <row r="182">
      <c r="A182" s="336"/>
      <c r="B182" s="336"/>
      <c r="C182" s="336"/>
      <c r="D182" s="336"/>
      <c r="E182" s="336"/>
      <c r="F182" s="336"/>
      <c r="G182" s="336"/>
      <c r="H182" s="336"/>
      <c r="I182" s="336"/>
      <c r="J182" s="336"/>
      <c r="K182" s="336"/>
      <c r="L182" s="336"/>
      <c r="M182" s="336"/>
      <c r="N182" s="336"/>
      <c r="O182" s="336"/>
      <c r="P182" s="336"/>
      <c r="Q182" s="336"/>
      <c r="R182" s="336"/>
      <c r="S182" s="336"/>
      <c r="T182" s="336"/>
      <c r="U182" s="336"/>
      <c r="V182" s="336"/>
      <c r="W182" s="336"/>
      <c r="X182" s="336"/>
      <c r="Y182" s="336"/>
      <c r="Z182" s="336"/>
    </row>
    <row r="183">
      <c r="A183" s="336"/>
      <c r="B183" s="336"/>
      <c r="C183" s="336"/>
      <c r="D183" s="336"/>
      <c r="E183" s="336"/>
      <c r="F183" s="336"/>
      <c r="G183" s="336"/>
      <c r="H183" s="336"/>
      <c r="I183" s="336"/>
      <c r="J183" s="336"/>
      <c r="K183" s="336"/>
      <c r="L183" s="336"/>
      <c r="M183" s="336"/>
      <c r="N183" s="336"/>
      <c r="O183" s="336"/>
      <c r="P183" s="336"/>
      <c r="Q183" s="336"/>
      <c r="R183" s="336"/>
      <c r="S183" s="336"/>
      <c r="T183" s="336"/>
      <c r="U183" s="336"/>
      <c r="V183" s="336"/>
      <c r="W183" s="336"/>
      <c r="X183" s="336"/>
      <c r="Y183" s="336"/>
      <c r="Z183" s="336"/>
    </row>
    <row r="184">
      <c r="A184" s="336"/>
      <c r="B184" s="336"/>
      <c r="C184" s="336"/>
      <c r="D184" s="336"/>
      <c r="E184" s="336"/>
      <c r="F184" s="336"/>
      <c r="G184" s="336"/>
      <c r="H184" s="336"/>
      <c r="I184" s="336"/>
      <c r="J184" s="336"/>
      <c r="K184" s="336"/>
      <c r="L184" s="336"/>
      <c r="M184" s="336"/>
      <c r="N184" s="336"/>
      <c r="O184" s="336"/>
      <c r="P184" s="336"/>
      <c r="Q184" s="336"/>
      <c r="R184" s="336"/>
      <c r="S184" s="336"/>
      <c r="T184" s="336"/>
      <c r="U184" s="336"/>
      <c r="V184" s="336"/>
      <c r="W184" s="336"/>
      <c r="X184" s="336"/>
      <c r="Y184" s="336"/>
      <c r="Z184" s="336"/>
    </row>
    <row r="185">
      <c r="A185" s="336"/>
      <c r="B185" s="336"/>
      <c r="C185" s="336"/>
      <c r="D185" s="336"/>
      <c r="E185" s="336"/>
      <c r="F185" s="336"/>
      <c r="G185" s="336"/>
      <c r="H185" s="336"/>
      <c r="I185" s="336"/>
      <c r="J185" s="336"/>
      <c r="K185" s="336"/>
      <c r="L185" s="336"/>
      <c r="M185" s="336"/>
      <c r="N185" s="336"/>
      <c r="O185" s="336"/>
      <c r="P185" s="336"/>
      <c r="Q185" s="336"/>
      <c r="R185" s="336"/>
      <c r="S185" s="336"/>
      <c r="T185" s="336"/>
      <c r="U185" s="336"/>
      <c r="V185" s="336"/>
      <c r="W185" s="336"/>
      <c r="X185" s="336"/>
      <c r="Y185" s="336"/>
      <c r="Z185" s="336"/>
    </row>
    <row r="186">
      <c r="A186" s="336"/>
      <c r="B186" s="336"/>
      <c r="C186" s="336"/>
      <c r="D186" s="336"/>
      <c r="E186" s="336"/>
      <c r="F186" s="336"/>
      <c r="G186" s="336"/>
      <c r="H186" s="336"/>
      <c r="I186" s="336"/>
      <c r="J186" s="336"/>
      <c r="K186" s="336"/>
      <c r="L186" s="336"/>
      <c r="M186" s="336"/>
      <c r="N186" s="336"/>
      <c r="O186" s="336"/>
      <c r="P186" s="336"/>
      <c r="Q186" s="336"/>
      <c r="R186" s="336"/>
      <c r="S186" s="336"/>
      <c r="T186" s="336"/>
      <c r="U186" s="336"/>
      <c r="V186" s="336"/>
      <c r="W186" s="336"/>
      <c r="X186" s="336"/>
      <c r="Y186" s="336"/>
      <c r="Z186" s="336"/>
    </row>
    <row r="187">
      <c r="A187" s="336"/>
      <c r="B187" s="336"/>
      <c r="C187" s="336"/>
      <c r="D187" s="336"/>
      <c r="E187" s="336"/>
      <c r="F187" s="336"/>
      <c r="G187" s="336"/>
      <c r="H187" s="336"/>
      <c r="I187" s="336"/>
      <c r="J187" s="336"/>
      <c r="K187" s="336"/>
      <c r="L187" s="336"/>
      <c r="M187" s="336"/>
      <c r="N187" s="336"/>
      <c r="O187" s="336"/>
      <c r="P187" s="336"/>
      <c r="Q187" s="336"/>
      <c r="R187" s="336"/>
      <c r="S187" s="336"/>
      <c r="T187" s="336"/>
      <c r="U187" s="336"/>
      <c r="V187" s="336"/>
      <c r="W187" s="336"/>
      <c r="X187" s="336"/>
      <c r="Y187" s="336"/>
      <c r="Z187" s="336"/>
    </row>
    <row r="188">
      <c r="A188" s="336"/>
      <c r="B188" s="336"/>
      <c r="C188" s="336"/>
      <c r="D188" s="336"/>
      <c r="E188" s="336"/>
      <c r="F188" s="336"/>
      <c r="G188" s="336"/>
      <c r="H188" s="336"/>
      <c r="I188" s="336"/>
      <c r="J188" s="336"/>
      <c r="K188" s="336"/>
      <c r="L188" s="336"/>
      <c r="M188" s="336"/>
      <c r="N188" s="336"/>
      <c r="O188" s="336"/>
      <c r="P188" s="336"/>
      <c r="Q188" s="336"/>
      <c r="R188" s="336"/>
      <c r="S188" s="336"/>
      <c r="T188" s="336"/>
      <c r="U188" s="336"/>
      <c r="V188" s="336"/>
      <c r="W188" s="336"/>
      <c r="X188" s="336"/>
      <c r="Y188" s="336"/>
      <c r="Z188" s="336"/>
    </row>
    <row r="189">
      <c r="A189" s="336"/>
      <c r="B189" s="336"/>
      <c r="C189" s="336"/>
      <c r="D189" s="336"/>
      <c r="E189" s="336"/>
      <c r="F189" s="336"/>
      <c r="G189" s="336"/>
      <c r="H189" s="336"/>
      <c r="I189" s="336"/>
      <c r="J189" s="336"/>
      <c r="K189" s="336"/>
      <c r="L189" s="336"/>
      <c r="M189" s="336"/>
      <c r="N189" s="336"/>
      <c r="O189" s="336"/>
      <c r="P189" s="336"/>
      <c r="Q189" s="336"/>
      <c r="R189" s="336"/>
      <c r="S189" s="336"/>
      <c r="T189" s="336"/>
      <c r="U189" s="336"/>
      <c r="V189" s="336"/>
      <c r="W189" s="336"/>
      <c r="X189" s="336"/>
      <c r="Y189" s="336"/>
      <c r="Z189" s="336"/>
    </row>
    <row r="190">
      <c r="A190" s="336"/>
      <c r="B190" s="336"/>
      <c r="C190" s="336"/>
      <c r="D190" s="336"/>
      <c r="E190" s="336"/>
      <c r="F190" s="336"/>
      <c r="G190" s="336"/>
      <c r="H190" s="336"/>
      <c r="I190" s="336"/>
      <c r="J190" s="336"/>
      <c r="K190" s="336"/>
      <c r="L190" s="336"/>
      <c r="M190" s="336"/>
      <c r="N190" s="336"/>
      <c r="O190" s="336"/>
      <c r="P190" s="336"/>
      <c r="Q190" s="336"/>
      <c r="R190" s="336"/>
      <c r="S190" s="336"/>
      <c r="T190" s="336"/>
      <c r="U190" s="336"/>
      <c r="V190" s="336"/>
      <c r="W190" s="336"/>
      <c r="X190" s="336"/>
      <c r="Y190" s="336"/>
      <c r="Z190" s="336"/>
    </row>
    <row r="191">
      <c r="A191" s="336"/>
      <c r="B191" s="336"/>
      <c r="C191" s="336"/>
      <c r="D191" s="336"/>
      <c r="E191" s="336"/>
      <c r="F191" s="336"/>
      <c r="G191" s="336"/>
      <c r="H191" s="336"/>
      <c r="I191" s="336"/>
      <c r="J191" s="336"/>
      <c r="K191" s="336"/>
      <c r="L191" s="336"/>
      <c r="M191" s="336"/>
      <c r="N191" s="336"/>
      <c r="O191" s="336"/>
      <c r="P191" s="336"/>
      <c r="Q191" s="336"/>
      <c r="R191" s="336"/>
      <c r="S191" s="336"/>
      <c r="T191" s="336"/>
      <c r="U191" s="336"/>
      <c r="V191" s="336"/>
      <c r="W191" s="336"/>
      <c r="X191" s="336"/>
      <c r="Y191" s="336"/>
      <c r="Z191" s="336"/>
    </row>
    <row r="192">
      <c r="A192" s="336"/>
      <c r="B192" s="336"/>
      <c r="C192" s="336"/>
      <c r="D192" s="336"/>
      <c r="E192" s="336"/>
      <c r="F192" s="336"/>
      <c r="G192" s="336"/>
      <c r="H192" s="336"/>
      <c r="I192" s="336"/>
      <c r="J192" s="336"/>
      <c r="K192" s="336"/>
      <c r="L192" s="336"/>
      <c r="M192" s="336"/>
      <c r="N192" s="336"/>
      <c r="O192" s="336"/>
      <c r="P192" s="336"/>
      <c r="Q192" s="336"/>
      <c r="R192" s="336"/>
      <c r="S192" s="336"/>
      <c r="T192" s="336"/>
      <c r="U192" s="336"/>
      <c r="V192" s="336"/>
      <c r="W192" s="336"/>
      <c r="X192" s="336"/>
      <c r="Y192" s="336"/>
      <c r="Z192" s="336"/>
    </row>
    <row r="193">
      <c r="A193" s="336"/>
      <c r="B193" s="336"/>
      <c r="C193" s="336"/>
      <c r="D193" s="336"/>
      <c r="E193" s="336"/>
      <c r="F193" s="336"/>
      <c r="G193" s="336"/>
      <c r="H193" s="336"/>
      <c r="I193" s="336"/>
      <c r="J193" s="336"/>
      <c r="K193" s="336"/>
      <c r="L193" s="336"/>
      <c r="M193" s="336"/>
      <c r="N193" s="336"/>
      <c r="O193" s="336"/>
      <c r="P193" s="336"/>
      <c r="Q193" s="336"/>
      <c r="R193" s="336"/>
      <c r="S193" s="336"/>
      <c r="T193" s="336"/>
      <c r="U193" s="336"/>
      <c r="V193" s="336"/>
      <c r="W193" s="336"/>
      <c r="X193" s="336"/>
      <c r="Y193" s="336"/>
      <c r="Z193" s="336"/>
    </row>
    <row r="194">
      <c r="A194" s="336"/>
      <c r="B194" s="336"/>
      <c r="C194" s="336"/>
      <c r="D194" s="336"/>
      <c r="E194" s="336"/>
      <c r="F194" s="336"/>
      <c r="G194" s="336"/>
      <c r="H194" s="336"/>
      <c r="I194" s="336"/>
      <c r="J194" s="336"/>
      <c r="K194" s="336"/>
      <c r="L194" s="336"/>
      <c r="M194" s="336"/>
      <c r="N194" s="336"/>
      <c r="O194" s="336"/>
      <c r="P194" s="336"/>
      <c r="Q194" s="336"/>
      <c r="R194" s="336"/>
      <c r="S194" s="336"/>
      <c r="T194" s="336"/>
      <c r="U194" s="336"/>
      <c r="V194" s="336"/>
      <c r="W194" s="336"/>
      <c r="X194" s="336"/>
      <c r="Y194" s="336"/>
      <c r="Z194" s="336"/>
    </row>
    <row r="195">
      <c r="A195" s="336"/>
      <c r="B195" s="336"/>
      <c r="C195" s="336"/>
      <c r="D195" s="336"/>
      <c r="E195" s="336"/>
      <c r="F195" s="336"/>
      <c r="G195" s="336"/>
      <c r="H195" s="336"/>
      <c r="I195" s="336"/>
      <c r="J195" s="336"/>
      <c r="K195" s="336"/>
      <c r="L195" s="336"/>
      <c r="M195" s="336"/>
      <c r="N195" s="336"/>
      <c r="O195" s="336"/>
      <c r="P195" s="336"/>
      <c r="Q195" s="336"/>
      <c r="R195" s="336"/>
      <c r="S195" s="336"/>
      <c r="T195" s="336"/>
      <c r="U195" s="336"/>
      <c r="V195" s="336"/>
      <c r="W195" s="336"/>
      <c r="X195" s="336"/>
      <c r="Y195" s="336"/>
      <c r="Z195" s="336"/>
    </row>
    <row r="196">
      <c r="A196" s="336"/>
      <c r="B196" s="336"/>
      <c r="C196" s="336"/>
      <c r="D196" s="336"/>
      <c r="E196" s="336"/>
      <c r="F196" s="336"/>
      <c r="G196" s="336"/>
      <c r="H196" s="336"/>
      <c r="I196" s="336"/>
      <c r="J196" s="336"/>
      <c r="K196" s="336"/>
      <c r="L196" s="336"/>
      <c r="M196" s="336"/>
      <c r="N196" s="336"/>
      <c r="O196" s="336"/>
      <c r="P196" s="336"/>
      <c r="Q196" s="336"/>
      <c r="R196" s="336"/>
      <c r="S196" s="336"/>
      <c r="T196" s="336"/>
      <c r="U196" s="336"/>
      <c r="V196" s="336"/>
      <c r="W196" s="336"/>
      <c r="X196" s="336"/>
      <c r="Y196" s="336"/>
      <c r="Z196" s="336"/>
    </row>
    <row r="197">
      <c r="A197" s="336"/>
      <c r="B197" s="336"/>
      <c r="C197" s="336"/>
      <c r="D197" s="336"/>
      <c r="E197" s="336"/>
      <c r="F197" s="336"/>
      <c r="G197" s="336"/>
      <c r="H197" s="336"/>
      <c r="I197" s="336"/>
      <c r="J197" s="336"/>
      <c r="K197" s="336"/>
      <c r="L197" s="336"/>
      <c r="M197" s="336"/>
      <c r="N197" s="336"/>
      <c r="O197" s="336"/>
      <c r="P197" s="336"/>
      <c r="Q197" s="336"/>
      <c r="R197" s="336"/>
      <c r="S197" s="336"/>
      <c r="T197" s="336"/>
      <c r="U197" s="336"/>
      <c r="V197" s="336"/>
      <c r="W197" s="336"/>
      <c r="X197" s="336"/>
      <c r="Y197" s="336"/>
      <c r="Z197" s="336"/>
    </row>
    <row r="198">
      <c r="A198" s="336"/>
      <c r="B198" s="336"/>
      <c r="C198" s="336"/>
      <c r="D198" s="336"/>
      <c r="E198" s="336"/>
      <c r="F198" s="336"/>
      <c r="G198" s="336"/>
      <c r="H198" s="336"/>
      <c r="I198" s="336"/>
      <c r="J198" s="336"/>
      <c r="K198" s="336"/>
      <c r="L198" s="336"/>
      <c r="M198" s="336"/>
      <c r="N198" s="336"/>
      <c r="O198" s="336"/>
      <c r="P198" s="336"/>
      <c r="Q198" s="336"/>
      <c r="R198" s="336"/>
      <c r="S198" s="336"/>
      <c r="T198" s="336"/>
      <c r="U198" s="336"/>
      <c r="V198" s="336"/>
      <c r="W198" s="336"/>
      <c r="X198" s="336"/>
      <c r="Y198" s="336"/>
      <c r="Z198" s="336"/>
    </row>
    <row r="199">
      <c r="A199" s="336"/>
      <c r="B199" s="336"/>
      <c r="C199" s="336"/>
      <c r="D199" s="336"/>
      <c r="E199" s="336"/>
      <c r="F199" s="336"/>
      <c r="G199" s="336"/>
      <c r="H199" s="336"/>
      <c r="I199" s="336"/>
      <c r="J199" s="336"/>
      <c r="K199" s="336"/>
      <c r="L199" s="336"/>
      <c r="M199" s="336"/>
      <c r="N199" s="336"/>
      <c r="O199" s="336"/>
      <c r="P199" s="336"/>
      <c r="Q199" s="336"/>
      <c r="R199" s="336"/>
      <c r="S199" s="336"/>
      <c r="T199" s="336"/>
      <c r="U199" s="336"/>
      <c r="V199" s="336"/>
      <c r="W199" s="336"/>
      <c r="X199" s="336"/>
      <c r="Y199" s="336"/>
      <c r="Z199" s="336"/>
    </row>
    <row r="200">
      <c r="A200" s="336"/>
      <c r="B200" s="336"/>
      <c r="C200" s="336"/>
      <c r="D200" s="336"/>
      <c r="E200" s="336"/>
      <c r="F200" s="336"/>
      <c r="G200" s="336"/>
      <c r="H200" s="336"/>
      <c r="I200" s="336"/>
      <c r="J200" s="336"/>
      <c r="K200" s="336"/>
      <c r="L200" s="336"/>
      <c r="M200" s="336"/>
      <c r="N200" s="336"/>
      <c r="O200" s="336"/>
      <c r="P200" s="336"/>
      <c r="Q200" s="336"/>
      <c r="R200" s="336"/>
      <c r="S200" s="336"/>
      <c r="T200" s="336"/>
      <c r="U200" s="336"/>
      <c r="V200" s="336"/>
      <c r="W200" s="336"/>
      <c r="X200" s="336"/>
      <c r="Y200" s="336"/>
      <c r="Z200" s="336"/>
    </row>
    <row r="201">
      <c r="A201" s="336"/>
      <c r="B201" s="336"/>
      <c r="C201" s="336"/>
      <c r="D201" s="336"/>
      <c r="E201" s="336"/>
      <c r="F201" s="336"/>
      <c r="G201" s="336"/>
      <c r="H201" s="336"/>
      <c r="I201" s="336"/>
      <c r="J201" s="336"/>
      <c r="K201" s="336"/>
      <c r="L201" s="336"/>
      <c r="M201" s="336"/>
      <c r="N201" s="336"/>
      <c r="O201" s="336"/>
      <c r="P201" s="336"/>
      <c r="Q201" s="336"/>
      <c r="R201" s="336"/>
      <c r="S201" s="336"/>
      <c r="T201" s="336"/>
      <c r="U201" s="336"/>
      <c r="V201" s="336"/>
      <c r="W201" s="336"/>
      <c r="X201" s="336"/>
      <c r="Y201" s="336"/>
      <c r="Z201" s="336"/>
    </row>
    <row r="202">
      <c r="A202" s="336"/>
      <c r="B202" s="336"/>
      <c r="C202" s="336"/>
      <c r="D202" s="336"/>
      <c r="E202" s="336"/>
      <c r="F202" s="336"/>
      <c r="G202" s="336"/>
      <c r="H202" s="336"/>
      <c r="I202" s="336"/>
      <c r="J202" s="336"/>
      <c r="K202" s="336"/>
      <c r="L202" s="336"/>
      <c r="M202" s="336"/>
      <c r="N202" s="336"/>
      <c r="O202" s="336"/>
      <c r="P202" s="336"/>
      <c r="Q202" s="336"/>
      <c r="R202" s="336"/>
      <c r="S202" s="336"/>
      <c r="T202" s="336"/>
      <c r="U202" s="336"/>
      <c r="V202" s="336"/>
      <c r="W202" s="336"/>
      <c r="X202" s="336"/>
      <c r="Y202" s="336"/>
      <c r="Z202" s="336"/>
    </row>
    <row r="203">
      <c r="A203" s="336"/>
      <c r="B203" s="336"/>
      <c r="C203" s="336"/>
      <c r="D203" s="336"/>
      <c r="E203" s="336"/>
      <c r="F203" s="336"/>
      <c r="G203" s="336"/>
      <c r="H203" s="336"/>
      <c r="I203" s="336"/>
      <c r="J203" s="336"/>
      <c r="K203" s="336"/>
      <c r="L203" s="336"/>
      <c r="M203" s="336"/>
      <c r="N203" s="336"/>
      <c r="O203" s="336"/>
      <c r="P203" s="336"/>
      <c r="Q203" s="336"/>
      <c r="R203" s="336"/>
      <c r="S203" s="336"/>
      <c r="T203" s="336"/>
      <c r="U203" s="336"/>
      <c r="V203" s="336"/>
      <c r="W203" s="336"/>
      <c r="X203" s="336"/>
      <c r="Y203" s="336"/>
      <c r="Z203" s="336"/>
    </row>
    <row r="204">
      <c r="A204" s="336"/>
      <c r="B204" s="336"/>
      <c r="C204" s="336"/>
      <c r="D204" s="336"/>
      <c r="E204" s="336"/>
      <c r="F204" s="336"/>
      <c r="G204" s="336"/>
      <c r="H204" s="336"/>
      <c r="I204" s="336"/>
      <c r="J204" s="336"/>
      <c r="K204" s="336"/>
      <c r="L204" s="336"/>
      <c r="M204" s="336"/>
      <c r="N204" s="336"/>
      <c r="O204" s="336"/>
      <c r="P204" s="336"/>
      <c r="Q204" s="336"/>
      <c r="R204" s="336"/>
      <c r="S204" s="336"/>
      <c r="T204" s="336"/>
      <c r="U204" s="336"/>
      <c r="V204" s="336"/>
      <c r="W204" s="336"/>
      <c r="X204" s="336"/>
      <c r="Y204" s="336"/>
      <c r="Z204" s="336"/>
    </row>
    <row r="205">
      <c r="A205" s="336"/>
      <c r="B205" s="336"/>
      <c r="C205" s="336"/>
      <c r="D205" s="336"/>
      <c r="E205" s="336"/>
      <c r="F205" s="336"/>
      <c r="G205" s="336"/>
      <c r="H205" s="336"/>
      <c r="I205" s="336"/>
      <c r="J205" s="336"/>
      <c r="K205" s="336"/>
      <c r="L205" s="336"/>
      <c r="M205" s="336"/>
      <c r="N205" s="336"/>
      <c r="O205" s="336"/>
      <c r="P205" s="336"/>
      <c r="Q205" s="336"/>
      <c r="R205" s="336"/>
      <c r="S205" s="336"/>
      <c r="T205" s="336"/>
      <c r="U205" s="336"/>
      <c r="V205" s="336"/>
      <c r="W205" s="336"/>
      <c r="X205" s="336"/>
      <c r="Y205" s="336"/>
      <c r="Z205" s="336"/>
    </row>
    <row r="206">
      <c r="A206" s="336"/>
      <c r="B206" s="336"/>
      <c r="C206" s="336"/>
      <c r="D206" s="336"/>
      <c r="E206" s="336"/>
      <c r="F206" s="336"/>
      <c r="G206" s="336"/>
      <c r="H206" s="336"/>
      <c r="I206" s="336"/>
      <c r="J206" s="336"/>
      <c r="K206" s="336"/>
      <c r="L206" s="336"/>
      <c r="M206" s="336"/>
      <c r="N206" s="336"/>
      <c r="O206" s="336"/>
      <c r="P206" s="336"/>
      <c r="Q206" s="336"/>
      <c r="R206" s="336"/>
      <c r="S206" s="336"/>
      <c r="T206" s="336"/>
      <c r="U206" s="336"/>
      <c r="V206" s="336"/>
      <c r="W206" s="336"/>
      <c r="X206" s="336"/>
      <c r="Y206" s="336"/>
      <c r="Z206" s="336"/>
    </row>
    <row r="207">
      <c r="A207" s="336"/>
      <c r="B207" s="336"/>
      <c r="C207" s="336"/>
      <c r="D207" s="336"/>
      <c r="E207" s="336"/>
      <c r="F207" s="336"/>
      <c r="G207" s="336"/>
      <c r="H207" s="336"/>
      <c r="I207" s="336"/>
      <c r="J207" s="336"/>
      <c r="K207" s="336"/>
      <c r="L207" s="336"/>
      <c r="M207" s="336"/>
      <c r="N207" s="336"/>
      <c r="O207" s="336"/>
      <c r="P207" s="336"/>
      <c r="Q207" s="336"/>
      <c r="R207" s="336"/>
      <c r="S207" s="336"/>
      <c r="T207" s="336"/>
      <c r="U207" s="336"/>
      <c r="V207" s="336"/>
      <c r="W207" s="336"/>
      <c r="X207" s="336"/>
      <c r="Y207" s="336"/>
      <c r="Z207" s="336"/>
    </row>
    <row r="208">
      <c r="A208" s="336"/>
      <c r="B208" s="336"/>
      <c r="C208" s="336"/>
      <c r="D208" s="336"/>
      <c r="E208" s="336"/>
      <c r="F208" s="336"/>
      <c r="G208" s="336"/>
      <c r="H208" s="336"/>
      <c r="I208" s="336"/>
      <c r="J208" s="336"/>
      <c r="K208" s="336"/>
      <c r="L208" s="336"/>
      <c r="M208" s="336"/>
      <c r="N208" s="336"/>
      <c r="O208" s="336"/>
      <c r="P208" s="336"/>
      <c r="Q208" s="336"/>
      <c r="R208" s="336"/>
      <c r="S208" s="336"/>
      <c r="T208" s="336"/>
      <c r="U208" s="336"/>
      <c r="V208" s="336"/>
      <c r="W208" s="336"/>
      <c r="X208" s="336"/>
      <c r="Y208" s="336"/>
      <c r="Z208" s="336"/>
    </row>
    <row r="209">
      <c r="A209" s="336"/>
      <c r="B209" s="336"/>
      <c r="C209" s="336"/>
      <c r="D209" s="336"/>
      <c r="E209" s="336"/>
      <c r="F209" s="336"/>
      <c r="G209" s="336"/>
      <c r="H209" s="336"/>
      <c r="I209" s="336"/>
      <c r="J209" s="336"/>
      <c r="K209" s="336"/>
      <c r="L209" s="336"/>
      <c r="M209" s="336"/>
      <c r="N209" s="336"/>
      <c r="O209" s="336"/>
      <c r="P209" s="336"/>
      <c r="Q209" s="336"/>
      <c r="R209" s="336"/>
      <c r="S209" s="336"/>
      <c r="T209" s="336"/>
      <c r="U209" s="336"/>
      <c r="V209" s="336"/>
      <c r="W209" s="336"/>
      <c r="X209" s="336"/>
      <c r="Y209" s="336"/>
      <c r="Z209" s="336"/>
    </row>
    <row r="210">
      <c r="A210" s="336"/>
      <c r="B210" s="336"/>
      <c r="C210" s="336"/>
      <c r="D210" s="336"/>
      <c r="E210" s="336"/>
      <c r="F210" s="336"/>
      <c r="G210" s="336"/>
      <c r="H210" s="336"/>
      <c r="I210" s="336"/>
      <c r="J210" s="336"/>
      <c r="K210" s="336"/>
      <c r="L210" s="336"/>
      <c r="M210" s="336"/>
      <c r="N210" s="336"/>
      <c r="O210" s="336"/>
      <c r="P210" s="336"/>
      <c r="Q210" s="336"/>
      <c r="R210" s="336"/>
      <c r="S210" s="336"/>
      <c r="T210" s="336"/>
      <c r="U210" s="336"/>
      <c r="V210" s="336"/>
      <c r="W210" s="336"/>
      <c r="X210" s="336"/>
      <c r="Y210" s="336"/>
      <c r="Z210" s="336"/>
    </row>
    <row r="211">
      <c r="A211" s="336"/>
      <c r="B211" s="336"/>
      <c r="C211" s="336"/>
      <c r="D211" s="336"/>
      <c r="E211" s="336"/>
      <c r="F211" s="336"/>
      <c r="G211" s="336"/>
      <c r="H211" s="336"/>
      <c r="I211" s="336"/>
      <c r="J211" s="336"/>
      <c r="K211" s="336"/>
      <c r="L211" s="336"/>
      <c r="M211" s="336"/>
      <c r="N211" s="336"/>
      <c r="O211" s="336"/>
      <c r="P211" s="336"/>
      <c r="Q211" s="336"/>
      <c r="R211" s="336"/>
      <c r="S211" s="336"/>
      <c r="T211" s="336"/>
      <c r="U211" s="336"/>
      <c r="V211" s="336"/>
      <c r="W211" s="336"/>
      <c r="X211" s="336"/>
      <c r="Y211" s="336"/>
      <c r="Z211" s="336"/>
    </row>
    <row r="212">
      <c r="A212" s="336"/>
      <c r="B212" s="336"/>
      <c r="C212" s="336"/>
      <c r="D212" s="336"/>
      <c r="E212" s="336"/>
      <c r="F212" s="336"/>
      <c r="G212" s="336"/>
      <c r="H212" s="336"/>
      <c r="I212" s="336"/>
      <c r="J212" s="336"/>
      <c r="K212" s="336"/>
      <c r="L212" s="336"/>
      <c r="M212" s="336"/>
      <c r="N212" s="336"/>
      <c r="O212" s="336"/>
      <c r="P212" s="336"/>
      <c r="Q212" s="336"/>
      <c r="R212" s="336"/>
      <c r="S212" s="336"/>
      <c r="T212" s="336"/>
      <c r="U212" s="336"/>
      <c r="V212" s="336"/>
      <c r="W212" s="336"/>
      <c r="X212" s="336"/>
      <c r="Y212" s="336"/>
      <c r="Z212" s="336"/>
    </row>
    <row r="213">
      <c r="A213" s="336"/>
      <c r="B213" s="336"/>
      <c r="C213" s="336"/>
      <c r="D213" s="336"/>
      <c r="E213" s="336"/>
      <c r="F213" s="336"/>
      <c r="G213" s="336"/>
      <c r="H213" s="336"/>
      <c r="I213" s="336"/>
      <c r="J213" s="336"/>
      <c r="K213" s="336"/>
      <c r="L213" s="336"/>
      <c r="M213" s="336"/>
      <c r="N213" s="336"/>
      <c r="O213" s="336"/>
      <c r="P213" s="336"/>
      <c r="Q213" s="336"/>
      <c r="R213" s="336"/>
      <c r="S213" s="336"/>
      <c r="T213" s="336"/>
      <c r="U213" s="336"/>
      <c r="V213" s="336"/>
      <c r="W213" s="336"/>
      <c r="X213" s="336"/>
      <c r="Y213" s="336"/>
      <c r="Z213" s="336"/>
    </row>
    <row r="214">
      <c r="A214" s="336"/>
      <c r="B214" s="336"/>
      <c r="C214" s="336"/>
      <c r="D214" s="336"/>
      <c r="E214" s="336"/>
      <c r="F214" s="336"/>
      <c r="G214" s="336"/>
      <c r="H214" s="336"/>
      <c r="I214" s="336"/>
      <c r="J214" s="336"/>
      <c r="K214" s="336"/>
      <c r="L214" s="336"/>
      <c r="M214" s="336"/>
      <c r="N214" s="336"/>
      <c r="O214" s="336"/>
      <c r="P214" s="336"/>
      <c r="Q214" s="336"/>
      <c r="R214" s="336"/>
      <c r="S214" s="336"/>
      <c r="T214" s="336"/>
      <c r="U214" s="336"/>
      <c r="V214" s="336"/>
      <c r="W214" s="336"/>
      <c r="X214" s="336"/>
      <c r="Y214" s="336"/>
      <c r="Z214" s="336"/>
    </row>
    <row r="215">
      <c r="A215" s="336"/>
      <c r="B215" s="336"/>
      <c r="C215" s="336"/>
      <c r="D215" s="336"/>
      <c r="E215" s="336"/>
      <c r="F215" s="336"/>
      <c r="G215" s="336"/>
      <c r="H215" s="336"/>
      <c r="I215" s="336"/>
      <c r="J215" s="336"/>
      <c r="K215" s="336"/>
      <c r="L215" s="336"/>
      <c r="M215" s="336"/>
      <c r="N215" s="336"/>
      <c r="O215" s="336"/>
      <c r="P215" s="336"/>
      <c r="Q215" s="336"/>
      <c r="R215" s="336"/>
      <c r="S215" s="336"/>
      <c r="T215" s="336"/>
      <c r="U215" s="336"/>
      <c r="V215" s="336"/>
      <c r="W215" s="336"/>
      <c r="X215" s="336"/>
      <c r="Y215" s="336"/>
      <c r="Z215" s="336"/>
    </row>
    <row r="216">
      <c r="A216" s="336"/>
      <c r="B216" s="336"/>
      <c r="C216" s="336"/>
      <c r="D216" s="336"/>
      <c r="E216" s="336"/>
      <c r="F216" s="336"/>
      <c r="G216" s="336"/>
      <c r="H216" s="336"/>
      <c r="I216" s="336"/>
      <c r="J216" s="336"/>
      <c r="K216" s="336"/>
      <c r="L216" s="336"/>
      <c r="M216" s="336"/>
      <c r="N216" s="336"/>
      <c r="O216" s="336"/>
      <c r="P216" s="336"/>
      <c r="Q216" s="336"/>
      <c r="R216" s="336"/>
      <c r="S216" s="336"/>
      <c r="T216" s="336"/>
      <c r="U216" s="336"/>
      <c r="V216" s="336"/>
      <c r="W216" s="336"/>
      <c r="X216" s="336"/>
      <c r="Y216" s="336"/>
      <c r="Z216" s="336"/>
    </row>
    <row r="217">
      <c r="A217" s="336"/>
      <c r="B217" s="336"/>
      <c r="C217" s="336"/>
      <c r="D217" s="336"/>
      <c r="E217" s="336"/>
      <c r="F217" s="336"/>
      <c r="G217" s="336"/>
      <c r="H217" s="336"/>
      <c r="I217" s="336"/>
      <c r="J217" s="336"/>
      <c r="K217" s="336"/>
      <c r="L217" s="336"/>
      <c r="M217" s="336"/>
      <c r="N217" s="336"/>
      <c r="O217" s="336"/>
      <c r="P217" s="336"/>
      <c r="Q217" s="336"/>
      <c r="R217" s="336"/>
      <c r="S217" s="336"/>
      <c r="T217" s="336"/>
      <c r="U217" s="336"/>
      <c r="V217" s="336"/>
      <c r="W217" s="336"/>
      <c r="X217" s="336"/>
      <c r="Y217" s="336"/>
      <c r="Z217" s="336"/>
    </row>
    <row r="218">
      <c r="A218" s="336"/>
      <c r="B218" s="336"/>
      <c r="C218" s="336"/>
      <c r="D218" s="336"/>
      <c r="E218" s="336"/>
      <c r="F218" s="336"/>
      <c r="G218" s="336"/>
      <c r="H218" s="336"/>
      <c r="I218" s="336"/>
      <c r="J218" s="336"/>
      <c r="K218" s="336"/>
      <c r="L218" s="336"/>
      <c r="M218" s="336"/>
      <c r="N218" s="336"/>
      <c r="O218" s="336"/>
      <c r="P218" s="336"/>
      <c r="Q218" s="336"/>
      <c r="R218" s="336"/>
      <c r="S218" s="336"/>
      <c r="T218" s="336"/>
      <c r="U218" s="336"/>
      <c r="V218" s="336"/>
      <c r="W218" s="336"/>
      <c r="X218" s="336"/>
      <c r="Y218" s="336"/>
      <c r="Z218" s="336"/>
    </row>
    <row r="219">
      <c r="A219" s="336"/>
      <c r="B219" s="336"/>
      <c r="C219" s="336"/>
      <c r="D219" s="336"/>
      <c r="E219" s="336"/>
      <c r="F219" s="336"/>
      <c r="G219" s="336"/>
      <c r="H219" s="336"/>
      <c r="I219" s="336"/>
      <c r="J219" s="336"/>
      <c r="K219" s="336"/>
      <c r="L219" s="336"/>
      <c r="M219" s="336"/>
      <c r="N219" s="336"/>
      <c r="O219" s="336"/>
      <c r="P219" s="336"/>
      <c r="Q219" s="336"/>
      <c r="R219" s="336"/>
      <c r="S219" s="336"/>
      <c r="T219" s="336"/>
      <c r="U219" s="336"/>
      <c r="V219" s="336"/>
      <c r="W219" s="336"/>
      <c r="X219" s="336"/>
      <c r="Y219" s="336"/>
      <c r="Z219" s="336"/>
    </row>
    <row r="220">
      <c r="A220" s="336"/>
      <c r="B220" s="336"/>
      <c r="C220" s="336"/>
      <c r="D220" s="336"/>
      <c r="E220" s="336"/>
      <c r="F220" s="336"/>
      <c r="G220" s="336"/>
      <c r="H220" s="336"/>
      <c r="I220" s="336"/>
      <c r="J220" s="336"/>
      <c r="K220" s="336"/>
      <c r="L220" s="336"/>
      <c r="M220" s="336"/>
      <c r="N220" s="336"/>
      <c r="O220" s="336"/>
      <c r="P220" s="336"/>
      <c r="Q220" s="336"/>
      <c r="R220" s="336"/>
      <c r="S220" s="336"/>
      <c r="T220" s="336"/>
      <c r="U220" s="336"/>
      <c r="V220" s="336"/>
      <c r="W220" s="336"/>
      <c r="X220" s="336"/>
      <c r="Y220" s="336"/>
      <c r="Z220" s="336"/>
    </row>
    <row r="221">
      <c r="A221" s="336"/>
      <c r="B221" s="336"/>
      <c r="C221" s="336"/>
      <c r="D221" s="336"/>
      <c r="E221" s="336"/>
      <c r="F221" s="336"/>
      <c r="G221" s="336"/>
      <c r="H221" s="336"/>
      <c r="I221" s="336"/>
      <c r="J221" s="336"/>
      <c r="K221" s="336"/>
      <c r="L221" s="336"/>
      <c r="M221" s="336"/>
      <c r="N221" s="336"/>
      <c r="O221" s="336"/>
      <c r="P221" s="336"/>
      <c r="Q221" s="336"/>
      <c r="R221" s="336"/>
      <c r="S221" s="336"/>
      <c r="T221" s="336"/>
      <c r="U221" s="336"/>
      <c r="V221" s="336"/>
      <c r="W221" s="336"/>
      <c r="X221" s="336"/>
      <c r="Y221" s="336"/>
      <c r="Z221" s="336"/>
    </row>
    <row r="222">
      <c r="A222" s="336"/>
      <c r="B222" s="336"/>
      <c r="C222" s="336"/>
      <c r="D222" s="336"/>
      <c r="E222" s="336"/>
      <c r="F222" s="336"/>
      <c r="G222" s="336"/>
      <c r="H222" s="336"/>
      <c r="I222" s="336"/>
      <c r="J222" s="336"/>
      <c r="K222" s="336"/>
      <c r="L222" s="336"/>
      <c r="M222" s="336"/>
      <c r="N222" s="336"/>
      <c r="O222" s="336"/>
      <c r="P222" s="336"/>
      <c r="Q222" s="336"/>
      <c r="R222" s="336"/>
      <c r="S222" s="336"/>
      <c r="T222" s="336"/>
      <c r="U222" s="336"/>
      <c r="V222" s="336"/>
      <c r="W222" s="336"/>
      <c r="X222" s="336"/>
      <c r="Y222" s="336"/>
      <c r="Z222" s="336"/>
    </row>
    <row r="223">
      <c r="A223" s="336"/>
      <c r="B223" s="336"/>
      <c r="C223" s="336"/>
      <c r="D223" s="336"/>
      <c r="E223" s="336"/>
      <c r="F223" s="336"/>
      <c r="G223" s="336"/>
      <c r="H223" s="336"/>
      <c r="I223" s="336"/>
      <c r="J223" s="336"/>
      <c r="K223" s="336"/>
      <c r="L223" s="336"/>
      <c r="M223" s="336"/>
      <c r="N223" s="336"/>
      <c r="O223" s="336"/>
      <c r="P223" s="336"/>
      <c r="Q223" s="336"/>
      <c r="R223" s="336"/>
      <c r="S223" s="336"/>
      <c r="T223" s="336"/>
      <c r="U223" s="336"/>
      <c r="V223" s="336"/>
      <c r="W223" s="336"/>
      <c r="X223" s="336"/>
      <c r="Y223" s="336"/>
      <c r="Z223" s="336"/>
    </row>
    <row r="224">
      <c r="A224" s="336"/>
      <c r="B224" s="336"/>
      <c r="C224" s="336"/>
      <c r="D224" s="336"/>
      <c r="E224" s="336"/>
      <c r="F224" s="336"/>
      <c r="G224" s="336"/>
      <c r="H224" s="336"/>
      <c r="I224" s="336"/>
      <c r="J224" s="336"/>
      <c r="K224" s="336"/>
      <c r="L224" s="336"/>
      <c r="M224" s="336"/>
      <c r="N224" s="336"/>
      <c r="O224" s="336"/>
      <c r="P224" s="336"/>
      <c r="Q224" s="336"/>
      <c r="R224" s="336"/>
      <c r="S224" s="336"/>
      <c r="T224" s="336"/>
      <c r="U224" s="336"/>
      <c r="V224" s="336"/>
      <c r="W224" s="336"/>
      <c r="X224" s="336"/>
      <c r="Y224" s="336"/>
      <c r="Z224" s="336"/>
    </row>
    <row r="225">
      <c r="A225" s="336"/>
      <c r="B225" s="336"/>
      <c r="C225" s="336"/>
      <c r="D225" s="336"/>
      <c r="E225" s="336"/>
      <c r="F225" s="336"/>
      <c r="G225" s="336"/>
      <c r="H225" s="336"/>
      <c r="I225" s="336"/>
      <c r="J225" s="336"/>
      <c r="K225" s="336"/>
      <c r="L225" s="336"/>
      <c r="M225" s="336"/>
      <c r="N225" s="336"/>
      <c r="O225" s="336"/>
      <c r="P225" s="336"/>
      <c r="Q225" s="336"/>
      <c r="R225" s="336"/>
      <c r="S225" s="336"/>
      <c r="T225" s="336"/>
      <c r="U225" s="336"/>
      <c r="V225" s="336"/>
      <c r="W225" s="336"/>
      <c r="X225" s="336"/>
      <c r="Y225" s="336"/>
      <c r="Z225" s="336"/>
    </row>
    <row r="226">
      <c r="A226" s="336"/>
      <c r="B226" s="336"/>
      <c r="C226" s="336"/>
      <c r="D226" s="336"/>
      <c r="E226" s="336"/>
      <c r="F226" s="336"/>
      <c r="G226" s="336"/>
      <c r="H226" s="336"/>
      <c r="I226" s="336"/>
      <c r="J226" s="336"/>
      <c r="K226" s="336"/>
      <c r="L226" s="336"/>
      <c r="M226" s="336"/>
      <c r="N226" s="336"/>
      <c r="O226" s="336"/>
      <c r="P226" s="336"/>
      <c r="Q226" s="336"/>
      <c r="R226" s="336"/>
      <c r="S226" s="336"/>
      <c r="T226" s="336"/>
      <c r="U226" s="336"/>
      <c r="V226" s="336"/>
      <c r="W226" s="336"/>
      <c r="X226" s="336"/>
      <c r="Y226" s="336"/>
      <c r="Z226" s="336"/>
    </row>
    <row r="227">
      <c r="A227" s="336"/>
      <c r="B227" s="336"/>
      <c r="C227" s="336"/>
      <c r="D227" s="336"/>
      <c r="E227" s="336"/>
      <c r="F227" s="336"/>
      <c r="G227" s="336"/>
      <c r="H227" s="336"/>
      <c r="I227" s="336"/>
      <c r="J227" s="336"/>
      <c r="K227" s="336"/>
      <c r="L227" s="336"/>
      <c r="M227" s="336"/>
      <c r="N227" s="336"/>
      <c r="O227" s="336"/>
      <c r="P227" s="336"/>
      <c r="Q227" s="336"/>
      <c r="R227" s="336"/>
      <c r="S227" s="336"/>
      <c r="T227" s="336"/>
      <c r="U227" s="336"/>
      <c r="V227" s="336"/>
      <c r="W227" s="336"/>
      <c r="X227" s="336"/>
      <c r="Y227" s="336"/>
      <c r="Z227" s="336"/>
    </row>
    <row r="228">
      <c r="A228" s="336"/>
      <c r="B228" s="336"/>
      <c r="C228" s="336"/>
      <c r="D228" s="336"/>
      <c r="E228" s="336"/>
      <c r="F228" s="336"/>
      <c r="G228" s="336"/>
      <c r="H228" s="336"/>
      <c r="I228" s="336"/>
      <c r="J228" s="336"/>
      <c r="K228" s="336"/>
      <c r="L228" s="336"/>
      <c r="M228" s="336"/>
      <c r="N228" s="336"/>
      <c r="O228" s="336"/>
      <c r="P228" s="336"/>
      <c r="Q228" s="336"/>
      <c r="R228" s="336"/>
      <c r="S228" s="336"/>
      <c r="T228" s="336"/>
      <c r="U228" s="336"/>
      <c r="V228" s="336"/>
      <c r="W228" s="336"/>
      <c r="X228" s="336"/>
      <c r="Y228" s="336"/>
      <c r="Z228" s="336"/>
    </row>
    <row r="229">
      <c r="A229" s="336"/>
      <c r="B229" s="336"/>
      <c r="C229" s="336"/>
      <c r="D229" s="336"/>
      <c r="E229" s="336"/>
      <c r="F229" s="336"/>
      <c r="G229" s="336"/>
      <c r="H229" s="336"/>
      <c r="I229" s="336"/>
      <c r="J229" s="336"/>
      <c r="K229" s="336"/>
      <c r="L229" s="336"/>
      <c r="M229" s="336"/>
      <c r="N229" s="336"/>
      <c r="O229" s="336"/>
      <c r="P229" s="336"/>
      <c r="Q229" s="336"/>
      <c r="R229" s="336"/>
      <c r="S229" s="336"/>
      <c r="T229" s="336"/>
      <c r="U229" s="336"/>
      <c r="V229" s="336"/>
      <c r="W229" s="336"/>
      <c r="X229" s="336"/>
      <c r="Y229" s="336"/>
      <c r="Z229" s="336"/>
    </row>
    <row r="230">
      <c r="A230" s="336"/>
      <c r="B230" s="336"/>
      <c r="C230" s="336"/>
      <c r="D230" s="336"/>
      <c r="E230" s="336"/>
      <c r="F230" s="336"/>
      <c r="G230" s="336"/>
      <c r="H230" s="336"/>
      <c r="I230" s="336"/>
      <c r="J230" s="336"/>
      <c r="K230" s="336"/>
      <c r="L230" s="336"/>
      <c r="M230" s="336"/>
      <c r="N230" s="336"/>
      <c r="O230" s="336"/>
      <c r="P230" s="336"/>
      <c r="Q230" s="336"/>
      <c r="R230" s="336"/>
      <c r="S230" s="336"/>
      <c r="T230" s="336"/>
      <c r="U230" s="336"/>
      <c r="V230" s="336"/>
      <c r="W230" s="336"/>
      <c r="X230" s="336"/>
      <c r="Y230" s="336"/>
      <c r="Z230" s="336"/>
    </row>
    <row r="231">
      <c r="A231" s="336"/>
      <c r="B231" s="336"/>
      <c r="C231" s="336"/>
      <c r="D231" s="336"/>
      <c r="E231" s="336"/>
      <c r="F231" s="336"/>
      <c r="G231" s="336"/>
      <c r="H231" s="336"/>
      <c r="I231" s="336"/>
      <c r="J231" s="336"/>
      <c r="K231" s="336"/>
      <c r="L231" s="336"/>
      <c r="M231" s="336"/>
      <c r="N231" s="336"/>
      <c r="O231" s="336"/>
      <c r="P231" s="336"/>
      <c r="Q231" s="336"/>
      <c r="R231" s="336"/>
      <c r="S231" s="336"/>
      <c r="T231" s="336"/>
      <c r="U231" s="336"/>
      <c r="V231" s="336"/>
      <c r="W231" s="336"/>
      <c r="X231" s="336"/>
      <c r="Y231" s="336"/>
      <c r="Z231" s="336"/>
    </row>
    <row r="232">
      <c r="A232" s="336"/>
      <c r="B232" s="336"/>
      <c r="C232" s="336"/>
      <c r="D232" s="336"/>
      <c r="E232" s="336"/>
      <c r="F232" s="336"/>
      <c r="G232" s="336"/>
      <c r="H232" s="336"/>
      <c r="I232" s="336"/>
      <c r="J232" s="336"/>
      <c r="K232" s="336"/>
      <c r="L232" s="336"/>
      <c r="M232" s="336"/>
      <c r="N232" s="336"/>
      <c r="O232" s="336"/>
      <c r="P232" s="336"/>
      <c r="Q232" s="336"/>
      <c r="R232" s="336"/>
      <c r="S232" s="336"/>
      <c r="T232" s="336"/>
      <c r="U232" s="336"/>
      <c r="V232" s="336"/>
      <c r="W232" s="336"/>
      <c r="X232" s="336"/>
      <c r="Y232" s="336"/>
      <c r="Z232" s="336"/>
    </row>
    <row r="233">
      <c r="A233" s="336"/>
      <c r="B233" s="336"/>
      <c r="C233" s="336"/>
      <c r="D233" s="336"/>
      <c r="E233" s="336"/>
      <c r="F233" s="336"/>
      <c r="G233" s="336"/>
      <c r="H233" s="336"/>
      <c r="I233" s="336"/>
      <c r="J233" s="336"/>
      <c r="K233" s="336"/>
      <c r="L233" s="336"/>
      <c r="M233" s="336"/>
      <c r="N233" s="336"/>
      <c r="O233" s="336"/>
      <c r="P233" s="336"/>
      <c r="Q233" s="336"/>
      <c r="R233" s="336"/>
      <c r="S233" s="336"/>
      <c r="T233" s="336"/>
      <c r="U233" s="336"/>
      <c r="V233" s="336"/>
      <c r="W233" s="336"/>
      <c r="X233" s="336"/>
      <c r="Y233" s="336"/>
      <c r="Z233" s="336"/>
    </row>
    <row r="234">
      <c r="A234" s="336"/>
      <c r="B234" s="336"/>
      <c r="C234" s="336"/>
      <c r="D234" s="336"/>
      <c r="E234" s="336"/>
      <c r="F234" s="336"/>
      <c r="G234" s="336"/>
      <c r="H234" s="336"/>
      <c r="I234" s="336"/>
      <c r="J234" s="336"/>
      <c r="K234" s="336"/>
      <c r="L234" s="336"/>
      <c r="M234" s="336"/>
      <c r="N234" s="336"/>
      <c r="O234" s="336"/>
      <c r="P234" s="336"/>
      <c r="Q234" s="336"/>
      <c r="R234" s="336"/>
      <c r="S234" s="336"/>
      <c r="T234" s="336"/>
      <c r="U234" s="336"/>
      <c r="V234" s="336"/>
      <c r="W234" s="336"/>
      <c r="X234" s="336"/>
      <c r="Y234" s="336"/>
      <c r="Z234" s="336"/>
    </row>
    <row r="235">
      <c r="A235" s="336"/>
      <c r="B235" s="336"/>
      <c r="C235" s="336"/>
      <c r="D235" s="336"/>
      <c r="E235" s="336"/>
      <c r="F235" s="336"/>
      <c r="G235" s="336"/>
      <c r="H235" s="336"/>
      <c r="I235" s="336"/>
      <c r="J235" s="336"/>
      <c r="K235" s="336"/>
      <c r="L235" s="336"/>
      <c r="M235" s="336"/>
      <c r="N235" s="336"/>
      <c r="O235" s="336"/>
      <c r="P235" s="336"/>
      <c r="Q235" s="336"/>
      <c r="R235" s="336"/>
      <c r="S235" s="336"/>
      <c r="T235" s="336"/>
      <c r="U235" s="336"/>
      <c r="V235" s="336"/>
      <c r="W235" s="336"/>
      <c r="X235" s="336"/>
      <c r="Y235" s="336"/>
      <c r="Z235" s="336"/>
    </row>
    <row r="236">
      <c r="A236" s="336"/>
      <c r="B236" s="336"/>
      <c r="C236" s="336"/>
      <c r="D236" s="336"/>
      <c r="E236" s="336"/>
      <c r="F236" s="336"/>
      <c r="G236" s="336"/>
      <c r="H236" s="336"/>
      <c r="I236" s="336"/>
      <c r="J236" s="336"/>
      <c r="K236" s="336"/>
      <c r="L236" s="336"/>
      <c r="M236" s="336"/>
      <c r="N236" s="336"/>
      <c r="O236" s="336"/>
      <c r="P236" s="336"/>
      <c r="Q236" s="336"/>
      <c r="R236" s="336"/>
      <c r="S236" s="336"/>
      <c r="T236" s="336"/>
      <c r="U236" s="336"/>
      <c r="V236" s="336"/>
      <c r="W236" s="336"/>
      <c r="X236" s="336"/>
      <c r="Y236" s="336"/>
      <c r="Z236" s="336"/>
    </row>
    <row r="237">
      <c r="A237" s="336"/>
      <c r="B237" s="336"/>
      <c r="C237" s="336"/>
      <c r="D237" s="336"/>
      <c r="E237" s="336"/>
      <c r="F237" s="336"/>
      <c r="G237" s="336"/>
      <c r="H237" s="336"/>
      <c r="I237" s="336"/>
      <c r="J237" s="336"/>
      <c r="K237" s="336"/>
      <c r="L237" s="336"/>
      <c r="M237" s="336"/>
      <c r="N237" s="336"/>
      <c r="O237" s="336"/>
      <c r="P237" s="336"/>
      <c r="Q237" s="336"/>
      <c r="R237" s="336"/>
      <c r="S237" s="336"/>
      <c r="T237" s="336"/>
      <c r="U237" s="336"/>
      <c r="V237" s="336"/>
      <c r="W237" s="336"/>
      <c r="X237" s="336"/>
      <c r="Y237" s="336"/>
      <c r="Z237" s="336"/>
    </row>
    <row r="238">
      <c r="A238" s="336"/>
      <c r="B238" s="336"/>
      <c r="C238" s="336"/>
      <c r="D238" s="336"/>
      <c r="E238" s="336"/>
      <c r="F238" s="336"/>
      <c r="G238" s="336"/>
      <c r="H238" s="336"/>
      <c r="I238" s="336"/>
      <c r="J238" s="336"/>
      <c r="K238" s="336"/>
      <c r="L238" s="336"/>
      <c r="M238" s="336"/>
      <c r="N238" s="336"/>
      <c r="O238" s="336"/>
      <c r="P238" s="336"/>
      <c r="Q238" s="336"/>
      <c r="R238" s="336"/>
      <c r="S238" s="336"/>
      <c r="T238" s="336"/>
      <c r="U238" s="336"/>
      <c r="V238" s="336"/>
      <c r="W238" s="336"/>
      <c r="X238" s="336"/>
      <c r="Y238" s="336"/>
      <c r="Z238" s="336"/>
    </row>
    <row r="239">
      <c r="A239" s="336"/>
      <c r="B239" s="336"/>
      <c r="C239" s="336"/>
      <c r="D239" s="336"/>
      <c r="E239" s="336"/>
      <c r="F239" s="336"/>
      <c r="G239" s="336"/>
      <c r="H239" s="336"/>
      <c r="I239" s="336"/>
      <c r="J239" s="336"/>
      <c r="K239" s="336"/>
      <c r="L239" s="336"/>
      <c r="M239" s="336"/>
      <c r="N239" s="336"/>
      <c r="O239" s="336"/>
      <c r="P239" s="336"/>
      <c r="Q239" s="336"/>
      <c r="R239" s="336"/>
      <c r="S239" s="336"/>
      <c r="T239" s="336"/>
      <c r="U239" s="336"/>
      <c r="V239" s="336"/>
      <c r="W239" s="336"/>
      <c r="X239" s="336"/>
      <c r="Y239" s="336"/>
      <c r="Z239" s="336"/>
    </row>
    <row r="240">
      <c r="A240" s="336"/>
      <c r="B240" s="336"/>
      <c r="C240" s="336"/>
      <c r="D240" s="336"/>
      <c r="E240" s="336"/>
      <c r="F240" s="336"/>
      <c r="G240" s="336"/>
      <c r="H240" s="336"/>
      <c r="I240" s="336"/>
      <c r="J240" s="336"/>
      <c r="K240" s="336"/>
      <c r="L240" s="336"/>
      <c r="M240" s="336"/>
      <c r="N240" s="336"/>
      <c r="O240" s="336"/>
      <c r="P240" s="336"/>
      <c r="Q240" s="336"/>
      <c r="R240" s="336"/>
      <c r="S240" s="336"/>
      <c r="T240" s="336"/>
      <c r="U240" s="336"/>
      <c r="V240" s="336"/>
      <c r="W240" s="336"/>
      <c r="X240" s="336"/>
      <c r="Y240" s="336"/>
      <c r="Z240" s="336"/>
    </row>
    <row r="241">
      <c r="A241" s="336"/>
      <c r="B241" s="336"/>
      <c r="C241" s="336"/>
      <c r="D241" s="336"/>
      <c r="E241" s="336"/>
      <c r="F241" s="336"/>
      <c r="G241" s="336"/>
      <c r="H241" s="336"/>
      <c r="I241" s="336"/>
      <c r="J241" s="336"/>
      <c r="K241" s="336"/>
      <c r="L241" s="336"/>
      <c r="M241" s="336"/>
      <c r="N241" s="336"/>
      <c r="O241" s="336"/>
      <c r="P241" s="336"/>
      <c r="Q241" s="336"/>
      <c r="R241" s="336"/>
      <c r="S241" s="336"/>
      <c r="T241" s="336"/>
      <c r="U241" s="336"/>
      <c r="V241" s="336"/>
      <c r="W241" s="336"/>
      <c r="X241" s="336"/>
      <c r="Y241" s="336"/>
      <c r="Z241" s="336"/>
    </row>
    <row r="242">
      <c r="A242" s="336"/>
      <c r="B242" s="336"/>
      <c r="C242" s="336"/>
      <c r="D242" s="336"/>
      <c r="E242" s="336"/>
      <c r="F242" s="336"/>
      <c r="G242" s="336"/>
      <c r="H242" s="336"/>
      <c r="I242" s="336"/>
      <c r="J242" s="336"/>
      <c r="K242" s="336"/>
      <c r="L242" s="336"/>
      <c r="M242" s="336"/>
      <c r="N242" s="336"/>
      <c r="O242" s="336"/>
      <c r="P242" s="336"/>
      <c r="Q242" s="336"/>
      <c r="R242" s="336"/>
      <c r="S242" s="336"/>
      <c r="T242" s="336"/>
      <c r="U242" s="336"/>
      <c r="V242" s="336"/>
      <c r="W242" s="336"/>
      <c r="X242" s="336"/>
      <c r="Y242" s="336"/>
      <c r="Z242" s="336"/>
    </row>
    <row r="243">
      <c r="A243" s="336"/>
      <c r="B243" s="336"/>
      <c r="C243" s="336"/>
      <c r="D243" s="336"/>
      <c r="E243" s="336"/>
      <c r="F243" s="336"/>
      <c r="G243" s="336"/>
      <c r="H243" s="336"/>
      <c r="I243" s="336"/>
      <c r="J243" s="336"/>
      <c r="K243" s="336"/>
      <c r="L243" s="336"/>
      <c r="M243" s="336"/>
      <c r="N243" s="336"/>
      <c r="O243" s="336"/>
      <c r="P243" s="336"/>
      <c r="Q243" s="336"/>
      <c r="R243" s="336"/>
      <c r="S243" s="336"/>
      <c r="T243" s="336"/>
      <c r="U243" s="336"/>
      <c r="V243" s="336"/>
      <c r="W243" s="336"/>
      <c r="X243" s="336"/>
      <c r="Y243" s="336"/>
      <c r="Z243" s="336"/>
    </row>
    <row r="244">
      <c r="A244" s="336"/>
      <c r="B244" s="336"/>
      <c r="C244" s="336"/>
      <c r="D244" s="336"/>
      <c r="E244" s="336"/>
      <c r="F244" s="336"/>
      <c r="G244" s="336"/>
      <c r="H244" s="336"/>
      <c r="I244" s="336"/>
      <c r="J244" s="336"/>
      <c r="K244" s="336"/>
      <c r="L244" s="336"/>
      <c r="M244" s="336"/>
      <c r="N244" s="336"/>
      <c r="O244" s="336"/>
      <c r="P244" s="336"/>
      <c r="Q244" s="336"/>
      <c r="R244" s="336"/>
      <c r="S244" s="336"/>
      <c r="T244" s="336"/>
      <c r="U244" s="336"/>
      <c r="V244" s="336"/>
      <c r="W244" s="336"/>
      <c r="X244" s="336"/>
      <c r="Y244" s="336"/>
      <c r="Z244" s="336"/>
    </row>
    <row r="245">
      <c r="A245" s="336"/>
      <c r="B245" s="336"/>
      <c r="C245" s="336"/>
      <c r="D245" s="336"/>
      <c r="E245" s="336"/>
      <c r="F245" s="336"/>
      <c r="G245" s="336"/>
      <c r="H245" s="336"/>
      <c r="I245" s="336"/>
      <c r="J245" s="336"/>
      <c r="K245" s="336"/>
      <c r="L245" s="336"/>
      <c r="M245" s="336"/>
      <c r="N245" s="336"/>
      <c r="O245" s="336"/>
      <c r="P245" s="336"/>
      <c r="Q245" s="336"/>
      <c r="R245" s="336"/>
      <c r="S245" s="336"/>
      <c r="T245" s="336"/>
      <c r="U245" s="336"/>
      <c r="V245" s="336"/>
      <c r="W245" s="336"/>
      <c r="X245" s="336"/>
      <c r="Y245" s="336"/>
      <c r="Z245" s="336"/>
    </row>
    <row r="246">
      <c r="A246" s="336"/>
      <c r="B246" s="336"/>
      <c r="C246" s="336"/>
      <c r="D246" s="336"/>
      <c r="E246" s="336"/>
      <c r="F246" s="336"/>
      <c r="G246" s="336"/>
      <c r="H246" s="336"/>
      <c r="I246" s="336"/>
      <c r="J246" s="336"/>
      <c r="K246" s="336"/>
      <c r="L246" s="336"/>
      <c r="M246" s="336"/>
      <c r="N246" s="336"/>
      <c r="O246" s="336"/>
      <c r="P246" s="336"/>
      <c r="Q246" s="336"/>
      <c r="R246" s="336"/>
      <c r="S246" s="336"/>
      <c r="T246" s="336"/>
      <c r="U246" s="336"/>
      <c r="V246" s="336"/>
      <c r="W246" s="336"/>
      <c r="X246" s="336"/>
      <c r="Y246" s="336"/>
      <c r="Z246" s="336"/>
    </row>
    <row r="247">
      <c r="A247" s="336"/>
      <c r="B247" s="336"/>
      <c r="C247" s="336"/>
      <c r="D247" s="336"/>
      <c r="E247" s="336"/>
      <c r="F247" s="336"/>
      <c r="G247" s="336"/>
      <c r="H247" s="336"/>
      <c r="I247" s="336"/>
      <c r="J247" s="336"/>
      <c r="K247" s="336"/>
      <c r="L247" s="336"/>
      <c r="M247" s="336"/>
      <c r="N247" s="336"/>
      <c r="O247" s="336"/>
      <c r="P247" s="336"/>
      <c r="Q247" s="336"/>
      <c r="R247" s="336"/>
      <c r="S247" s="336"/>
      <c r="T247" s="336"/>
      <c r="U247" s="336"/>
      <c r="V247" s="336"/>
      <c r="W247" s="336"/>
      <c r="X247" s="336"/>
      <c r="Y247" s="336"/>
      <c r="Z247" s="336"/>
    </row>
    <row r="248">
      <c r="A248" s="336"/>
      <c r="B248" s="336"/>
      <c r="C248" s="336"/>
      <c r="D248" s="336"/>
      <c r="E248" s="336"/>
      <c r="F248" s="336"/>
      <c r="G248" s="336"/>
      <c r="H248" s="336"/>
      <c r="I248" s="336"/>
      <c r="J248" s="336"/>
      <c r="K248" s="336"/>
      <c r="L248" s="336"/>
      <c r="M248" s="336"/>
      <c r="N248" s="336"/>
      <c r="O248" s="336"/>
      <c r="P248" s="336"/>
      <c r="Q248" s="336"/>
      <c r="R248" s="336"/>
      <c r="S248" s="336"/>
      <c r="T248" s="336"/>
      <c r="U248" s="336"/>
      <c r="V248" s="336"/>
      <c r="W248" s="336"/>
      <c r="X248" s="336"/>
      <c r="Y248" s="336"/>
      <c r="Z248" s="336"/>
    </row>
    <row r="249">
      <c r="A249" s="336"/>
      <c r="B249" s="336"/>
      <c r="C249" s="336"/>
      <c r="D249" s="336"/>
      <c r="E249" s="336"/>
      <c r="F249" s="336"/>
      <c r="G249" s="336"/>
      <c r="H249" s="336"/>
      <c r="I249" s="336"/>
      <c r="J249" s="336"/>
      <c r="K249" s="336"/>
      <c r="L249" s="336"/>
      <c r="M249" s="336"/>
      <c r="N249" s="336"/>
      <c r="O249" s="336"/>
      <c r="P249" s="336"/>
      <c r="Q249" s="336"/>
      <c r="R249" s="336"/>
      <c r="S249" s="336"/>
      <c r="T249" s="336"/>
      <c r="U249" s="336"/>
      <c r="V249" s="336"/>
      <c r="W249" s="336"/>
      <c r="X249" s="336"/>
      <c r="Y249" s="336"/>
      <c r="Z249" s="336"/>
    </row>
    <row r="250">
      <c r="A250" s="336"/>
      <c r="B250" s="336"/>
      <c r="C250" s="336"/>
      <c r="D250" s="336"/>
      <c r="E250" s="336"/>
      <c r="F250" s="336"/>
      <c r="G250" s="336"/>
      <c r="H250" s="336"/>
      <c r="I250" s="336"/>
      <c r="J250" s="336"/>
      <c r="K250" s="336"/>
      <c r="L250" s="336"/>
      <c r="M250" s="336"/>
      <c r="N250" s="336"/>
      <c r="O250" s="336"/>
      <c r="P250" s="336"/>
      <c r="Q250" s="336"/>
      <c r="R250" s="336"/>
      <c r="S250" s="336"/>
      <c r="T250" s="336"/>
      <c r="U250" s="336"/>
      <c r="V250" s="336"/>
      <c r="W250" s="336"/>
      <c r="X250" s="336"/>
      <c r="Y250" s="336"/>
      <c r="Z250" s="336"/>
    </row>
    <row r="251">
      <c r="A251" s="336"/>
      <c r="B251" s="336"/>
      <c r="C251" s="336"/>
      <c r="D251" s="336"/>
      <c r="E251" s="336"/>
      <c r="F251" s="336"/>
      <c r="G251" s="336"/>
      <c r="H251" s="336"/>
      <c r="I251" s="336"/>
      <c r="J251" s="336"/>
      <c r="K251" s="336"/>
      <c r="L251" s="336"/>
      <c r="M251" s="336"/>
      <c r="N251" s="336"/>
      <c r="O251" s="336"/>
      <c r="P251" s="336"/>
      <c r="Q251" s="336"/>
      <c r="R251" s="336"/>
      <c r="S251" s="336"/>
      <c r="T251" s="336"/>
      <c r="U251" s="336"/>
      <c r="V251" s="336"/>
      <c r="W251" s="336"/>
      <c r="X251" s="336"/>
      <c r="Y251" s="336"/>
      <c r="Z251" s="336"/>
    </row>
    <row r="252">
      <c r="A252" s="336"/>
      <c r="B252" s="336"/>
      <c r="C252" s="336"/>
      <c r="D252" s="336"/>
      <c r="E252" s="336"/>
      <c r="F252" s="336"/>
      <c r="G252" s="336"/>
      <c r="H252" s="336"/>
      <c r="I252" s="336"/>
      <c r="J252" s="336"/>
      <c r="K252" s="336"/>
      <c r="L252" s="336"/>
      <c r="M252" s="336"/>
      <c r="N252" s="336"/>
      <c r="O252" s="336"/>
      <c r="P252" s="336"/>
      <c r="Q252" s="336"/>
      <c r="R252" s="336"/>
      <c r="S252" s="336"/>
      <c r="T252" s="336"/>
      <c r="U252" s="336"/>
      <c r="V252" s="336"/>
      <c r="W252" s="336"/>
      <c r="X252" s="336"/>
      <c r="Y252" s="336"/>
      <c r="Z252" s="336"/>
    </row>
    <row r="253">
      <c r="A253" s="336"/>
      <c r="B253" s="336"/>
      <c r="C253" s="336"/>
      <c r="D253" s="336"/>
      <c r="E253" s="336"/>
      <c r="F253" s="336"/>
      <c r="G253" s="336"/>
      <c r="H253" s="336"/>
      <c r="I253" s="336"/>
      <c r="J253" s="336"/>
      <c r="K253" s="336"/>
      <c r="L253" s="336"/>
      <c r="M253" s="336"/>
      <c r="N253" s="336"/>
      <c r="O253" s="336"/>
      <c r="P253" s="336"/>
      <c r="Q253" s="336"/>
      <c r="R253" s="336"/>
      <c r="S253" s="336"/>
      <c r="T253" s="336"/>
      <c r="U253" s="336"/>
      <c r="V253" s="336"/>
      <c r="W253" s="336"/>
      <c r="X253" s="336"/>
      <c r="Y253" s="336"/>
      <c r="Z253" s="336"/>
    </row>
    <row r="254">
      <c r="A254" s="336"/>
      <c r="B254" s="336"/>
      <c r="C254" s="336"/>
      <c r="D254" s="336"/>
      <c r="E254" s="336"/>
      <c r="F254" s="336"/>
      <c r="G254" s="336"/>
      <c r="H254" s="336"/>
      <c r="I254" s="336"/>
      <c r="J254" s="336"/>
      <c r="K254" s="336"/>
      <c r="L254" s="336"/>
      <c r="M254" s="336"/>
      <c r="N254" s="336"/>
      <c r="O254" s="336"/>
      <c r="P254" s="336"/>
      <c r="Q254" s="336"/>
      <c r="R254" s="336"/>
      <c r="S254" s="336"/>
      <c r="T254" s="336"/>
      <c r="U254" s="336"/>
      <c r="V254" s="336"/>
      <c r="W254" s="336"/>
      <c r="X254" s="336"/>
      <c r="Y254" s="336"/>
      <c r="Z254" s="336"/>
    </row>
    <row r="255">
      <c r="A255" s="336"/>
      <c r="B255" s="336"/>
      <c r="C255" s="336"/>
      <c r="D255" s="336"/>
      <c r="E255" s="336"/>
      <c r="F255" s="336"/>
      <c r="G255" s="336"/>
      <c r="H255" s="336"/>
      <c r="I255" s="336"/>
      <c r="J255" s="336"/>
      <c r="K255" s="336"/>
      <c r="L255" s="336"/>
      <c r="M255" s="336"/>
      <c r="N255" s="336"/>
      <c r="O255" s="336"/>
      <c r="P255" s="336"/>
      <c r="Q255" s="336"/>
      <c r="R255" s="336"/>
      <c r="S255" s="336"/>
      <c r="T255" s="336"/>
      <c r="U255" s="336"/>
      <c r="V255" s="336"/>
      <c r="W255" s="336"/>
      <c r="X255" s="336"/>
      <c r="Y255" s="336"/>
      <c r="Z255" s="336"/>
    </row>
    <row r="256">
      <c r="A256" s="336"/>
      <c r="B256" s="336"/>
      <c r="C256" s="336"/>
      <c r="D256" s="336"/>
      <c r="E256" s="336"/>
      <c r="F256" s="336"/>
      <c r="G256" s="336"/>
      <c r="H256" s="336"/>
      <c r="I256" s="336"/>
      <c r="J256" s="336"/>
      <c r="K256" s="336"/>
      <c r="L256" s="336"/>
      <c r="M256" s="336"/>
      <c r="N256" s="336"/>
      <c r="O256" s="336"/>
      <c r="P256" s="336"/>
      <c r="Q256" s="336"/>
      <c r="R256" s="336"/>
      <c r="S256" s="336"/>
      <c r="T256" s="336"/>
      <c r="U256" s="336"/>
      <c r="V256" s="336"/>
      <c r="W256" s="336"/>
      <c r="X256" s="336"/>
      <c r="Y256" s="336"/>
      <c r="Z256" s="336"/>
    </row>
    <row r="257">
      <c r="A257" s="336"/>
      <c r="B257" s="336"/>
      <c r="C257" s="336"/>
      <c r="D257" s="336"/>
      <c r="E257" s="336"/>
      <c r="F257" s="336"/>
      <c r="G257" s="336"/>
      <c r="H257" s="336"/>
      <c r="I257" s="336"/>
      <c r="J257" s="336"/>
      <c r="K257" s="336"/>
      <c r="L257" s="336"/>
      <c r="M257" s="336"/>
      <c r="N257" s="336"/>
      <c r="O257" s="336"/>
      <c r="P257" s="336"/>
      <c r="Q257" s="336"/>
      <c r="R257" s="336"/>
      <c r="S257" s="336"/>
      <c r="T257" s="336"/>
      <c r="U257" s="336"/>
      <c r="V257" s="336"/>
      <c r="W257" s="336"/>
      <c r="X257" s="336"/>
      <c r="Y257" s="336"/>
      <c r="Z257" s="336"/>
    </row>
    <row r="258">
      <c r="A258" s="336"/>
      <c r="B258" s="336"/>
      <c r="C258" s="336"/>
      <c r="D258" s="336"/>
      <c r="E258" s="336"/>
      <c r="F258" s="336"/>
      <c r="G258" s="336"/>
      <c r="H258" s="336"/>
      <c r="I258" s="336"/>
      <c r="J258" s="336"/>
      <c r="K258" s="336"/>
      <c r="L258" s="336"/>
      <c r="M258" s="336"/>
      <c r="N258" s="336"/>
      <c r="O258" s="336"/>
      <c r="P258" s="336"/>
      <c r="Q258" s="336"/>
      <c r="R258" s="336"/>
      <c r="S258" s="336"/>
      <c r="T258" s="336"/>
      <c r="U258" s="336"/>
      <c r="V258" s="336"/>
      <c r="W258" s="336"/>
      <c r="X258" s="336"/>
      <c r="Y258" s="336"/>
      <c r="Z258" s="336"/>
    </row>
    <row r="259">
      <c r="A259" s="336"/>
      <c r="B259" s="336"/>
      <c r="C259" s="336"/>
      <c r="D259" s="336"/>
      <c r="E259" s="336"/>
      <c r="F259" s="336"/>
      <c r="G259" s="336"/>
      <c r="H259" s="336"/>
      <c r="I259" s="336"/>
      <c r="J259" s="336"/>
      <c r="K259" s="336"/>
      <c r="L259" s="336"/>
      <c r="M259" s="336"/>
      <c r="N259" s="336"/>
      <c r="O259" s="336"/>
      <c r="P259" s="336"/>
      <c r="Q259" s="336"/>
      <c r="R259" s="336"/>
      <c r="S259" s="336"/>
      <c r="T259" s="336"/>
      <c r="U259" s="336"/>
      <c r="V259" s="336"/>
      <c r="W259" s="336"/>
      <c r="X259" s="336"/>
      <c r="Y259" s="336"/>
      <c r="Z259" s="336"/>
    </row>
    <row r="260">
      <c r="A260" s="336"/>
      <c r="B260" s="336"/>
      <c r="C260" s="336"/>
      <c r="D260" s="336"/>
      <c r="E260" s="336"/>
      <c r="F260" s="336"/>
      <c r="G260" s="336"/>
      <c r="H260" s="336"/>
      <c r="I260" s="336"/>
      <c r="J260" s="336"/>
      <c r="K260" s="336"/>
      <c r="L260" s="336"/>
      <c r="M260" s="336"/>
      <c r="N260" s="336"/>
      <c r="O260" s="336"/>
      <c r="P260" s="336"/>
      <c r="Q260" s="336"/>
      <c r="R260" s="336"/>
      <c r="S260" s="336"/>
      <c r="T260" s="336"/>
      <c r="U260" s="336"/>
      <c r="V260" s="336"/>
      <c r="W260" s="336"/>
      <c r="X260" s="336"/>
      <c r="Y260" s="336"/>
      <c r="Z260" s="336"/>
    </row>
    <row r="261">
      <c r="A261" s="336"/>
      <c r="B261" s="336"/>
      <c r="C261" s="336"/>
      <c r="D261" s="336"/>
      <c r="E261" s="336"/>
      <c r="F261" s="336"/>
      <c r="G261" s="336"/>
      <c r="H261" s="336"/>
      <c r="I261" s="336"/>
      <c r="J261" s="336"/>
      <c r="K261" s="336"/>
      <c r="L261" s="336"/>
      <c r="M261" s="336"/>
      <c r="N261" s="336"/>
      <c r="O261" s="336"/>
      <c r="P261" s="336"/>
      <c r="Q261" s="336"/>
      <c r="R261" s="336"/>
      <c r="S261" s="336"/>
      <c r="T261" s="336"/>
      <c r="U261" s="336"/>
      <c r="V261" s="336"/>
      <c r="W261" s="336"/>
      <c r="X261" s="336"/>
      <c r="Y261" s="336"/>
      <c r="Z261" s="336"/>
    </row>
    <row r="262">
      <c r="A262" s="336"/>
      <c r="B262" s="336"/>
      <c r="C262" s="336"/>
      <c r="D262" s="336"/>
      <c r="E262" s="336"/>
      <c r="F262" s="336"/>
      <c r="G262" s="336"/>
      <c r="H262" s="336"/>
      <c r="I262" s="336"/>
      <c r="J262" s="336"/>
      <c r="K262" s="336"/>
      <c r="L262" s="336"/>
      <c r="M262" s="336"/>
      <c r="N262" s="336"/>
      <c r="O262" s="336"/>
      <c r="P262" s="336"/>
      <c r="Q262" s="336"/>
      <c r="R262" s="336"/>
      <c r="S262" s="336"/>
      <c r="T262" s="336"/>
      <c r="U262" s="336"/>
      <c r="V262" s="336"/>
      <c r="W262" s="336"/>
      <c r="X262" s="336"/>
      <c r="Y262" s="336"/>
      <c r="Z262" s="336"/>
    </row>
    <row r="263">
      <c r="A263" s="336"/>
      <c r="B263" s="336"/>
      <c r="C263" s="336"/>
      <c r="D263" s="336"/>
      <c r="E263" s="336"/>
      <c r="F263" s="336"/>
      <c r="G263" s="336"/>
      <c r="H263" s="336"/>
      <c r="I263" s="336"/>
      <c r="J263" s="336"/>
      <c r="K263" s="336"/>
      <c r="L263" s="336"/>
      <c r="M263" s="336"/>
      <c r="N263" s="336"/>
      <c r="O263" s="336"/>
      <c r="P263" s="336"/>
      <c r="Q263" s="336"/>
      <c r="R263" s="336"/>
      <c r="S263" s="336"/>
      <c r="T263" s="336"/>
      <c r="U263" s="336"/>
      <c r="V263" s="336"/>
      <c r="W263" s="336"/>
      <c r="X263" s="336"/>
      <c r="Y263" s="336"/>
      <c r="Z263" s="336"/>
    </row>
    <row r="264">
      <c r="A264" s="336"/>
      <c r="B264" s="336"/>
      <c r="C264" s="336"/>
      <c r="D264" s="336"/>
      <c r="E264" s="336"/>
      <c r="F264" s="336"/>
      <c r="G264" s="336"/>
      <c r="H264" s="336"/>
      <c r="I264" s="336"/>
      <c r="J264" s="336"/>
      <c r="K264" s="336"/>
      <c r="L264" s="336"/>
      <c r="M264" s="336"/>
      <c r="N264" s="336"/>
      <c r="O264" s="336"/>
      <c r="P264" s="336"/>
      <c r="Q264" s="336"/>
      <c r="R264" s="336"/>
      <c r="S264" s="336"/>
      <c r="T264" s="336"/>
      <c r="U264" s="336"/>
      <c r="V264" s="336"/>
      <c r="W264" s="336"/>
      <c r="X264" s="336"/>
      <c r="Y264" s="336"/>
      <c r="Z264" s="336"/>
    </row>
    <row r="265">
      <c r="A265" s="336"/>
      <c r="B265" s="336"/>
      <c r="C265" s="336"/>
      <c r="D265" s="336"/>
      <c r="E265" s="336"/>
      <c r="F265" s="336"/>
      <c r="G265" s="336"/>
      <c r="H265" s="336"/>
      <c r="I265" s="336"/>
      <c r="J265" s="336"/>
      <c r="K265" s="336"/>
      <c r="L265" s="336"/>
      <c r="M265" s="336"/>
      <c r="N265" s="336"/>
      <c r="O265" s="336"/>
      <c r="P265" s="336"/>
      <c r="Q265" s="336"/>
      <c r="R265" s="336"/>
      <c r="S265" s="336"/>
      <c r="T265" s="336"/>
      <c r="U265" s="336"/>
      <c r="V265" s="336"/>
      <c r="W265" s="336"/>
      <c r="X265" s="336"/>
      <c r="Y265" s="336"/>
      <c r="Z265" s="336"/>
    </row>
    <row r="266">
      <c r="A266" s="336"/>
      <c r="B266" s="336"/>
      <c r="C266" s="336"/>
      <c r="D266" s="336"/>
      <c r="E266" s="336"/>
      <c r="F266" s="336"/>
      <c r="G266" s="336"/>
      <c r="H266" s="336"/>
      <c r="I266" s="336"/>
      <c r="J266" s="336"/>
      <c r="K266" s="336"/>
      <c r="L266" s="336"/>
      <c r="M266" s="336"/>
      <c r="N266" s="336"/>
      <c r="O266" s="336"/>
      <c r="P266" s="336"/>
      <c r="Q266" s="336"/>
      <c r="R266" s="336"/>
      <c r="S266" s="336"/>
      <c r="T266" s="336"/>
      <c r="U266" s="336"/>
      <c r="V266" s="336"/>
      <c r="W266" s="336"/>
      <c r="X266" s="336"/>
      <c r="Y266" s="336"/>
      <c r="Z266" s="336"/>
    </row>
    <row r="267">
      <c r="A267" s="336"/>
      <c r="B267" s="336"/>
      <c r="C267" s="336"/>
      <c r="D267" s="336"/>
      <c r="E267" s="336"/>
      <c r="F267" s="336"/>
      <c r="G267" s="336"/>
      <c r="H267" s="336"/>
      <c r="I267" s="336"/>
      <c r="J267" s="336"/>
      <c r="K267" s="336"/>
      <c r="L267" s="336"/>
      <c r="M267" s="336"/>
      <c r="N267" s="336"/>
      <c r="O267" s="336"/>
      <c r="P267" s="336"/>
      <c r="Q267" s="336"/>
      <c r="R267" s="336"/>
      <c r="S267" s="336"/>
      <c r="T267" s="336"/>
      <c r="U267" s="336"/>
      <c r="V267" s="336"/>
      <c r="W267" s="336"/>
      <c r="X267" s="336"/>
      <c r="Y267" s="336"/>
      <c r="Z267" s="336"/>
    </row>
    <row r="268">
      <c r="A268" s="336"/>
      <c r="B268" s="336"/>
      <c r="C268" s="336"/>
      <c r="D268" s="336"/>
      <c r="E268" s="336"/>
      <c r="F268" s="336"/>
      <c r="G268" s="336"/>
      <c r="H268" s="336"/>
      <c r="I268" s="336"/>
      <c r="J268" s="336"/>
      <c r="K268" s="336"/>
      <c r="L268" s="336"/>
      <c r="M268" s="336"/>
      <c r="N268" s="336"/>
      <c r="O268" s="336"/>
      <c r="P268" s="336"/>
      <c r="Q268" s="336"/>
      <c r="R268" s="336"/>
      <c r="S268" s="336"/>
      <c r="T268" s="336"/>
      <c r="U268" s="336"/>
      <c r="V268" s="336"/>
      <c r="W268" s="336"/>
      <c r="X268" s="336"/>
      <c r="Y268" s="336"/>
      <c r="Z268" s="336"/>
    </row>
    <row r="269">
      <c r="A269" s="336"/>
      <c r="B269" s="336"/>
      <c r="C269" s="336"/>
      <c r="D269" s="336"/>
      <c r="E269" s="336"/>
      <c r="F269" s="336"/>
      <c r="G269" s="336"/>
      <c r="H269" s="336"/>
      <c r="I269" s="336"/>
      <c r="J269" s="336"/>
      <c r="K269" s="336"/>
      <c r="L269" s="336"/>
      <c r="M269" s="336"/>
      <c r="N269" s="336"/>
      <c r="O269" s="336"/>
      <c r="P269" s="336"/>
      <c r="Q269" s="336"/>
      <c r="R269" s="336"/>
      <c r="S269" s="336"/>
      <c r="T269" s="336"/>
      <c r="U269" s="336"/>
      <c r="V269" s="336"/>
      <c r="W269" s="336"/>
      <c r="X269" s="336"/>
      <c r="Y269" s="336"/>
      <c r="Z269" s="336"/>
    </row>
    <row r="270">
      <c r="A270" s="336"/>
      <c r="B270" s="336"/>
      <c r="C270" s="336"/>
      <c r="D270" s="336"/>
      <c r="E270" s="336"/>
      <c r="F270" s="336"/>
      <c r="G270" s="336"/>
      <c r="H270" s="336"/>
      <c r="I270" s="336"/>
      <c r="J270" s="336"/>
      <c r="K270" s="336"/>
      <c r="L270" s="336"/>
      <c r="M270" s="336"/>
      <c r="N270" s="336"/>
      <c r="O270" s="336"/>
      <c r="P270" s="336"/>
      <c r="Q270" s="336"/>
      <c r="R270" s="336"/>
      <c r="S270" s="336"/>
      <c r="T270" s="336"/>
      <c r="U270" s="336"/>
      <c r="V270" s="336"/>
      <c r="W270" s="336"/>
      <c r="X270" s="336"/>
      <c r="Y270" s="336"/>
      <c r="Z270" s="336"/>
    </row>
    <row r="271">
      <c r="A271" s="336"/>
      <c r="B271" s="336"/>
      <c r="C271" s="336"/>
      <c r="D271" s="336"/>
      <c r="E271" s="336"/>
      <c r="F271" s="336"/>
      <c r="G271" s="336"/>
      <c r="H271" s="336"/>
      <c r="I271" s="336"/>
      <c r="J271" s="336"/>
      <c r="K271" s="336"/>
      <c r="L271" s="336"/>
      <c r="M271" s="336"/>
      <c r="N271" s="336"/>
      <c r="O271" s="336"/>
      <c r="P271" s="336"/>
      <c r="Q271" s="336"/>
      <c r="R271" s="336"/>
      <c r="S271" s="336"/>
      <c r="T271" s="336"/>
      <c r="U271" s="336"/>
      <c r="V271" s="336"/>
      <c r="W271" s="336"/>
      <c r="X271" s="336"/>
      <c r="Y271" s="336"/>
      <c r="Z271" s="336"/>
    </row>
    <row r="272">
      <c r="A272" s="336"/>
      <c r="B272" s="336"/>
      <c r="C272" s="336"/>
      <c r="D272" s="336"/>
      <c r="E272" s="336"/>
      <c r="F272" s="336"/>
      <c r="G272" s="336"/>
      <c r="H272" s="336"/>
      <c r="I272" s="336"/>
      <c r="J272" s="336"/>
      <c r="K272" s="336"/>
      <c r="L272" s="336"/>
      <c r="M272" s="336"/>
      <c r="N272" s="336"/>
      <c r="O272" s="336"/>
      <c r="P272" s="336"/>
      <c r="Q272" s="336"/>
      <c r="R272" s="336"/>
      <c r="S272" s="336"/>
      <c r="T272" s="336"/>
      <c r="U272" s="336"/>
      <c r="V272" s="336"/>
      <c r="W272" s="336"/>
      <c r="X272" s="336"/>
      <c r="Y272" s="336"/>
      <c r="Z272" s="336"/>
    </row>
    <row r="273">
      <c r="A273" s="336"/>
      <c r="B273" s="336"/>
      <c r="C273" s="336"/>
      <c r="D273" s="336"/>
      <c r="E273" s="336"/>
      <c r="F273" s="336"/>
      <c r="G273" s="336"/>
      <c r="H273" s="336"/>
      <c r="I273" s="336"/>
      <c r="J273" s="336"/>
      <c r="K273" s="336"/>
      <c r="L273" s="336"/>
      <c r="M273" s="336"/>
      <c r="N273" s="336"/>
      <c r="O273" s="336"/>
      <c r="P273" s="336"/>
      <c r="Q273" s="336"/>
      <c r="R273" s="336"/>
      <c r="S273" s="336"/>
      <c r="T273" s="336"/>
      <c r="U273" s="336"/>
      <c r="V273" s="336"/>
      <c r="W273" s="336"/>
      <c r="X273" s="336"/>
      <c r="Y273" s="336"/>
      <c r="Z273" s="336"/>
    </row>
    <row r="274">
      <c r="A274" s="336"/>
      <c r="B274" s="336"/>
      <c r="C274" s="336"/>
      <c r="D274" s="336"/>
      <c r="E274" s="336"/>
      <c r="F274" s="336"/>
      <c r="G274" s="336"/>
      <c r="H274" s="336"/>
      <c r="I274" s="336"/>
      <c r="J274" s="336"/>
      <c r="K274" s="336"/>
      <c r="L274" s="336"/>
      <c r="M274" s="336"/>
      <c r="N274" s="336"/>
      <c r="O274" s="336"/>
      <c r="P274" s="336"/>
      <c r="Q274" s="336"/>
      <c r="R274" s="336"/>
      <c r="S274" s="336"/>
      <c r="T274" s="336"/>
      <c r="U274" s="336"/>
      <c r="V274" s="336"/>
      <c r="W274" s="336"/>
      <c r="X274" s="336"/>
      <c r="Y274" s="336"/>
      <c r="Z274" s="336"/>
    </row>
    <row r="275">
      <c r="A275" s="336"/>
      <c r="B275" s="336"/>
      <c r="C275" s="336"/>
      <c r="D275" s="336"/>
      <c r="E275" s="336"/>
      <c r="F275" s="336"/>
      <c r="G275" s="336"/>
      <c r="H275" s="336"/>
      <c r="I275" s="336"/>
      <c r="J275" s="336"/>
      <c r="K275" s="336"/>
      <c r="L275" s="336"/>
      <c r="M275" s="336"/>
      <c r="N275" s="336"/>
      <c r="O275" s="336"/>
      <c r="P275" s="336"/>
      <c r="Q275" s="336"/>
      <c r="R275" s="336"/>
      <c r="S275" s="336"/>
      <c r="T275" s="336"/>
      <c r="U275" s="336"/>
      <c r="V275" s="336"/>
      <c r="W275" s="336"/>
      <c r="X275" s="336"/>
      <c r="Y275" s="336"/>
      <c r="Z275" s="336"/>
    </row>
    <row r="276">
      <c r="A276" s="336"/>
      <c r="B276" s="336"/>
      <c r="C276" s="336"/>
      <c r="D276" s="336"/>
      <c r="E276" s="336"/>
      <c r="F276" s="336"/>
      <c r="G276" s="336"/>
      <c r="H276" s="336"/>
      <c r="I276" s="336"/>
      <c r="J276" s="336"/>
      <c r="K276" s="336"/>
      <c r="L276" s="336"/>
      <c r="M276" s="336"/>
      <c r="N276" s="336"/>
      <c r="O276" s="336"/>
      <c r="P276" s="336"/>
      <c r="Q276" s="336"/>
      <c r="R276" s="336"/>
      <c r="S276" s="336"/>
      <c r="T276" s="336"/>
      <c r="U276" s="336"/>
      <c r="V276" s="336"/>
      <c r="W276" s="336"/>
      <c r="X276" s="336"/>
      <c r="Y276" s="336"/>
      <c r="Z276" s="336"/>
    </row>
    <row r="277">
      <c r="A277" s="336"/>
      <c r="B277" s="336"/>
      <c r="C277" s="336"/>
      <c r="D277" s="336"/>
      <c r="E277" s="336"/>
      <c r="F277" s="336"/>
      <c r="G277" s="336"/>
      <c r="H277" s="336"/>
      <c r="I277" s="336"/>
      <c r="J277" s="336"/>
      <c r="K277" s="336"/>
      <c r="L277" s="336"/>
      <c r="M277" s="336"/>
      <c r="N277" s="336"/>
      <c r="O277" s="336"/>
      <c r="P277" s="336"/>
      <c r="Q277" s="336"/>
      <c r="R277" s="336"/>
      <c r="S277" s="336"/>
      <c r="T277" s="336"/>
      <c r="U277" s="336"/>
      <c r="V277" s="336"/>
      <c r="W277" s="336"/>
      <c r="X277" s="336"/>
      <c r="Y277" s="336"/>
      <c r="Z277" s="336"/>
    </row>
    <row r="278">
      <c r="A278" s="336"/>
      <c r="B278" s="336"/>
      <c r="C278" s="336"/>
      <c r="D278" s="336"/>
      <c r="E278" s="336"/>
      <c r="F278" s="336"/>
      <c r="G278" s="336"/>
      <c r="H278" s="336"/>
      <c r="I278" s="336"/>
      <c r="J278" s="336"/>
      <c r="K278" s="336"/>
      <c r="L278" s="336"/>
      <c r="M278" s="336"/>
      <c r="N278" s="336"/>
      <c r="O278" s="336"/>
      <c r="P278" s="336"/>
      <c r="Q278" s="336"/>
      <c r="R278" s="336"/>
      <c r="S278" s="336"/>
      <c r="T278" s="336"/>
      <c r="U278" s="336"/>
      <c r="V278" s="336"/>
      <c r="W278" s="336"/>
      <c r="X278" s="336"/>
      <c r="Y278" s="336"/>
      <c r="Z278" s="336"/>
    </row>
    <row r="279">
      <c r="A279" s="336"/>
      <c r="B279" s="336"/>
      <c r="C279" s="336"/>
      <c r="D279" s="336"/>
      <c r="E279" s="336"/>
      <c r="F279" s="336"/>
      <c r="G279" s="336"/>
      <c r="H279" s="336"/>
      <c r="I279" s="336"/>
      <c r="J279" s="336"/>
      <c r="K279" s="336"/>
      <c r="L279" s="336"/>
      <c r="M279" s="336"/>
      <c r="N279" s="336"/>
      <c r="O279" s="336"/>
      <c r="P279" s="336"/>
      <c r="Q279" s="336"/>
      <c r="R279" s="336"/>
      <c r="S279" s="336"/>
      <c r="T279" s="336"/>
      <c r="U279" s="336"/>
      <c r="V279" s="336"/>
      <c r="W279" s="336"/>
      <c r="X279" s="336"/>
      <c r="Y279" s="336"/>
      <c r="Z279" s="336"/>
    </row>
    <row r="280">
      <c r="A280" s="336"/>
      <c r="B280" s="336"/>
      <c r="C280" s="336"/>
      <c r="D280" s="336"/>
      <c r="E280" s="336"/>
      <c r="F280" s="336"/>
      <c r="G280" s="336"/>
      <c r="H280" s="336"/>
      <c r="I280" s="336"/>
      <c r="J280" s="336"/>
      <c r="K280" s="336"/>
      <c r="L280" s="336"/>
      <c r="M280" s="336"/>
      <c r="N280" s="336"/>
      <c r="O280" s="336"/>
      <c r="P280" s="336"/>
      <c r="Q280" s="336"/>
      <c r="R280" s="336"/>
      <c r="S280" s="336"/>
      <c r="T280" s="336"/>
      <c r="U280" s="336"/>
      <c r="V280" s="336"/>
      <c r="W280" s="336"/>
      <c r="X280" s="336"/>
      <c r="Y280" s="336"/>
      <c r="Z280" s="336"/>
    </row>
    <row r="281">
      <c r="A281" s="336"/>
      <c r="B281" s="336"/>
      <c r="C281" s="336"/>
      <c r="D281" s="336"/>
      <c r="E281" s="336"/>
      <c r="F281" s="336"/>
      <c r="G281" s="336"/>
      <c r="H281" s="336"/>
      <c r="I281" s="336"/>
      <c r="J281" s="336"/>
      <c r="K281" s="336"/>
      <c r="L281" s="336"/>
      <c r="M281" s="336"/>
      <c r="N281" s="336"/>
      <c r="O281" s="336"/>
      <c r="P281" s="336"/>
      <c r="Q281" s="336"/>
      <c r="R281" s="336"/>
      <c r="S281" s="336"/>
      <c r="T281" s="336"/>
      <c r="U281" s="336"/>
      <c r="V281" s="336"/>
      <c r="W281" s="336"/>
      <c r="X281" s="336"/>
      <c r="Y281" s="336"/>
      <c r="Z281" s="336"/>
    </row>
    <row r="282">
      <c r="A282" s="336"/>
      <c r="B282" s="336"/>
      <c r="C282" s="336"/>
      <c r="D282" s="336"/>
      <c r="E282" s="336"/>
      <c r="F282" s="336"/>
      <c r="G282" s="336"/>
      <c r="H282" s="336"/>
      <c r="I282" s="336"/>
      <c r="J282" s="336"/>
      <c r="K282" s="336"/>
      <c r="L282" s="336"/>
      <c r="M282" s="336"/>
      <c r="N282" s="336"/>
      <c r="O282" s="336"/>
      <c r="P282" s="336"/>
      <c r="Q282" s="336"/>
      <c r="R282" s="336"/>
      <c r="S282" s="336"/>
      <c r="T282" s="336"/>
      <c r="U282" s="336"/>
      <c r="V282" s="336"/>
      <c r="W282" s="336"/>
      <c r="X282" s="336"/>
      <c r="Y282" s="336"/>
      <c r="Z282" s="336"/>
    </row>
    <row r="283">
      <c r="A283" s="336"/>
      <c r="B283" s="336"/>
      <c r="C283" s="336"/>
      <c r="D283" s="336"/>
      <c r="E283" s="336"/>
      <c r="F283" s="336"/>
      <c r="G283" s="336"/>
      <c r="H283" s="336"/>
      <c r="I283" s="336"/>
      <c r="J283" s="336"/>
      <c r="K283" s="336"/>
      <c r="L283" s="336"/>
      <c r="M283" s="336"/>
      <c r="N283" s="336"/>
      <c r="O283" s="336"/>
      <c r="P283" s="336"/>
      <c r="Q283" s="336"/>
      <c r="R283" s="336"/>
      <c r="S283" s="336"/>
      <c r="T283" s="336"/>
      <c r="U283" s="336"/>
      <c r="V283" s="336"/>
      <c r="W283" s="336"/>
      <c r="X283" s="336"/>
      <c r="Y283" s="336"/>
      <c r="Z283" s="336"/>
    </row>
    <row r="284">
      <c r="A284" s="336"/>
      <c r="B284" s="336"/>
      <c r="C284" s="336"/>
      <c r="D284" s="336"/>
      <c r="E284" s="336"/>
      <c r="F284" s="336"/>
      <c r="G284" s="336"/>
      <c r="H284" s="336"/>
      <c r="I284" s="336"/>
      <c r="J284" s="336"/>
      <c r="K284" s="336"/>
      <c r="L284" s="336"/>
      <c r="M284" s="336"/>
      <c r="N284" s="336"/>
      <c r="O284" s="336"/>
      <c r="P284" s="336"/>
      <c r="Q284" s="336"/>
      <c r="R284" s="336"/>
      <c r="S284" s="336"/>
      <c r="T284" s="336"/>
      <c r="U284" s="336"/>
      <c r="V284" s="336"/>
      <c r="W284" s="336"/>
      <c r="X284" s="336"/>
      <c r="Y284" s="336"/>
      <c r="Z284" s="336"/>
    </row>
    <row r="285">
      <c r="A285" s="336"/>
      <c r="B285" s="336"/>
      <c r="C285" s="336"/>
      <c r="D285" s="336"/>
      <c r="E285" s="336"/>
      <c r="F285" s="336"/>
      <c r="G285" s="336"/>
      <c r="H285" s="336"/>
      <c r="I285" s="336"/>
      <c r="J285" s="336"/>
      <c r="K285" s="336"/>
      <c r="L285" s="336"/>
      <c r="M285" s="336"/>
      <c r="N285" s="336"/>
      <c r="O285" s="336"/>
      <c r="P285" s="336"/>
      <c r="Q285" s="336"/>
      <c r="R285" s="336"/>
      <c r="S285" s="336"/>
      <c r="T285" s="336"/>
      <c r="U285" s="336"/>
      <c r="V285" s="336"/>
      <c r="W285" s="336"/>
      <c r="X285" s="336"/>
      <c r="Y285" s="336"/>
      <c r="Z285" s="336"/>
    </row>
    <row r="286">
      <c r="A286" s="336"/>
      <c r="B286" s="336"/>
      <c r="C286" s="336"/>
      <c r="D286" s="336"/>
      <c r="E286" s="336"/>
      <c r="F286" s="336"/>
      <c r="G286" s="336"/>
      <c r="H286" s="336"/>
      <c r="I286" s="336"/>
      <c r="J286" s="336"/>
      <c r="K286" s="336"/>
      <c r="L286" s="336"/>
      <c r="M286" s="336"/>
      <c r="N286" s="336"/>
      <c r="O286" s="336"/>
      <c r="P286" s="336"/>
      <c r="Q286" s="336"/>
      <c r="R286" s="336"/>
      <c r="S286" s="336"/>
      <c r="T286" s="336"/>
      <c r="U286" s="336"/>
      <c r="V286" s="336"/>
      <c r="W286" s="336"/>
      <c r="X286" s="336"/>
      <c r="Y286" s="336"/>
      <c r="Z286" s="336"/>
    </row>
    <row r="287">
      <c r="A287" s="336"/>
      <c r="B287" s="336"/>
      <c r="C287" s="336"/>
      <c r="D287" s="336"/>
      <c r="E287" s="336"/>
      <c r="F287" s="336"/>
      <c r="G287" s="336"/>
      <c r="H287" s="336"/>
      <c r="I287" s="336"/>
      <c r="J287" s="336"/>
      <c r="K287" s="336"/>
      <c r="L287" s="336"/>
      <c r="M287" s="336"/>
      <c r="N287" s="336"/>
      <c r="O287" s="336"/>
      <c r="P287" s="336"/>
      <c r="Q287" s="336"/>
      <c r="R287" s="336"/>
      <c r="S287" s="336"/>
      <c r="T287" s="336"/>
      <c r="U287" s="336"/>
      <c r="V287" s="336"/>
      <c r="W287" s="336"/>
      <c r="X287" s="336"/>
      <c r="Y287" s="336"/>
      <c r="Z287" s="336"/>
    </row>
    <row r="288">
      <c r="A288" s="336"/>
      <c r="B288" s="336"/>
      <c r="C288" s="336"/>
      <c r="D288" s="336"/>
      <c r="E288" s="336"/>
      <c r="F288" s="336"/>
      <c r="G288" s="336"/>
      <c r="H288" s="336"/>
      <c r="I288" s="336"/>
      <c r="J288" s="336"/>
      <c r="K288" s="336"/>
      <c r="L288" s="336"/>
      <c r="M288" s="336"/>
      <c r="N288" s="336"/>
      <c r="O288" s="336"/>
      <c r="P288" s="336"/>
      <c r="Q288" s="336"/>
      <c r="R288" s="336"/>
      <c r="S288" s="336"/>
      <c r="T288" s="336"/>
      <c r="U288" s="336"/>
      <c r="V288" s="336"/>
      <c r="W288" s="336"/>
      <c r="X288" s="336"/>
      <c r="Y288" s="336"/>
      <c r="Z288" s="336"/>
    </row>
    <row r="289">
      <c r="A289" s="336"/>
      <c r="B289" s="336"/>
      <c r="C289" s="336"/>
      <c r="D289" s="336"/>
      <c r="E289" s="336"/>
      <c r="F289" s="336"/>
      <c r="G289" s="336"/>
      <c r="H289" s="336"/>
      <c r="I289" s="336"/>
      <c r="J289" s="336"/>
      <c r="K289" s="336"/>
      <c r="L289" s="336"/>
      <c r="M289" s="336"/>
      <c r="N289" s="336"/>
      <c r="O289" s="336"/>
      <c r="P289" s="336"/>
      <c r="Q289" s="336"/>
      <c r="R289" s="336"/>
      <c r="S289" s="336"/>
      <c r="T289" s="336"/>
      <c r="U289" s="336"/>
      <c r="V289" s="336"/>
      <c r="W289" s="336"/>
      <c r="X289" s="336"/>
      <c r="Y289" s="336"/>
      <c r="Z289" s="336"/>
    </row>
    <row r="290">
      <c r="A290" s="336"/>
      <c r="B290" s="336"/>
      <c r="C290" s="336"/>
      <c r="D290" s="336"/>
      <c r="E290" s="336"/>
      <c r="F290" s="336"/>
      <c r="G290" s="336"/>
      <c r="H290" s="336"/>
      <c r="I290" s="336"/>
      <c r="J290" s="336"/>
      <c r="K290" s="336"/>
      <c r="L290" s="336"/>
      <c r="M290" s="336"/>
      <c r="N290" s="336"/>
      <c r="O290" s="336"/>
      <c r="P290" s="336"/>
      <c r="Q290" s="336"/>
      <c r="R290" s="336"/>
      <c r="S290" s="336"/>
      <c r="T290" s="336"/>
      <c r="U290" s="336"/>
      <c r="V290" s="336"/>
      <c r="W290" s="336"/>
      <c r="X290" s="336"/>
      <c r="Y290" s="336"/>
      <c r="Z290" s="336"/>
    </row>
    <row r="291">
      <c r="A291" s="336"/>
      <c r="B291" s="336"/>
      <c r="C291" s="336"/>
      <c r="D291" s="336"/>
      <c r="E291" s="336"/>
      <c r="F291" s="336"/>
      <c r="G291" s="336"/>
      <c r="H291" s="336"/>
      <c r="I291" s="336"/>
      <c r="J291" s="336"/>
      <c r="K291" s="336"/>
      <c r="L291" s="336"/>
      <c r="M291" s="336"/>
      <c r="N291" s="336"/>
      <c r="O291" s="336"/>
      <c r="P291" s="336"/>
      <c r="Q291" s="336"/>
      <c r="R291" s="336"/>
      <c r="S291" s="336"/>
      <c r="T291" s="336"/>
      <c r="U291" s="336"/>
      <c r="V291" s="336"/>
      <c r="W291" s="336"/>
      <c r="X291" s="336"/>
      <c r="Y291" s="336"/>
      <c r="Z291" s="336"/>
    </row>
    <row r="292">
      <c r="A292" s="336"/>
      <c r="B292" s="336"/>
      <c r="C292" s="336"/>
      <c r="D292" s="336"/>
      <c r="E292" s="336"/>
      <c r="F292" s="336"/>
      <c r="G292" s="336"/>
      <c r="H292" s="336"/>
      <c r="I292" s="336"/>
      <c r="J292" s="336"/>
      <c r="K292" s="336"/>
      <c r="L292" s="336"/>
      <c r="M292" s="336"/>
      <c r="N292" s="336"/>
      <c r="O292" s="336"/>
      <c r="P292" s="336"/>
      <c r="Q292" s="336"/>
      <c r="R292" s="336"/>
      <c r="S292" s="336"/>
      <c r="T292" s="336"/>
      <c r="U292" s="336"/>
      <c r="V292" s="336"/>
      <c r="W292" s="336"/>
      <c r="X292" s="336"/>
      <c r="Y292" s="336"/>
      <c r="Z292" s="336"/>
    </row>
    <row r="293">
      <c r="A293" s="336"/>
      <c r="B293" s="336"/>
      <c r="C293" s="336"/>
      <c r="D293" s="336"/>
      <c r="E293" s="336"/>
      <c r="F293" s="336"/>
      <c r="G293" s="336"/>
      <c r="H293" s="336"/>
      <c r="I293" s="336"/>
      <c r="J293" s="336"/>
      <c r="K293" s="336"/>
      <c r="L293" s="336"/>
      <c r="M293" s="336"/>
      <c r="N293" s="336"/>
      <c r="O293" s="336"/>
      <c r="P293" s="336"/>
      <c r="Q293" s="336"/>
      <c r="R293" s="336"/>
      <c r="S293" s="336"/>
      <c r="T293" s="336"/>
      <c r="U293" s="336"/>
      <c r="V293" s="336"/>
      <c r="W293" s="336"/>
      <c r="X293" s="336"/>
      <c r="Y293" s="336"/>
      <c r="Z293" s="336"/>
    </row>
    <row r="294">
      <c r="A294" s="336"/>
      <c r="B294" s="336"/>
      <c r="C294" s="336"/>
      <c r="D294" s="336"/>
      <c r="E294" s="336"/>
      <c r="F294" s="336"/>
      <c r="G294" s="336"/>
      <c r="H294" s="336"/>
      <c r="I294" s="336"/>
      <c r="J294" s="336"/>
      <c r="K294" s="336"/>
      <c r="L294" s="336"/>
      <c r="M294" s="336"/>
      <c r="N294" s="336"/>
      <c r="O294" s="336"/>
      <c r="P294" s="336"/>
      <c r="Q294" s="336"/>
      <c r="R294" s="336"/>
      <c r="S294" s="336"/>
      <c r="T294" s="336"/>
      <c r="U294" s="336"/>
      <c r="V294" s="336"/>
      <c r="W294" s="336"/>
      <c r="X294" s="336"/>
      <c r="Y294" s="336"/>
      <c r="Z294" s="336"/>
    </row>
    <row r="295">
      <c r="A295" s="336"/>
      <c r="B295" s="336"/>
      <c r="C295" s="336"/>
      <c r="D295" s="336"/>
      <c r="E295" s="336"/>
      <c r="F295" s="336"/>
      <c r="G295" s="336"/>
      <c r="H295" s="336"/>
      <c r="I295" s="336"/>
      <c r="J295" s="336"/>
      <c r="K295" s="336"/>
      <c r="L295" s="336"/>
      <c r="M295" s="336"/>
      <c r="N295" s="336"/>
      <c r="O295" s="336"/>
      <c r="P295" s="336"/>
      <c r="Q295" s="336"/>
      <c r="R295" s="336"/>
      <c r="S295" s="336"/>
      <c r="T295" s="336"/>
      <c r="U295" s="336"/>
      <c r="V295" s="336"/>
      <c r="W295" s="336"/>
      <c r="X295" s="336"/>
      <c r="Y295" s="336"/>
      <c r="Z295" s="336"/>
    </row>
    <row r="296">
      <c r="A296" s="336"/>
      <c r="B296" s="336"/>
      <c r="C296" s="336"/>
      <c r="D296" s="336"/>
      <c r="E296" s="336"/>
      <c r="F296" s="336"/>
      <c r="G296" s="336"/>
      <c r="H296" s="336"/>
      <c r="I296" s="336"/>
      <c r="J296" s="336"/>
      <c r="K296" s="336"/>
      <c r="L296" s="336"/>
      <c r="M296" s="336"/>
      <c r="N296" s="336"/>
      <c r="O296" s="336"/>
      <c r="P296" s="336"/>
      <c r="Q296" s="336"/>
      <c r="R296" s="336"/>
      <c r="S296" s="336"/>
      <c r="T296" s="336"/>
      <c r="U296" s="336"/>
      <c r="V296" s="336"/>
      <c r="W296" s="336"/>
      <c r="X296" s="336"/>
      <c r="Y296" s="336"/>
      <c r="Z296" s="336"/>
    </row>
    <row r="297">
      <c r="A297" s="336"/>
      <c r="B297" s="336"/>
      <c r="C297" s="336"/>
      <c r="D297" s="336"/>
      <c r="E297" s="336"/>
      <c r="F297" s="336"/>
      <c r="G297" s="336"/>
      <c r="H297" s="336"/>
      <c r="I297" s="336"/>
      <c r="J297" s="336"/>
      <c r="K297" s="336"/>
      <c r="L297" s="336"/>
      <c r="M297" s="336"/>
      <c r="N297" s="336"/>
      <c r="O297" s="336"/>
      <c r="P297" s="336"/>
      <c r="Q297" s="336"/>
      <c r="R297" s="336"/>
      <c r="S297" s="336"/>
      <c r="T297" s="336"/>
      <c r="U297" s="336"/>
      <c r="V297" s="336"/>
      <c r="W297" s="336"/>
      <c r="X297" s="336"/>
      <c r="Y297" s="336"/>
      <c r="Z297" s="336"/>
    </row>
    <row r="298">
      <c r="A298" s="336"/>
      <c r="B298" s="336"/>
      <c r="C298" s="336"/>
      <c r="D298" s="336"/>
      <c r="E298" s="336"/>
      <c r="F298" s="336"/>
      <c r="G298" s="336"/>
      <c r="H298" s="336"/>
      <c r="I298" s="336"/>
      <c r="J298" s="336"/>
      <c r="K298" s="336"/>
      <c r="L298" s="336"/>
      <c r="M298" s="336"/>
      <c r="N298" s="336"/>
      <c r="O298" s="336"/>
      <c r="P298" s="336"/>
      <c r="Q298" s="336"/>
      <c r="R298" s="336"/>
      <c r="S298" s="336"/>
      <c r="T298" s="336"/>
      <c r="U298" s="336"/>
      <c r="V298" s="336"/>
      <c r="W298" s="336"/>
      <c r="X298" s="336"/>
      <c r="Y298" s="336"/>
      <c r="Z298" s="336"/>
    </row>
    <row r="299">
      <c r="A299" s="336"/>
      <c r="B299" s="336"/>
      <c r="C299" s="336"/>
      <c r="D299" s="336"/>
      <c r="E299" s="336"/>
      <c r="F299" s="336"/>
      <c r="G299" s="336"/>
      <c r="H299" s="336"/>
      <c r="I299" s="336"/>
      <c r="J299" s="336"/>
      <c r="K299" s="336"/>
      <c r="L299" s="336"/>
      <c r="M299" s="336"/>
      <c r="N299" s="336"/>
      <c r="O299" s="336"/>
      <c r="P299" s="336"/>
      <c r="Q299" s="336"/>
      <c r="R299" s="336"/>
      <c r="S299" s="336"/>
      <c r="T299" s="336"/>
      <c r="U299" s="336"/>
      <c r="V299" s="336"/>
      <c r="W299" s="336"/>
      <c r="X299" s="336"/>
      <c r="Y299" s="336"/>
      <c r="Z299" s="336"/>
    </row>
    <row r="300">
      <c r="A300" s="336"/>
      <c r="B300" s="336"/>
      <c r="C300" s="336"/>
      <c r="D300" s="336"/>
      <c r="E300" s="336"/>
      <c r="F300" s="336"/>
      <c r="G300" s="336"/>
      <c r="H300" s="336"/>
      <c r="I300" s="336"/>
      <c r="J300" s="336"/>
      <c r="K300" s="336"/>
      <c r="L300" s="336"/>
      <c r="M300" s="336"/>
      <c r="N300" s="336"/>
      <c r="O300" s="336"/>
      <c r="P300" s="336"/>
      <c r="Q300" s="336"/>
      <c r="R300" s="336"/>
      <c r="S300" s="336"/>
      <c r="T300" s="336"/>
      <c r="U300" s="336"/>
      <c r="V300" s="336"/>
      <c r="W300" s="336"/>
      <c r="X300" s="336"/>
      <c r="Y300" s="336"/>
      <c r="Z300" s="336"/>
    </row>
    <row r="301">
      <c r="A301" s="336"/>
      <c r="B301" s="336"/>
      <c r="C301" s="336"/>
      <c r="D301" s="336"/>
      <c r="E301" s="336"/>
      <c r="F301" s="336"/>
      <c r="G301" s="336"/>
      <c r="H301" s="336"/>
      <c r="I301" s="336"/>
      <c r="J301" s="336"/>
      <c r="K301" s="336"/>
      <c r="L301" s="336"/>
      <c r="M301" s="336"/>
      <c r="N301" s="336"/>
      <c r="O301" s="336"/>
      <c r="P301" s="336"/>
      <c r="Q301" s="336"/>
      <c r="R301" s="336"/>
      <c r="S301" s="336"/>
      <c r="T301" s="336"/>
      <c r="U301" s="336"/>
      <c r="V301" s="336"/>
      <c r="W301" s="336"/>
      <c r="X301" s="336"/>
      <c r="Y301" s="336"/>
      <c r="Z301" s="336"/>
    </row>
    <row r="302">
      <c r="A302" s="336"/>
      <c r="B302" s="336"/>
      <c r="C302" s="336"/>
      <c r="D302" s="336"/>
      <c r="E302" s="336"/>
      <c r="F302" s="336"/>
      <c r="G302" s="336"/>
      <c r="H302" s="336"/>
      <c r="I302" s="336"/>
      <c r="J302" s="336"/>
      <c r="K302" s="336"/>
      <c r="L302" s="336"/>
      <c r="M302" s="336"/>
      <c r="N302" s="336"/>
      <c r="O302" s="336"/>
      <c r="P302" s="336"/>
      <c r="Q302" s="336"/>
      <c r="R302" s="336"/>
      <c r="S302" s="336"/>
      <c r="T302" s="336"/>
      <c r="U302" s="336"/>
      <c r="V302" s="336"/>
      <c r="W302" s="336"/>
      <c r="X302" s="336"/>
      <c r="Y302" s="336"/>
      <c r="Z302" s="336"/>
    </row>
    <row r="303">
      <c r="A303" s="336"/>
      <c r="B303" s="336"/>
      <c r="C303" s="336"/>
      <c r="D303" s="336"/>
      <c r="E303" s="336"/>
      <c r="F303" s="336"/>
      <c r="G303" s="336"/>
      <c r="H303" s="336"/>
      <c r="I303" s="336"/>
      <c r="J303" s="336"/>
      <c r="K303" s="336"/>
      <c r="L303" s="336"/>
      <c r="M303" s="336"/>
      <c r="N303" s="336"/>
      <c r="O303" s="336"/>
      <c r="P303" s="336"/>
      <c r="Q303" s="336"/>
      <c r="R303" s="336"/>
      <c r="S303" s="336"/>
      <c r="T303" s="336"/>
      <c r="U303" s="336"/>
      <c r="V303" s="336"/>
      <c r="W303" s="336"/>
      <c r="X303" s="336"/>
      <c r="Y303" s="336"/>
      <c r="Z303" s="336"/>
    </row>
    <row r="304">
      <c r="A304" s="336"/>
      <c r="B304" s="336"/>
      <c r="C304" s="336"/>
      <c r="D304" s="336"/>
      <c r="E304" s="336"/>
      <c r="F304" s="336"/>
      <c r="G304" s="336"/>
      <c r="H304" s="336"/>
      <c r="I304" s="336"/>
      <c r="J304" s="336"/>
      <c r="K304" s="336"/>
      <c r="L304" s="336"/>
      <c r="M304" s="336"/>
      <c r="N304" s="336"/>
      <c r="O304" s="336"/>
      <c r="P304" s="336"/>
      <c r="Q304" s="336"/>
      <c r="R304" s="336"/>
      <c r="S304" s="336"/>
      <c r="T304" s="336"/>
      <c r="U304" s="336"/>
      <c r="V304" s="336"/>
      <c r="W304" s="336"/>
      <c r="X304" s="336"/>
      <c r="Y304" s="336"/>
      <c r="Z304" s="336"/>
    </row>
    <row r="305">
      <c r="A305" s="336"/>
      <c r="B305" s="336"/>
      <c r="C305" s="336"/>
      <c r="D305" s="336"/>
      <c r="E305" s="336"/>
      <c r="F305" s="336"/>
      <c r="G305" s="336"/>
      <c r="H305" s="336"/>
      <c r="I305" s="336"/>
      <c r="J305" s="336"/>
      <c r="K305" s="336"/>
      <c r="L305" s="336"/>
      <c r="M305" s="336"/>
      <c r="N305" s="336"/>
      <c r="O305" s="336"/>
      <c r="P305" s="336"/>
      <c r="Q305" s="336"/>
      <c r="R305" s="336"/>
      <c r="S305" s="336"/>
      <c r="T305" s="336"/>
      <c r="U305" s="336"/>
      <c r="V305" s="336"/>
      <c r="W305" s="336"/>
      <c r="X305" s="336"/>
      <c r="Y305" s="336"/>
      <c r="Z305" s="336"/>
    </row>
    <row r="306">
      <c r="A306" s="336"/>
      <c r="B306" s="336"/>
      <c r="C306" s="336"/>
      <c r="D306" s="336"/>
      <c r="E306" s="336"/>
      <c r="F306" s="336"/>
      <c r="G306" s="336"/>
      <c r="H306" s="336"/>
      <c r="I306" s="336"/>
      <c r="J306" s="336"/>
      <c r="K306" s="336"/>
      <c r="L306" s="336"/>
      <c r="M306" s="336"/>
      <c r="N306" s="336"/>
      <c r="O306" s="336"/>
      <c r="P306" s="336"/>
      <c r="Q306" s="336"/>
      <c r="R306" s="336"/>
      <c r="S306" s="336"/>
      <c r="T306" s="336"/>
      <c r="U306" s="336"/>
      <c r="V306" s="336"/>
      <c r="W306" s="336"/>
      <c r="X306" s="336"/>
      <c r="Y306" s="336"/>
      <c r="Z306" s="336"/>
    </row>
    <row r="307">
      <c r="A307" s="336"/>
      <c r="B307" s="336"/>
      <c r="C307" s="336"/>
      <c r="D307" s="336"/>
      <c r="E307" s="336"/>
      <c r="F307" s="336"/>
      <c r="G307" s="336"/>
      <c r="H307" s="336"/>
      <c r="I307" s="336"/>
      <c r="J307" s="336"/>
      <c r="K307" s="336"/>
      <c r="L307" s="336"/>
      <c r="M307" s="336"/>
      <c r="N307" s="336"/>
      <c r="O307" s="336"/>
      <c r="P307" s="336"/>
      <c r="Q307" s="336"/>
      <c r="R307" s="336"/>
      <c r="S307" s="336"/>
      <c r="T307" s="336"/>
      <c r="U307" s="336"/>
      <c r="V307" s="336"/>
      <c r="W307" s="336"/>
      <c r="X307" s="336"/>
      <c r="Y307" s="336"/>
      <c r="Z307" s="336"/>
    </row>
    <row r="308">
      <c r="A308" s="336"/>
      <c r="B308" s="336"/>
      <c r="C308" s="336"/>
      <c r="D308" s="336"/>
      <c r="E308" s="336"/>
      <c r="F308" s="336"/>
      <c r="G308" s="336"/>
      <c r="H308" s="336"/>
      <c r="I308" s="336"/>
      <c r="J308" s="336"/>
      <c r="K308" s="336"/>
      <c r="L308" s="336"/>
      <c r="M308" s="336"/>
      <c r="N308" s="336"/>
      <c r="O308" s="336"/>
      <c r="P308" s="336"/>
      <c r="Q308" s="336"/>
      <c r="R308" s="336"/>
      <c r="S308" s="336"/>
      <c r="T308" s="336"/>
      <c r="U308" s="336"/>
      <c r="V308" s="336"/>
      <c r="W308" s="336"/>
      <c r="X308" s="336"/>
      <c r="Y308" s="336"/>
      <c r="Z308" s="336"/>
    </row>
    <row r="309">
      <c r="A309" s="336"/>
      <c r="B309" s="336"/>
      <c r="C309" s="336"/>
      <c r="D309" s="336"/>
      <c r="E309" s="336"/>
      <c r="F309" s="336"/>
      <c r="G309" s="336"/>
      <c r="H309" s="336"/>
      <c r="I309" s="336"/>
      <c r="J309" s="336"/>
      <c r="K309" s="336"/>
      <c r="L309" s="336"/>
      <c r="M309" s="336"/>
      <c r="N309" s="336"/>
      <c r="O309" s="336"/>
      <c r="P309" s="336"/>
      <c r="Q309" s="336"/>
      <c r="R309" s="336"/>
      <c r="S309" s="336"/>
      <c r="T309" s="336"/>
      <c r="U309" s="336"/>
      <c r="V309" s="336"/>
      <c r="W309" s="336"/>
      <c r="X309" s="336"/>
      <c r="Y309" s="336"/>
      <c r="Z309" s="336"/>
    </row>
    <row r="310">
      <c r="A310" s="336"/>
      <c r="B310" s="336"/>
      <c r="C310" s="336"/>
      <c r="D310" s="336"/>
      <c r="E310" s="336"/>
      <c r="F310" s="336"/>
      <c r="G310" s="336"/>
      <c r="H310" s="336"/>
      <c r="I310" s="336"/>
      <c r="J310" s="336"/>
      <c r="K310" s="336"/>
      <c r="L310" s="336"/>
      <c r="M310" s="336"/>
      <c r="N310" s="336"/>
      <c r="O310" s="336"/>
      <c r="P310" s="336"/>
      <c r="Q310" s="336"/>
      <c r="R310" s="336"/>
      <c r="S310" s="336"/>
      <c r="T310" s="336"/>
      <c r="U310" s="336"/>
      <c r="V310" s="336"/>
      <c r="W310" s="336"/>
      <c r="X310" s="336"/>
      <c r="Y310" s="336"/>
      <c r="Z310" s="336"/>
    </row>
    <row r="311">
      <c r="A311" s="336"/>
      <c r="B311" s="336"/>
      <c r="C311" s="336"/>
      <c r="D311" s="336"/>
      <c r="E311" s="336"/>
      <c r="F311" s="336"/>
      <c r="G311" s="336"/>
      <c r="H311" s="336"/>
      <c r="I311" s="336"/>
      <c r="J311" s="336"/>
      <c r="K311" s="336"/>
      <c r="L311" s="336"/>
      <c r="M311" s="336"/>
      <c r="N311" s="336"/>
      <c r="O311" s="336"/>
      <c r="P311" s="336"/>
      <c r="Q311" s="336"/>
      <c r="R311" s="336"/>
      <c r="S311" s="336"/>
      <c r="T311" s="336"/>
      <c r="U311" s="336"/>
      <c r="V311" s="336"/>
      <c r="W311" s="336"/>
      <c r="X311" s="336"/>
      <c r="Y311" s="336"/>
      <c r="Z311" s="336"/>
    </row>
    <row r="312">
      <c r="A312" s="336"/>
      <c r="B312" s="336"/>
      <c r="C312" s="336"/>
      <c r="D312" s="336"/>
      <c r="E312" s="336"/>
      <c r="F312" s="336"/>
      <c r="G312" s="336"/>
      <c r="H312" s="336"/>
      <c r="I312" s="336"/>
      <c r="J312" s="336"/>
      <c r="K312" s="336"/>
      <c r="L312" s="336"/>
      <c r="M312" s="336"/>
      <c r="N312" s="336"/>
      <c r="O312" s="336"/>
      <c r="P312" s="336"/>
      <c r="Q312" s="336"/>
      <c r="R312" s="336"/>
      <c r="S312" s="336"/>
      <c r="T312" s="336"/>
      <c r="U312" s="336"/>
      <c r="V312" s="336"/>
      <c r="W312" s="336"/>
      <c r="X312" s="336"/>
      <c r="Y312" s="336"/>
      <c r="Z312" s="336"/>
    </row>
    <row r="313">
      <c r="A313" s="336"/>
      <c r="B313" s="336"/>
      <c r="C313" s="336"/>
      <c r="D313" s="336"/>
      <c r="E313" s="336"/>
      <c r="F313" s="336"/>
      <c r="G313" s="336"/>
      <c r="H313" s="336"/>
      <c r="I313" s="336"/>
      <c r="J313" s="336"/>
      <c r="K313" s="336"/>
      <c r="L313" s="336"/>
      <c r="M313" s="336"/>
      <c r="N313" s="336"/>
      <c r="O313" s="336"/>
      <c r="P313" s="336"/>
      <c r="Q313" s="336"/>
      <c r="R313" s="336"/>
      <c r="S313" s="336"/>
      <c r="T313" s="336"/>
      <c r="U313" s="336"/>
      <c r="V313" s="336"/>
      <c r="W313" s="336"/>
      <c r="X313" s="336"/>
      <c r="Y313" s="336"/>
      <c r="Z313" s="336"/>
    </row>
    <row r="314">
      <c r="A314" s="336"/>
      <c r="B314" s="336"/>
      <c r="C314" s="336"/>
      <c r="D314" s="336"/>
      <c r="E314" s="336"/>
      <c r="F314" s="336"/>
      <c r="G314" s="336"/>
      <c r="H314" s="336"/>
      <c r="I314" s="336"/>
      <c r="J314" s="336"/>
      <c r="K314" s="336"/>
      <c r="L314" s="336"/>
      <c r="M314" s="336"/>
      <c r="N314" s="336"/>
      <c r="O314" s="336"/>
      <c r="P314" s="336"/>
      <c r="Q314" s="336"/>
      <c r="R314" s="336"/>
      <c r="S314" s="336"/>
      <c r="T314" s="336"/>
      <c r="U314" s="336"/>
      <c r="V314" s="336"/>
      <c r="W314" s="336"/>
      <c r="X314" s="336"/>
      <c r="Y314" s="336"/>
      <c r="Z314" s="336"/>
    </row>
    <row r="315">
      <c r="A315" s="336"/>
      <c r="B315" s="336"/>
      <c r="C315" s="336"/>
      <c r="D315" s="336"/>
      <c r="E315" s="336"/>
      <c r="F315" s="336"/>
      <c r="G315" s="336"/>
      <c r="H315" s="336"/>
      <c r="I315" s="336"/>
      <c r="J315" s="336"/>
      <c r="K315" s="336"/>
      <c r="L315" s="336"/>
      <c r="M315" s="336"/>
      <c r="N315" s="336"/>
      <c r="O315" s="336"/>
      <c r="P315" s="336"/>
      <c r="Q315" s="336"/>
      <c r="R315" s="336"/>
      <c r="S315" s="336"/>
      <c r="T315" s="336"/>
      <c r="U315" s="336"/>
      <c r="V315" s="336"/>
      <c r="W315" s="336"/>
      <c r="X315" s="336"/>
      <c r="Y315" s="336"/>
      <c r="Z315" s="336"/>
    </row>
    <row r="316">
      <c r="A316" s="336"/>
      <c r="B316" s="336"/>
      <c r="C316" s="336"/>
      <c r="D316" s="336"/>
      <c r="E316" s="336"/>
      <c r="F316" s="336"/>
      <c r="G316" s="336"/>
      <c r="H316" s="336"/>
      <c r="I316" s="336"/>
      <c r="J316" s="336"/>
      <c r="K316" s="336"/>
      <c r="L316" s="336"/>
      <c r="M316" s="336"/>
      <c r="N316" s="336"/>
      <c r="O316" s="336"/>
      <c r="P316" s="336"/>
      <c r="Q316" s="336"/>
      <c r="R316" s="336"/>
      <c r="S316" s="336"/>
      <c r="T316" s="336"/>
      <c r="U316" s="336"/>
      <c r="V316" s="336"/>
      <c r="W316" s="336"/>
      <c r="X316" s="336"/>
      <c r="Y316" s="336"/>
      <c r="Z316" s="336"/>
    </row>
    <row r="317">
      <c r="A317" s="336"/>
      <c r="B317" s="336"/>
      <c r="C317" s="336"/>
      <c r="D317" s="336"/>
      <c r="E317" s="336"/>
      <c r="F317" s="336"/>
      <c r="G317" s="336"/>
      <c r="H317" s="336"/>
      <c r="I317" s="336"/>
      <c r="J317" s="336"/>
      <c r="K317" s="336"/>
      <c r="L317" s="336"/>
      <c r="M317" s="336"/>
      <c r="N317" s="336"/>
      <c r="O317" s="336"/>
      <c r="P317" s="336"/>
      <c r="Q317" s="336"/>
      <c r="R317" s="336"/>
      <c r="S317" s="336"/>
      <c r="T317" s="336"/>
      <c r="U317" s="336"/>
      <c r="V317" s="336"/>
      <c r="W317" s="336"/>
      <c r="X317" s="336"/>
      <c r="Y317" s="336"/>
      <c r="Z317" s="336"/>
    </row>
    <row r="318">
      <c r="A318" s="336"/>
      <c r="B318" s="336"/>
      <c r="C318" s="336"/>
      <c r="D318" s="336"/>
      <c r="E318" s="336"/>
      <c r="F318" s="336"/>
      <c r="G318" s="336"/>
      <c r="H318" s="336"/>
      <c r="I318" s="336"/>
      <c r="J318" s="336"/>
      <c r="K318" s="336"/>
      <c r="L318" s="336"/>
      <c r="M318" s="336"/>
      <c r="N318" s="336"/>
      <c r="O318" s="336"/>
      <c r="P318" s="336"/>
      <c r="Q318" s="336"/>
      <c r="R318" s="336"/>
      <c r="S318" s="336"/>
      <c r="T318" s="336"/>
      <c r="U318" s="336"/>
      <c r="V318" s="336"/>
      <c r="W318" s="336"/>
      <c r="X318" s="336"/>
      <c r="Y318" s="336"/>
      <c r="Z318" s="336"/>
    </row>
    <row r="319">
      <c r="A319" s="336"/>
      <c r="B319" s="336"/>
      <c r="C319" s="336"/>
      <c r="D319" s="336"/>
      <c r="E319" s="336"/>
      <c r="F319" s="336"/>
      <c r="G319" s="336"/>
      <c r="H319" s="336"/>
      <c r="I319" s="336"/>
      <c r="J319" s="336"/>
      <c r="K319" s="336"/>
      <c r="L319" s="336"/>
      <c r="M319" s="336"/>
      <c r="N319" s="336"/>
      <c r="O319" s="336"/>
      <c r="P319" s="336"/>
      <c r="Q319" s="336"/>
      <c r="R319" s="336"/>
      <c r="S319" s="336"/>
      <c r="T319" s="336"/>
      <c r="U319" s="336"/>
      <c r="V319" s="336"/>
      <c r="W319" s="336"/>
      <c r="X319" s="336"/>
      <c r="Y319" s="336"/>
      <c r="Z319" s="336"/>
    </row>
    <row r="320">
      <c r="A320" s="336"/>
      <c r="B320" s="336"/>
      <c r="C320" s="336"/>
      <c r="D320" s="336"/>
      <c r="E320" s="336"/>
      <c r="F320" s="336"/>
      <c r="G320" s="336"/>
      <c r="H320" s="336"/>
      <c r="I320" s="336"/>
      <c r="J320" s="336"/>
      <c r="K320" s="336"/>
      <c r="L320" s="336"/>
      <c r="M320" s="336"/>
      <c r="N320" s="336"/>
      <c r="O320" s="336"/>
      <c r="P320" s="336"/>
      <c r="Q320" s="336"/>
      <c r="R320" s="336"/>
      <c r="S320" s="336"/>
      <c r="T320" s="336"/>
      <c r="U320" s="336"/>
      <c r="V320" s="336"/>
      <c r="W320" s="336"/>
      <c r="X320" s="336"/>
      <c r="Y320" s="336"/>
      <c r="Z320" s="336"/>
    </row>
    <row r="321">
      <c r="A321" s="336"/>
      <c r="B321" s="336"/>
      <c r="C321" s="336"/>
      <c r="D321" s="336"/>
      <c r="E321" s="336"/>
      <c r="F321" s="336"/>
      <c r="G321" s="336"/>
      <c r="H321" s="336"/>
      <c r="I321" s="336"/>
      <c r="J321" s="336"/>
      <c r="K321" s="336"/>
      <c r="L321" s="336"/>
      <c r="M321" s="336"/>
      <c r="N321" s="336"/>
      <c r="O321" s="336"/>
      <c r="P321" s="336"/>
      <c r="Q321" s="336"/>
      <c r="R321" s="336"/>
      <c r="S321" s="336"/>
      <c r="T321" s="336"/>
      <c r="U321" s="336"/>
      <c r="V321" s="336"/>
      <c r="W321" s="336"/>
      <c r="X321" s="336"/>
      <c r="Y321" s="336"/>
      <c r="Z321" s="336"/>
    </row>
    <row r="322">
      <c r="A322" s="336"/>
      <c r="B322" s="336"/>
      <c r="C322" s="336"/>
      <c r="D322" s="336"/>
      <c r="E322" s="336"/>
      <c r="F322" s="336"/>
      <c r="G322" s="336"/>
      <c r="H322" s="336"/>
      <c r="I322" s="336"/>
      <c r="J322" s="336"/>
      <c r="K322" s="336"/>
      <c r="L322" s="336"/>
      <c r="M322" s="336"/>
      <c r="N322" s="336"/>
      <c r="O322" s="336"/>
      <c r="P322" s="336"/>
      <c r="Q322" s="336"/>
      <c r="R322" s="336"/>
      <c r="S322" s="336"/>
      <c r="T322" s="336"/>
      <c r="U322" s="336"/>
      <c r="V322" s="336"/>
      <c r="W322" s="336"/>
      <c r="X322" s="336"/>
      <c r="Y322" s="336"/>
      <c r="Z322" s="336"/>
    </row>
    <row r="323">
      <c r="A323" s="336"/>
      <c r="B323" s="336"/>
      <c r="C323" s="336"/>
      <c r="D323" s="336"/>
      <c r="E323" s="336"/>
      <c r="F323" s="336"/>
      <c r="G323" s="336"/>
      <c r="H323" s="336"/>
      <c r="I323" s="336"/>
      <c r="J323" s="336"/>
      <c r="K323" s="336"/>
      <c r="L323" s="336"/>
      <c r="M323" s="336"/>
      <c r="N323" s="336"/>
      <c r="O323" s="336"/>
      <c r="P323" s="336"/>
      <c r="Q323" s="336"/>
      <c r="R323" s="336"/>
      <c r="S323" s="336"/>
      <c r="T323" s="336"/>
      <c r="U323" s="336"/>
      <c r="V323" s="336"/>
      <c r="W323" s="336"/>
      <c r="X323" s="336"/>
      <c r="Y323" s="336"/>
      <c r="Z323" s="336"/>
    </row>
    <row r="324">
      <c r="A324" s="336"/>
      <c r="B324" s="336"/>
      <c r="C324" s="336"/>
      <c r="D324" s="336"/>
      <c r="E324" s="336"/>
      <c r="F324" s="336"/>
      <c r="G324" s="336"/>
      <c r="H324" s="336"/>
      <c r="I324" s="336"/>
      <c r="J324" s="336"/>
      <c r="K324" s="336"/>
      <c r="L324" s="336"/>
      <c r="M324" s="336"/>
      <c r="N324" s="336"/>
      <c r="O324" s="336"/>
      <c r="P324" s="336"/>
      <c r="Q324" s="336"/>
      <c r="R324" s="336"/>
      <c r="S324" s="336"/>
      <c r="T324" s="336"/>
      <c r="U324" s="336"/>
      <c r="V324" s="336"/>
      <c r="W324" s="336"/>
      <c r="X324" s="336"/>
      <c r="Y324" s="336"/>
      <c r="Z324" s="336"/>
    </row>
    <row r="325">
      <c r="A325" s="336"/>
      <c r="B325" s="336"/>
      <c r="C325" s="336"/>
      <c r="D325" s="336"/>
      <c r="E325" s="336"/>
      <c r="F325" s="336"/>
      <c r="G325" s="336"/>
      <c r="H325" s="336"/>
      <c r="I325" s="336"/>
      <c r="J325" s="336"/>
      <c r="K325" s="336"/>
      <c r="L325" s="336"/>
      <c r="M325" s="336"/>
      <c r="N325" s="336"/>
      <c r="O325" s="336"/>
      <c r="P325" s="336"/>
      <c r="Q325" s="336"/>
      <c r="R325" s="336"/>
      <c r="S325" s="336"/>
      <c r="T325" s="336"/>
      <c r="U325" s="336"/>
      <c r="V325" s="336"/>
      <c r="W325" s="336"/>
      <c r="X325" s="336"/>
      <c r="Y325" s="336"/>
      <c r="Z325" s="336"/>
    </row>
    <row r="326">
      <c r="A326" s="336"/>
      <c r="B326" s="336"/>
      <c r="C326" s="336"/>
      <c r="D326" s="336"/>
      <c r="E326" s="336"/>
      <c r="F326" s="336"/>
      <c r="G326" s="336"/>
      <c r="H326" s="336"/>
      <c r="I326" s="336"/>
      <c r="J326" s="336"/>
      <c r="K326" s="336"/>
      <c r="L326" s="336"/>
      <c r="M326" s="336"/>
      <c r="N326" s="336"/>
      <c r="O326" s="336"/>
      <c r="P326" s="336"/>
      <c r="Q326" s="336"/>
      <c r="R326" s="336"/>
      <c r="S326" s="336"/>
      <c r="T326" s="336"/>
      <c r="U326" s="336"/>
      <c r="V326" s="336"/>
      <c r="W326" s="336"/>
      <c r="X326" s="336"/>
      <c r="Y326" s="336"/>
      <c r="Z326" s="336"/>
    </row>
    <row r="327">
      <c r="A327" s="336"/>
      <c r="B327" s="336"/>
      <c r="C327" s="336"/>
      <c r="D327" s="336"/>
      <c r="E327" s="336"/>
      <c r="F327" s="336"/>
      <c r="G327" s="336"/>
      <c r="H327" s="336"/>
      <c r="I327" s="336"/>
      <c r="J327" s="336"/>
      <c r="K327" s="336"/>
      <c r="L327" s="336"/>
      <c r="M327" s="336"/>
      <c r="N327" s="336"/>
      <c r="O327" s="336"/>
      <c r="P327" s="336"/>
      <c r="Q327" s="336"/>
      <c r="R327" s="336"/>
      <c r="S327" s="336"/>
      <c r="T327" s="336"/>
      <c r="U327" s="336"/>
      <c r="V327" s="336"/>
      <c r="W327" s="336"/>
      <c r="X327" s="336"/>
      <c r="Y327" s="336"/>
      <c r="Z327" s="336"/>
    </row>
    <row r="328">
      <c r="A328" s="336"/>
      <c r="B328" s="336"/>
      <c r="C328" s="336"/>
      <c r="D328" s="336"/>
      <c r="E328" s="336"/>
      <c r="F328" s="336"/>
      <c r="G328" s="336"/>
      <c r="H328" s="336"/>
      <c r="I328" s="336"/>
      <c r="J328" s="336"/>
      <c r="K328" s="336"/>
      <c r="L328" s="336"/>
      <c r="M328" s="336"/>
      <c r="N328" s="336"/>
      <c r="O328" s="336"/>
      <c r="P328" s="336"/>
      <c r="Q328" s="336"/>
      <c r="R328" s="336"/>
      <c r="S328" s="336"/>
      <c r="T328" s="336"/>
      <c r="U328" s="336"/>
      <c r="V328" s="336"/>
      <c r="W328" s="336"/>
      <c r="X328" s="336"/>
      <c r="Y328" s="336"/>
      <c r="Z328" s="336"/>
    </row>
    <row r="329">
      <c r="A329" s="336"/>
      <c r="B329" s="336"/>
      <c r="C329" s="336"/>
      <c r="D329" s="336"/>
      <c r="E329" s="336"/>
      <c r="F329" s="336"/>
      <c r="G329" s="336"/>
      <c r="H329" s="336"/>
      <c r="I329" s="336"/>
      <c r="J329" s="336"/>
      <c r="K329" s="336"/>
      <c r="L329" s="336"/>
      <c r="M329" s="336"/>
      <c r="N329" s="336"/>
      <c r="O329" s="336"/>
      <c r="P329" s="336"/>
      <c r="Q329" s="336"/>
      <c r="R329" s="336"/>
      <c r="S329" s="336"/>
      <c r="T329" s="336"/>
      <c r="U329" s="336"/>
      <c r="V329" s="336"/>
      <c r="W329" s="336"/>
      <c r="X329" s="336"/>
      <c r="Y329" s="336"/>
      <c r="Z329" s="336"/>
    </row>
    <row r="330">
      <c r="A330" s="336"/>
      <c r="B330" s="336"/>
      <c r="C330" s="336"/>
      <c r="D330" s="336"/>
      <c r="E330" s="336"/>
      <c r="F330" s="336"/>
      <c r="G330" s="336"/>
      <c r="H330" s="336"/>
      <c r="I330" s="336"/>
      <c r="J330" s="336"/>
      <c r="K330" s="336"/>
      <c r="L330" s="336"/>
      <c r="M330" s="336"/>
      <c r="N330" s="336"/>
      <c r="O330" s="336"/>
      <c r="P330" s="336"/>
      <c r="Q330" s="336"/>
      <c r="R330" s="336"/>
      <c r="S330" s="336"/>
      <c r="T330" s="336"/>
      <c r="U330" s="336"/>
      <c r="V330" s="336"/>
      <c r="W330" s="336"/>
      <c r="X330" s="336"/>
      <c r="Y330" s="336"/>
      <c r="Z330" s="336"/>
    </row>
    <row r="331">
      <c r="A331" s="336"/>
      <c r="B331" s="336"/>
      <c r="C331" s="336"/>
      <c r="D331" s="336"/>
      <c r="E331" s="336"/>
      <c r="F331" s="336"/>
      <c r="G331" s="336"/>
      <c r="H331" s="336"/>
      <c r="I331" s="336"/>
      <c r="J331" s="336"/>
      <c r="K331" s="336"/>
      <c r="L331" s="336"/>
      <c r="M331" s="336"/>
      <c r="N331" s="336"/>
      <c r="O331" s="336"/>
      <c r="P331" s="336"/>
      <c r="Q331" s="336"/>
      <c r="R331" s="336"/>
      <c r="S331" s="336"/>
      <c r="T331" s="336"/>
      <c r="U331" s="336"/>
      <c r="V331" s="336"/>
      <c r="W331" s="336"/>
      <c r="X331" s="336"/>
      <c r="Y331" s="336"/>
      <c r="Z331" s="336"/>
    </row>
    <row r="332">
      <c r="A332" s="336"/>
      <c r="B332" s="336"/>
      <c r="C332" s="336"/>
      <c r="D332" s="336"/>
      <c r="E332" s="336"/>
      <c r="F332" s="336"/>
      <c r="G332" s="336"/>
      <c r="H332" s="336"/>
      <c r="I332" s="336"/>
      <c r="J332" s="336"/>
      <c r="K332" s="336"/>
      <c r="L332" s="336"/>
      <c r="M332" s="336"/>
      <c r="N332" s="336"/>
      <c r="O332" s="336"/>
      <c r="P332" s="336"/>
      <c r="Q332" s="336"/>
      <c r="R332" s="336"/>
      <c r="S332" s="336"/>
      <c r="T332" s="336"/>
      <c r="U332" s="336"/>
      <c r="V332" s="336"/>
      <c r="W332" s="336"/>
      <c r="X332" s="336"/>
      <c r="Y332" s="336"/>
      <c r="Z332" s="336"/>
    </row>
    <row r="333">
      <c r="A333" s="336"/>
      <c r="B333" s="336"/>
      <c r="C333" s="336"/>
      <c r="D333" s="336"/>
      <c r="E333" s="336"/>
      <c r="F333" s="336"/>
      <c r="G333" s="336"/>
      <c r="H333" s="336"/>
      <c r="I333" s="336"/>
      <c r="J333" s="336"/>
      <c r="K333" s="336"/>
      <c r="L333" s="336"/>
      <c r="M333" s="336"/>
      <c r="N333" s="336"/>
      <c r="O333" s="336"/>
      <c r="P333" s="336"/>
      <c r="Q333" s="336"/>
      <c r="R333" s="336"/>
      <c r="S333" s="336"/>
      <c r="T333" s="336"/>
      <c r="U333" s="336"/>
      <c r="V333" s="336"/>
      <c r="W333" s="336"/>
      <c r="X333" s="336"/>
      <c r="Y333" s="336"/>
      <c r="Z333" s="336"/>
    </row>
    <row r="334">
      <c r="A334" s="336"/>
      <c r="B334" s="336"/>
      <c r="C334" s="336"/>
      <c r="D334" s="336"/>
      <c r="E334" s="336"/>
      <c r="F334" s="336"/>
      <c r="G334" s="336"/>
      <c r="H334" s="336"/>
      <c r="I334" s="336"/>
      <c r="J334" s="336"/>
      <c r="K334" s="336"/>
      <c r="L334" s="336"/>
      <c r="M334" s="336"/>
      <c r="N334" s="336"/>
      <c r="O334" s="336"/>
      <c r="P334" s="336"/>
      <c r="Q334" s="336"/>
      <c r="R334" s="336"/>
      <c r="S334" s="336"/>
      <c r="T334" s="336"/>
      <c r="U334" s="336"/>
      <c r="V334" s="336"/>
      <c r="W334" s="336"/>
      <c r="X334" s="336"/>
      <c r="Y334" s="336"/>
      <c r="Z334" s="336"/>
    </row>
    <row r="335">
      <c r="A335" s="336"/>
      <c r="B335" s="336"/>
      <c r="C335" s="336"/>
      <c r="D335" s="336"/>
      <c r="E335" s="336"/>
      <c r="F335" s="336"/>
      <c r="G335" s="336"/>
      <c r="H335" s="336"/>
      <c r="I335" s="336"/>
      <c r="J335" s="336"/>
      <c r="K335" s="336"/>
      <c r="L335" s="336"/>
      <c r="M335" s="336"/>
      <c r="N335" s="336"/>
      <c r="O335" s="336"/>
      <c r="P335" s="336"/>
      <c r="Q335" s="336"/>
      <c r="R335" s="336"/>
      <c r="S335" s="336"/>
      <c r="T335" s="336"/>
      <c r="U335" s="336"/>
      <c r="V335" s="336"/>
      <c r="W335" s="336"/>
      <c r="X335" s="336"/>
      <c r="Y335" s="336"/>
      <c r="Z335" s="336"/>
    </row>
    <row r="336">
      <c r="A336" s="336"/>
      <c r="B336" s="336"/>
      <c r="C336" s="336"/>
      <c r="D336" s="336"/>
      <c r="E336" s="336"/>
      <c r="F336" s="336"/>
      <c r="G336" s="336"/>
      <c r="H336" s="336"/>
      <c r="I336" s="336"/>
      <c r="J336" s="336"/>
      <c r="K336" s="336"/>
      <c r="L336" s="336"/>
      <c r="M336" s="336"/>
      <c r="N336" s="336"/>
      <c r="O336" s="336"/>
      <c r="P336" s="336"/>
      <c r="Q336" s="336"/>
      <c r="R336" s="336"/>
      <c r="S336" s="336"/>
      <c r="T336" s="336"/>
      <c r="U336" s="336"/>
      <c r="V336" s="336"/>
      <c r="W336" s="336"/>
      <c r="X336" s="336"/>
      <c r="Y336" s="336"/>
      <c r="Z336" s="336"/>
    </row>
    <row r="337">
      <c r="A337" s="336"/>
      <c r="B337" s="336"/>
      <c r="C337" s="336"/>
      <c r="D337" s="336"/>
      <c r="E337" s="336"/>
      <c r="F337" s="336"/>
      <c r="G337" s="336"/>
      <c r="H337" s="336"/>
      <c r="I337" s="336"/>
      <c r="J337" s="336"/>
      <c r="K337" s="336"/>
      <c r="L337" s="336"/>
      <c r="M337" s="336"/>
      <c r="N337" s="336"/>
      <c r="O337" s="336"/>
      <c r="P337" s="336"/>
      <c r="Q337" s="336"/>
      <c r="R337" s="336"/>
      <c r="S337" s="336"/>
      <c r="T337" s="336"/>
      <c r="U337" s="336"/>
      <c r="V337" s="336"/>
      <c r="W337" s="336"/>
      <c r="X337" s="336"/>
      <c r="Y337" s="336"/>
      <c r="Z337" s="336"/>
    </row>
    <row r="338">
      <c r="A338" s="336"/>
      <c r="B338" s="336"/>
      <c r="C338" s="336"/>
      <c r="D338" s="336"/>
      <c r="E338" s="336"/>
      <c r="F338" s="336"/>
      <c r="G338" s="336"/>
      <c r="H338" s="336"/>
      <c r="I338" s="336"/>
      <c r="J338" s="336"/>
      <c r="K338" s="336"/>
      <c r="L338" s="336"/>
      <c r="M338" s="336"/>
      <c r="N338" s="336"/>
      <c r="O338" s="336"/>
      <c r="P338" s="336"/>
      <c r="Q338" s="336"/>
      <c r="R338" s="336"/>
      <c r="S338" s="336"/>
      <c r="T338" s="336"/>
      <c r="U338" s="336"/>
      <c r="V338" s="336"/>
      <c r="W338" s="336"/>
      <c r="X338" s="336"/>
      <c r="Y338" s="336"/>
      <c r="Z338" s="336"/>
    </row>
    <row r="339">
      <c r="A339" s="336"/>
      <c r="B339" s="336"/>
      <c r="C339" s="336"/>
      <c r="D339" s="336"/>
      <c r="E339" s="336"/>
      <c r="F339" s="336"/>
      <c r="G339" s="336"/>
      <c r="H339" s="336"/>
      <c r="I339" s="336"/>
      <c r="J339" s="336"/>
      <c r="K339" s="336"/>
      <c r="L339" s="336"/>
      <c r="M339" s="336"/>
      <c r="N339" s="336"/>
      <c r="O339" s="336"/>
      <c r="P339" s="336"/>
      <c r="Q339" s="336"/>
      <c r="R339" s="336"/>
      <c r="S339" s="336"/>
      <c r="T339" s="336"/>
      <c r="U339" s="336"/>
      <c r="V339" s="336"/>
      <c r="W339" s="336"/>
      <c r="X339" s="336"/>
      <c r="Y339" s="336"/>
      <c r="Z339" s="336"/>
    </row>
    <row r="340">
      <c r="A340" s="336"/>
      <c r="B340" s="336"/>
      <c r="C340" s="336"/>
      <c r="D340" s="336"/>
      <c r="E340" s="336"/>
      <c r="F340" s="336"/>
      <c r="G340" s="336"/>
      <c r="H340" s="336"/>
      <c r="I340" s="336"/>
      <c r="J340" s="336"/>
      <c r="K340" s="336"/>
      <c r="L340" s="336"/>
      <c r="M340" s="336"/>
      <c r="N340" s="336"/>
      <c r="O340" s="336"/>
      <c r="P340" s="336"/>
      <c r="Q340" s="336"/>
      <c r="R340" s="336"/>
      <c r="S340" s="336"/>
      <c r="T340" s="336"/>
      <c r="U340" s="336"/>
      <c r="V340" s="336"/>
      <c r="W340" s="336"/>
      <c r="X340" s="336"/>
      <c r="Y340" s="336"/>
      <c r="Z340" s="336"/>
    </row>
    <row r="341">
      <c r="A341" s="336"/>
      <c r="B341" s="336"/>
      <c r="C341" s="336"/>
      <c r="D341" s="336"/>
      <c r="E341" s="336"/>
      <c r="F341" s="336"/>
      <c r="G341" s="336"/>
      <c r="H341" s="336"/>
      <c r="I341" s="336"/>
      <c r="J341" s="336"/>
      <c r="K341" s="336"/>
      <c r="L341" s="336"/>
      <c r="M341" s="336"/>
      <c r="N341" s="336"/>
      <c r="O341" s="336"/>
      <c r="P341" s="336"/>
      <c r="Q341" s="336"/>
      <c r="R341" s="336"/>
      <c r="S341" s="336"/>
      <c r="T341" s="336"/>
      <c r="U341" s="336"/>
      <c r="V341" s="336"/>
      <c r="W341" s="336"/>
      <c r="X341" s="336"/>
      <c r="Y341" s="336"/>
      <c r="Z341" s="336"/>
    </row>
    <row r="342">
      <c r="A342" s="336"/>
      <c r="B342" s="336"/>
      <c r="C342" s="336"/>
      <c r="D342" s="336"/>
      <c r="E342" s="336"/>
      <c r="F342" s="336"/>
      <c r="G342" s="336"/>
      <c r="H342" s="336"/>
      <c r="I342" s="336"/>
      <c r="J342" s="336"/>
      <c r="K342" s="336"/>
      <c r="L342" s="336"/>
      <c r="M342" s="336"/>
      <c r="N342" s="336"/>
      <c r="O342" s="336"/>
      <c r="P342" s="336"/>
      <c r="Q342" s="336"/>
      <c r="R342" s="336"/>
      <c r="S342" s="336"/>
      <c r="T342" s="336"/>
      <c r="U342" s="336"/>
      <c r="V342" s="336"/>
      <c r="W342" s="336"/>
      <c r="X342" s="336"/>
      <c r="Y342" s="336"/>
      <c r="Z342" s="336"/>
    </row>
    <row r="343">
      <c r="A343" s="336"/>
      <c r="B343" s="336"/>
      <c r="C343" s="336"/>
      <c r="D343" s="336"/>
      <c r="E343" s="336"/>
      <c r="F343" s="336"/>
      <c r="G343" s="336"/>
      <c r="H343" s="336"/>
      <c r="I343" s="336"/>
      <c r="J343" s="336"/>
      <c r="K343" s="336"/>
      <c r="L343" s="336"/>
      <c r="M343" s="336"/>
      <c r="N343" s="336"/>
      <c r="O343" s="336"/>
      <c r="P343" s="336"/>
      <c r="Q343" s="336"/>
      <c r="R343" s="336"/>
      <c r="S343" s="336"/>
      <c r="T343" s="336"/>
      <c r="U343" s="336"/>
      <c r="V343" s="336"/>
      <c r="W343" s="336"/>
      <c r="X343" s="336"/>
      <c r="Y343" s="336"/>
      <c r="Z343" s="336"/>
    </row>
    <row r="344">
      <c r="A344" s="336"/>
      <c r="B344" s="336"/>
      <c r="C344" s="336"/>
      <c r="D344" s="336"/>
      <c r="E344" s="336"/>
      <c r="F344" s="336"/>
      <c r="G344" s="336"/>
      <c r="H344" s="336"/>
      <c r="I344" s="336"/>
      <c r="J344" s="336"/>
      <c r="K344" s="336"/>
      <c r="L344" s="336"/>
      <c r="M344" s="336"/>
      <c r="N344" s="336"/>
      <c r="O344" s="336"/>
      <c r="P344" s="336"/>
      <c r="Q344" s="336"/>
      <c r="R344" s="336"/>
      <c r="S344" s="336"/>
      <c r="T344" s="336"/>
      <c r="U344" s="336"/>
      <c r="V344" s="336"/>
      <c r="W344" s="336"/>
      <c r="X344" s="336"/>
      <c r="Y344" s="336"/>
      <c r="Z344" s="336"/>
    </row>
    <row r="345">
      <c r="A345" s="336"/>
      <c r="B345" s="336"/>
      <c r="C345" s="336"/>
      <c r="D345" s="336"/>
      <c r="E345" s="336"/>
      <c r="F345" s="336"/>
      <c r="G345" s="336"/>
      <c r="H345" s="336"/>
      <c r="I345" s="336"/>
      <c r="J345" s="336"/>
      <c r="K345" s="336"/>
      <c r="L345" s="336"/>
      <c r="M345" s="336"/>
      <c r="N345" s="336"/>
      <c r="O345" s="336"/>
      <c r="P345" s="336"/>
      <c r="Q345" s="336"/>
      <c r="R345" s="336"/>
      <c r="S345" s="336"/>
      <c r="T345" s="336"/>
      <c r="U345" s="336"/>
      <c r="V345" s="336"/>
      <c r="W345" s="336"/>
      <c r="X345" s="336"/>
      <c r="Y345" s="336"/>
      <c r="Z345" s="336"/>
    </row>
    <row r="346">
      <c r="A346" s="336"/>
      <c r="B346" s="336"/>
      <c r="C346" s="336"/>
      <c r="D346" s="336"/>
      <c r="E346" s="336"/>
      <c r="F346" s="336"/>
      <c r="G346" s="336"/>
      <c r="H346" s="336"/>
      <c r="I346" s="336"/>
      <c r="J346" s="336"/>
      <c r="K346" s="336"/>
      <c r="L346" s="336"/>
      <c r="M346" s="336"/>
      <c r="N346" s="336"/>
      <c r="O346" s="336"/>
      <c r="P346" s="336"/>
      <c r="Q346" s="336"/>
      <c r="R346" s="336"/>
      <c r="S346" s="336"/>
      <c r="T346" s="336"/>
      <c r="U346" s="336"/>
      <c r="V346" s="336"/>
      <c r="W346" s="336"/>
      <c r="X346" s="336"/>
      <c r="Y346" s="336"/>
      <c r="Z346" s="336"/>
    </row>
    <row r="347">
      <c r="A347" s="336"/>
      <c r="B347" s="336"/>
      <c r="C347" s="336"/>
      <c r="D347" s="336"/>
      <c r="E347" s="336"/>
      <c r="F347" s="336"/>
      <c r="G347" s="336"/>
      <c r="H347" s="336"/>
      <c r="I347" s="336"/>
      <c r="J347" s="336"/>
      <c r="K347" s="336"/>
      <c r="L347" s="336"/>
      <c r="M347" s="336"/>
      <c r="N347" s="336"/>
      <c r="O347" s="336"/>
      <c r="P347" s="336"/>
      <c r="Q347" s="336"/>
      <c r="R347" s="336"/>
      <c r="S347" s="336"/>
      <c r="T347" s="336"/>
      <c r="U347" s="336"/>
      <c r="V347" s="336"/>
      <c r="W347" s="336"/>
      <c r="X347" s="336"/>
      <c r="Y347" s="336"/>
      <c r="Z347" s="336"/>
    </row>
    <row r="348">
      <c r="A348" s="336"/>
      <c r="B348" s="336"/>
      <c r="C348" s="336"/>
      <c r="D348" s="336"/>
      <c r="E348" s="336"/>
      <c r="F348" s="336"/>
      <c r="G348" s="336"/>
      <c r="H348" s="336"/>
      <c r="I348" s="336"/>
      <c r="J348" s="336"/>
      <c r="K348" s="336"/>
      <c r="L348" s="336"/>
      <c r="M348" s="336"/>
      <c r="N348" s="336"/>
      <c r="O348" s="336"/>
      <c r="P348" s="336"/>
      <c r="Q348" s="336"/>
      <c r="R348" s="336"/>
      <c r="S348" s="336"/>
      <c r="T348" s="336"/>
      <c r="U348" s="336"/>
      <c r="V348" s="336"/>
      <c r="W348" s="336"/>
      <c r="X348" s="336"/>
      <c r="Y348" s="336"/>
      <c r="Z348" s="336"/>
    </row>
    <row r="349">
      <c r="A349" s="336"/>
      <c r="B349" s="336"/>
      <c r="C349" s="336"/>
      <c r="D349" s="336"/>
      <c r="E349" s="336"/>
      <c r="F349" s="336"/>
      <c r="G349" s="336"/>
      <c r="H349" s="336"/>
      <c r="I349" s="336"/>
      <c r="J349" s="336"/>
      <c r="K349" s="336"/>
      <c r="L349" s="336"/>
      <c r="M349" s="336"/>
      <c r="N349" s="336"/>
      <c r="O349" s="336"/>
      <c r="P349" s="336"/>
      <c r="Q349" s="336"/>
      <c r="R349" s="336"/>
      <c r="S349" s="336"/>
      <c r="T349" s="336"/>
      <c r="U349" s="336"/>
      <c r="V349" s="336"/>
      <c r="W349" s="336"/>
      <c r="X349" s="336"/>
      <c r="Y349" s="336"/>
      <c r="Z349" s="336"/>
    </row>
    <row r="350">
      <c r="A350" s="336"/>
      <c r="B350" s="336"/>
      <c r="C350" s="336"/>
      <c r="D350" s="336"/>
      <c r="E350" s="336"/>
      <c r="F350" s="336"/>
      <c r="G350" s="336"/>
      <c r="H350" s="336"/>
      <c r="I350" s="336"/>
      <c r="J350" s="336"/>
      <c r="K350" s="336"/>
      <c r="L350" s="336"/>
      <c r="M350" s="336"/>
      <c r="N350" s="336"/>
      <c r="O350" s="336"/>
      <c r="P350" s="336"/>
      <c r="Q350" s="336"/>
      <c r="R350" s="336"/>
      <c r="S350" s="336"/>
      <c r="T350" s="336"/>
      <c r="U350" s="336"/>
      <c r="V350" s="336"/>
      <c r="W350" s="336"/>
      <c r="X350" s="336"/>
      <c r="Y350" s="336"/>
      <c r="Z350" s="336"/>
    </row>
    <row r="351">
      <c r="A351" s="336"/>
      <c r="B351" s="336"/>
      <c r="C351" s="336"/>
      <c r="D351" s="336"/>
      <c r="E351" s="336"/>
      <c r="F351" s="336"/>
      <c r="G351" s="336"/>
      <c r="H351" s="336"/>
      <c r="I351" s="336"/>
      <c r="J351" s="336"/>
      <c r="K351" s="336"/>
      <c r="L351" s="336"/>
      <c r="M351" s="336"/>
      <c r="N351" s="336"/>
      <c r="O351" s="336"/>
      <c r="P351" s="336"/>
      <c r="Q351" s="336"/>
      <c r="R351" s="336"/>
      <c r="S351" s="336"/>
      <c r="T351" s="336"/>
      <c r="U351" s="336"/>
      <c r="V351" s="336"/>
      <c r="W351" s="336"/>
      <c r="X351" s="336"/>
      <c r="Y351" s="336"/>
      <c r="Z351" s="336"/>
    </row>
    <row r="352">
      <c r="A352" s="336"/>
      <c r="B352" s="336"/>
      <c r="C352" s="336"/>
      <c r="D352" s="336"/>
      <c r="E352" s="336"/>
      <c r="F352" s="336"/>
      <c r="G352" s="336"/>
      <c r="H352" s="336"/>
      <c r="I352" s="336"/>
      <c r="J352" s="336"/>
      <c r="K352" s="336"/>
      <c r="L352" s="336"/>
      <c r="M352" s="336"/>
      <c r="N352" s="336"/>
      <c r="O352" s="336"/>
      <c r="P352" s="336"/>
      <c r="Q352" s="336"/>
      <c r="R352" s="336"/>
      <c r="S352" s="336"/>
      <c r="T352" s="336"/>
      <c r="U352" s="336"/>
      <c r="V352" s="336"/>
      <c r="W352" s="336"/>
      <c r="X352" s="336"/>
      <c r="Y352" s="336"/>
      <c r="Z352" s="336"/>
    </row>
    <row r="353">
      <c r="A353" s="336"/>
      <c r="B353" s="336"/>
      <c r="C353" s="336"/>
      <c r="D353" s="336"/>
      <c r="E353" s="336"/>
      <c r="F353" s="336"/>
      <c r="G353" s="336"/>
      <c r="H353" s="336"/>
      <c r="I353" s="336"/>
      <c r="J353" s="336"/>
      <c r="K353" s="336"/>
      <c r="L353" s="336"/>
      <c r="M353" s="336"/>
      <c r="N353" s="336"/>
      <c r="O353" s="336"/>
      <c r="P353" s="336"/>
      <c r="Q353" s="336"/>
      <c r="R353" s="336"/>
      <c r="S353" s="336"/>
      <c r="T353" s="336"/>
      <c r="U353" s="336"/>
      <c r="V353" s="336"/>
      <c r="W353" s="336"/>
      <c r="X353" s="336"/>
      <c r="Y353" s="336"/>
      <c r="Z353" s="336"/>
    </row>
    <row r="354">
      <c r="A354" s="336"/>
      <c r="B354" s="336"/>
      <c r="C354" s="336"/>
      <c r="D354" s="336"/>
      <c r="E354" s="336"/>
      <c r="F354" s="336"/>
      <c r="G354" s="336"/>
      <c r="H354" s="336"/>
      <c r="I354" s="336"/>
      <c r="J354" s="336"/>
      <c r="K354" s="336"/>
      <c r="L354" s="336"/>
      <c r="M354" s="336"/>
      <c r="N354" s="336"/>
      <c r="O354" s="336"/>
      <c r="P354" s="336"/>
      <c r="Q354" s="336"/>
      <c r="R354" s="336"/>
      <c r="S354" s="336"/>
      <c r="T354" s="336"/>
      <c r="U354" s="336"/>
      <c r="V354" s="336"/>
      <c r="W354" s="336"/>
      <c r="X354" s="336"/>
      <c r="Y354" s="336"/>
      <c r="Z354" s="336"/>
    </row>
    <row r="355">
      <c r="A355" s="336"/>
      <c r="B355" s="336"/>
      <c r="C355" s="336"/>
      <c r="D355" s="336"/>
      <c r="E355" s="336"/>
      <c r="F355" s="336"/>
      <c r="G355" s="336"/>
      <c r="H355" s="336"/>
      <c r="I355" s="336"/>
      <c r="J355" s="336"/>
      <c r="K355" s="336"/>
      <c r="L355" s="336"/>
      <c r="M355" s="336"/>
      <c r="N355" s="336"/>
      <c r="O355" s="336"/>
      <c r="P355" s="336"/>
      <c r="Q355" s="336"/>
      <c r="R355" s="336"/>
      <c r="S355" s="336"/>
      <c r="T355" s="336"/>
      <c r="U355" s="336"/>
      <c r="V355" s="336"/>
      <c r="W355" s="336"/>
      <c r="X355" s="336"/>
      <c r="Y355" s="336"/>
      <c r="Z355" s="336"/>
    </row>
    <row r="356">
      <c r="A356" s="336"/>
      <c r="B356" s="336"/>
      <c r="C356" s="336"/>
      <c r="D356" s="336"/>
      <c r="E356" s="336"/>
      <c r="F356" s="336"/>
      <c r="G356" s="336"/>
      <c r="H356" s="336"/>
      <c r="I356" s="336"/>
      <c r="J356" s="336"/>
      <c r="K356" s="336"/>
      <c r="L356" s="336"/>
      <c r="M356" s="336"/>
      <c r="N356" s="336"/>
      <c r="O356" s="336"/>
      <c r="P356" s="336"/>
      <c r="Q356" s="336"/>
      <c r="R356" s="336"/>
      <c r="S356" s="336"/>
      <c r="T356" s="336"/>
      <c r="U356" s="336"/>
      <c r="V356" s="336"/>
      <c r="W356" s="336"/>
      <c r="X356" s="336"/>
      <c r="Y356" s="336"/>
      <c r="Z356" s="336"/>
    </row>
    <row r="357">
      <c r="A357" s="336"/>
      <c r="B357" s="336"/>
      <c r="C357" s="336"/>
      <c r="D357" s="336"/>
      <c r="E357" s="336"/>
      <c r="F357" s="336"/>
      <c r="G357" s="336"/>
      <c r="H357" s="336"/>
      <c r="I357" s="336"/>
      <c r="J357" s="336"/>
      <c r="K357" s="336"/>
      <c r="L357" s="336"/>
      <c r="M357" s="336"/>
      <c r="N357" s="336"/>
      <c r="O357" s="336"/>
      <c r="P357" s="336"/>
      <c r="Q357" s="336"/>
      <c r="R357" s="336"/>
      <c r="S357" s="336"/>
      <c r="T357" s="336"/>
      <c r="U357" s="336"/>
      <c r="V357" s="336"/>
      <c r="W357" s="336"/>
      <c r="X357" s="336"/>
      <c r="Y357" s="336"/>
      <c r="Z357" s="336"/>
    </row>
    <row r="358">
      <c r="A358" s="336"/>
      <c r="B358" s="336"/>
      <c r="C358" s="336"/>
      <c r="D358" s="336"/>
      <c r="E358" s="336"/>
      <c r="F358" s="336"/>
      <c r="G358" s="336"/>
      <c r="H358" s="336"/>
      <c r="I358" s="336"/>
      <c r="J358" s="336"/>
      <c r="K358" s="336"/>
      <c r="L358" s="336"/>
      <c r="M358" s="336"/>
      <c r="N358" s="336"/>
      <c r="O358" s="336"/>
      <c r="P358" s="336"/>
      <c r="Q358" s="336"/>
      <c r="R358" s="336"/>
      <c r="S358" s="336"/>
      <c r="T358" s="336"/>
      <c r="U358" s="336"/>
      <c r="V358" s="336"/>
      <c r="W358" s="336"/>
      <c r="X358" s="336"/>
      <c r="Y358" s="336"/>
      <c r="Z358" s="336"/>
    </row>
    <row r="359">
      <c r="A359" s="336"/>
      <c r="B359" s="336"/>
      <c r="C359" s="336"/>
      <c r="D359" s="336"/>
      <c r="E359" s="336"/>
      <c r="F359" s="336"/>
      <c r="G359" s="336"/>
      <c r="H359" s="336"/>
      <c r="I359" s="336"/>
      <c r="J359" s="336"/>
      <c r="K359" s="336"/>
      <c r="L359" s="336"/>
      <c r="M359" s="336"/>
      <c r="N359" s="336"/>
      <c r="O359" s="336"/>
      <c r="P359" s="336"/>
      <c r="Q359" s="336"/>
      <c r="R359" s="336"/>
      <c r="S359" s="336"/>
      <c r="T359" s="336"/>
      <c r="U359" s="336"/>
      <c r="V359" s="336"/>
      <c r="W359" s="336"/>
      <c r="X359" s="336"/>
      <c r="Y359" s="336"/>
      <c r="Z359" s="336"/>
    </row>
    <row r="360">
      <c r="A360" s="336"/>
      <c r="B360" s="336"/>
      <c r="C360" s="336"/>
      <c r="D360" s="336"/>
      <c r="E360" s="336"/>
      <c r="F360" s="336"/>
      <c r="G360" s="336"/>
      <c r="H360" s="336"/>
      <c r="I360" s="336"/>
      <c r="J360" s="336"/>
      <c r="K360" s="336"/>
      <c r="L360" s="336"/>
      <c r="M360" s="336"/>
      <c r="N360" s="336"/>
      <c r="O360" s="336"/>
      <c r="P360" s="336"/>
      <c r="Q360" s="336"/>
      <c r="R360" s="336"/>
      <c r="S360" s="336"/>
      <c r="T360" s="336"/>
      <c r="U360" s="336"/>
      <c r="V360" s="336"/>
      <c r="W360" s="336"/>
      <c r="X360" s="336"/>
      <c r="Y360" s="336"/>
      <c r="Z360" s="336"/>
    </row>
    <row r="361">
      <c r="A361" s="336"/>
      <c r="B361" s="336"/>
      <c r="C361" s="336"/>
      <c r="D361" s="336"/>
      <c r="E361" s="336"/>
      <c r="F361" s="336"/>
      <c r="G361" s="336"/>
      <c r="H361" s="336"/>
      <c r="I361" s="336"/>
      <c r="J361" s="336"/>
      <c r="K361" s="336"/>
      <c r="L361" s="336"/>
      <c r="M361" s="336"/>
      <c r="N361" s="336"/>
      <c r="O361" s="336"/>
      <c r="P361" s="336"/>
      <c r="Q361" s="336"/>
      <c r="R361" s="336"/>
      <c r="S361" s="336"/>
      <c r="T361" s="336"/>
      <c r="U361" s="336"/>
      <c r="V361" s="336"/>
      <c r="W361" s="336"/>
      <c r="X361" s="336"/>
      <c r="Y361" s="336"/>
      <c r="Z361" s="336"/>
    </row>
    <row r="362">
      <c r="A362" s="336"/>
      <c r="B362" s="336"/>
      <c r="C362" s="336"/>
      <c r="D362" s="336"/>
      <c r="E362" s="336"/>
      <c r="F362" s="336"/>
      <c r="G362" s="336"/>
      <c r="H362" s="336"/>
      <c r="I362" s="336"/>
      <c r="J362" s="336"/>
      <c r="K362" s="336"/>
      <c r="L362" s="336"/>
      <c r="M362" s="336"/>
      <c r="N362" s="336"/>
      <c r="O362" s="336"/>
      <c r="P362" s="336"/>
      <c r="Q362" s="336"/>
      <c r="R362" s="336"/>
      <c r="S362" s="336"/>
      <c r="T362" s="336"/>
      <c r="U362" s="336"/>
      <c r="V362" s="336"/>
      <c r="W362" s="336"/>
      <c r="X362" s="336"/>
      <c r="Y362" s="336"/>
      <c r="Z362" s="336"/>
    </row>
    <row r="363">
      <c r="A363" s="336"/>
      <c r="B363" s="336"/>
      <c r="C363" s="336"/>
      <c r="D363" s="336"/>
      <c r="E363" s="336"/>
      <c r="F363" s="336"/>
      <c r="G363" s="336"/>
      <c r="H363" s="336"/>
      <c r="I363" s="336"/>
      <c r="J363" s="336"/>
      <c r="K363" s="336"/>
      <c r="L363" s="336"/>
      <c r="M363" s="336"/>
      <c r="N363" s="336"/>
      <c r="O363" s="336"/>
      <c r="P363" s="336"/>
      <c r="Q363" s="336"/>
      <c r="R363" s="336"/>
      <c r="S363" s="336"/>
      <c r="T363" s="336"/>
      <c r="U363" s="336"/>
      <c r="V363" s="336"/>
      <c r="W363" s="336"/>
      <c r="X363" s="336"/>
      <c r="Y363" s="336"/>
      <c r="Z363" s="336"/>
    </row>
    <row r="364">
      <c r="A364" s="336"/>
      <c r="B364" s="336"/>
      <c r="C364" s="336"/>
      <c r="D364" s="336"/>
      <c r="E364" s="336"/>
      <c r="F364" s="336"/>
      <c r="G364" s="336"/>
      <c r="H364" s="336"/>
      <c r="I364" s="336"/>
      <c r="J364" s="336"/>
      <c r="K364" s="336"/>
      <c r="L364" s="336"/>
      <c r="M364" s="336"/>
      <c r="N364" s="336"/>
      <c r="O364" s="336"/>
      <c r="P364" s="336"/>
      <c r="Q364" s="336"/>
      <c r="R364" s="336"/>
      <c r="S364" s="336"/>
      <c r="T364" s="336"/>
      <c r="U364" s="336"/>
      <c r="V364" s="336"/>
      <c r="W364" s="336"/>
      <c r="X364" s="336"/>
      <c r="Y364" s="336"/>
      <c r="Z364" s="336"/>
    </row>
    <row r="365">
      <c r="A365" s="336"/>
      <c r="B365" s="336"/>
      <c r="C365" s="336"/>
      <c r="D365" s="336"/>
      <c r="E365" s="336"/>
      <c r="F365" s="336"/>
      <c r="G365" s="336"/>
      <c r="H365" s="336"/>
      <c r="I365" s="336"/>
      <c r="J365" s="336"/>
      <c r="K365" s="336"/>
      <c r="L365" s="336"/>
      <c r="M365" s="336"/>
      <c r="N365" s="336"/>
      <c r="O365" s="336"/>
      <c r="P365" s="336"/>
      <c r="Q365" s="336"/>
      <c r="R365" s="336"/>
      <c r="S365" s="336"/>
      <c r="T365" s="336"/>
      <c r="U365" s="336"/>
      <c r="V365" s="336"/>
      <c r="W365" s="336"/>
      <c r="X365" s="336"/>
      <c r="Y365" s="336"/>
      <c r="Z365" s="336"/>
    </row>
    <row r="366">
      <c r="A366" s="336"/>
      <c r="B366" s="336"/>
      <c r="C366" s="336"/>
      <c r="D366" s="336"/>
      <c r="E366" s="336"/>
      <c r="F366" s="336"/>
      <c r="G366" s="336"/>
      <c r="H366" s="336"/>
      <c r="I366" s="336"/>
      <c r="J366" s="336"/>
      <c r="K366" s="336"/>
      <c r="L366" s="336"/>
      <c r="M366" s="336"/>
      <c r="N366" s="336"/>
      <c r="O366" s="336"/>
      <c r="P366" s="336"/>
      <c r="Q366" s="336"/>
      <c r="R366" s="336"/>
      <c r="S366" s="336"/>
      <c r="T366" s="336"/>
      <c r="U366" s="336"/>
      <c r="V366" s="336"/>
      <c r="W366" s="336"/>
      <c r="X366" s="336"/>
      <c r="Y366" s="336"/>
      <c r="Z366" s="336"/>
    </row>
    <row r="367">
      <c r="A367" s="336"/>
      <c r="B367" s="336"/>
      <c r="C367" s="336"/>
      <c r="D367" s="336"/>
      <c r="E367" s="336"/>
      <c r="F367" s="336"/>
      <c r="G367" s="336"/>
      <c r="H367" s="336"/>
      <c r="I367" s="336"/>
      <c r="J367" s="336"/>
      <c r="K367" s="336"/>
      <c r="L367" s="336"/>
      <c r="M367" s="336"/>
      <c r="N367" s="336"/>
      <c r="O367" s="336"/>
      <c r="P367" s="336"/>
      <c r="Q367" s="336"/>
      <c r="R367" s="336"/>
      <c r="S367" s="336"/>
      <c r="T367" s="336"/>
      <c r="U367" s="336"/>
      <c r="V367" s="336"/>
      <c r="W367" s="336"/>
      <c r="X367" s="336"/>
      <c r="Y367" s="336"/>
      <c r="Z367" s="336"/>
    </row>
    <row r="368">
      <c r="A368" s="336"/>
      <c r="B368" s="336"/>
      <c r="C368" s="336"/>
      <c r="D368" s="336"/>
      <c r="E368" s="336"/>
      <c r="F368" s="336"/>
      <c r="G368" s="336"/>
      <c r="H368" s="336"/>
      <c r="I368" s="336"/>
      <c r="J368" s="336"/>
      <c r="K368" s="336"/>
      <c r="L368" s="336"/>
      <c r="M368" s="336"/>
      <c r="N368" s="336"/>
      <c r="O368" s="336"/>
      <c r="P368" s="336"/>
      <c r="Q368" s="336"/>
      <c r="R368" s="336"/>
      <c r="S368" s="336"/>
      <c r="T368" s="336"/>
      <c r="U368" s="336"/>
      <c r="V368" s="336"/>
      <c r="W368" s="336"/>
      <c r="X368" s="336"/>
      <c r="Y368" s="336"/>
      <c r="Z368" s="336"/>
    </row>
    <row r="369">
      <c r="A369" s="336"/>
      <c r="B369" s="336"/>
      <c r="C369" s="336"/>
      <c r="D369" s="336"/>
      <c r="E369" s="336"/>
      <c r="F369" s="336"/>
      <c r="G369" s="336"/>
      <c r="H369" s="336"/>
      <c r="I369" s="336"/>
      <c r="J369" s="336"/>
      <c r="K369" s="336"/>
      <c r="L369" s="336"/>
      <c r="M369" s="336"/>
      <c r="N369" s="336"/>
      <c r="O369" s="336"/>
      <c r="P369" s="336"/>
      <c r="Q369" s="336"/>
      <c r="R369" s="336"/>
      <c r="S369" s="336"/>
      <c r="T369" s="336"/>
      <c r="U369" s="336"/>
      <c r="V369" s="336"/>
      <c r="W369" s="336"/>
      <c r="X369" s="336"/>
      <c r="Y369" s="336"/>
      <c r="Z369" s="336"/>
    </row>
    <row r="370">
      <c r="A370" s="336"/>
      <c r="B370" s="336"/>
      <c r="C370" s="336"/>
      <c r="D370" s="336"/>
      <c r="E370" s="336"/>
      <c r="F370" s="336"/>
      <c r="G370" s="336"/>
      <c r="H370" s="336"/>
      <c r="I370" s="336"/>
      <c r="J370" s="336"/>
      <c r="K370" s="336"/>
      <c r="L370" s="336"/>
      <c r="M370" s="336"/>
      <c r="N370" s="336"/>
      <c r="O370" s="336"/>
      <c r="P370" s="336"/>
      <c r="Q370" s="336"/>
      <c r="R370" s="336"/>
      <c r="S370" s="336"/>
      <c r="T370" s="336"/>
      <c r="U370" s="336"/>
      <c r="V370" s="336"/>
      <c r="W370" s="336"/>
      <c r="X370" s="336"/>
      <c r="Y370" s="336"/>
      <c r="Z370" s="336"/>
    </row>
    <row r="371">
      <c r="A371" s="336"/>
      <c r="B371" s="336"/>
      <c r="C371" s="336"/>
      <c r="D371" s="336"/>
      <c r="E371" s="336"/>
      <c r="F371" s="336"/>
      <c r="G371" s="336"/>
      <c r="H371" s="336"/>
      <c r="I371" s="336"/>
      <c r="J371" s="336"/>
      <c r="K371" s="336"/>
      <c r="L371" s="336"/>
      <c r="M371" s="336"/>
      <c r="N371" s="336"/>
      <c r="O371" s="336"/>
      <c r="P371" s="336"/>
      <c r="Q371" s="336"/>
      <c r="R371" s="336"/>
      <c r="S371" s="336"/>
      <c r="T371" s="336"/>
      <c r="U371" s="336"/>
      <c r="V371" s="336"/>
      <c r="W371" s="336"/>
      <c r="X371" s="336"/>
      <c r="Y371" s="336"/>
      <c r="Z371" s="336"/>
    </row>
    <row r="372">
      <c r="A372" s="336"/>
      <c r="B372" s="336"/>
      <c r="C372" s="336"/>
      <c r="D372" s="336"/>
      <c r="E372" s="336"/>
      <c r="F372" s="336"/>
      <c r="G372" s="336"/>
      <c r="H372" s="336"/>
      <c r="I372" s="336"/>
      <c r="J372" s="336"/>
      <c r="K372" s="336"/>
      <c r="L372" s="336"/>
      <c r="M372" s="336"/>
      <c r="N372" s="336"/>
      <c r="O372" s="336"/>
      <c r="P372" s="336"/>
      <c r="Q372" s="336"/>
      <c r="R372" s="336"/>
      <c r="S372" s="336"/>
      <c r="T372" s="336"/>
      <c r="U372" s="336"/>
      <c r="V372" s="336"/>
      <c r="W372" s="336"/>
      <c r="X372" s="336"/>
      <c r="Y372" s="336"/>
      <c r="Z372" s="336"/>
    </row>
    <row r="373">
      <c r="A373" s="336"/>
      <c r="B373" s="336"/>
      <c r="C373" s="336"/>
      <c r="D373" s="336"/>
      <c r="E373" s="336"/>
      <c r="F373" s="336"/>
      <c r="G373" s="336"/>
      <c r="H373" s="336"/>
      <c r="I373" s="336"/>
      <c r="J373" s="336"/>
      <c r="K373" s="336"/>
      <c r="L373" s="336"/>
      <c r="M373" s="336"/>
      <c r="N373" s="336"/>
      <c r="O373" s="336"/>
      <c r="P373" s="336"/>
      <c r="Q373" s="336"/>
      <c r="R373" s="336"/>
      <c r="S373" s="336"/>
      <c r="T373" s="336"/>
      <c r="U373" s="336"/>
      <c r="V373" s="336"/>
      <c r="W373" s="336"/>
      <c r="X373" s="336"/>
      <c r="Y373" s="336"/>
      <c r="Z373" s="336"/>
    </row>
    <row r="374">
      <c r="A374" s="336"/>
      <c r="B374" s="336"/>
      <c r="C374" s="336"/>
      <c r="D374" s="336"/>
      <c r="E374" s="336"/>
      <c r="F374" s="336"/>
      <c r="G374" s="336"/>
      <c r="H374" s="336"/>
      <c r="I374" s="336"/>
      <c r="J374" s="336"/>
      <c r="K374" s="336"/>
      <c r="L374" s="336"/>
      <c r="M374" s="336"/>
      <c r="N374" s="336"/>
      <c r="O374" s="336"/>
      <c r="P374" s="336"/>
      <c r="Q374" s="336"/>
      <c r="R374" s="336"/>
      <c r="S374" s="336"/>
      <c r="T374" s="336"/>
      <c r="U374" s="336"/>
      <c r="V374" s="336"/>
      <c r="W374" s="336"/>
      <c r="X374" s="336"/>
      <c r="Y374" s="336"/>
      <c r="Z374" s="336"/>
    </row>
    <row r="375">
      <c r="A375" s="336"/>
      <c r="B375" s="336"/>
      <c r="C375" s="336"/>
      <c r="D375" s="336"/>
      <c r="E375" s="336"/>
      <c r="F375" s="336"/>
      <c r="G375" s="336"/>
      <c r="H375" s="336"/>
      <c r="I375" s="336"/>
      <c r="J375" s="336"/>
      <c r="K375" s="336"/>
      <c r="L375" s="336"/>
      <c r="M375" s="336"/>
      <c r="N375" s="336"/>
      <c r="O375" s="336"/>
      <c r="P375" s="336"/>
      <c r="Q375" s="336"/>
      <c r="R375" s="336"/>
      <c r="S375" s="336"/>
      <c r="T375" s="336"/>
      <c r="U375" s="336"/>
      <c r="V375" s="336"/>
      <c r="W375" s="336"/>
      <c r="X375" s="336"/>
      <c r="Y375" s="336"/>
      <c r="Z375" s="336"/>
    </row>
    <row r="376">
      <c r="A376" s="336"/>
      <c r="B376" s="336"/>
      <c r="C376" s="336"/>
      <c r="D376" s="336"/>
      <c r="E376" s="336"/>
      <c r="F376" s="336"/>
      <c r="G376" s="336"/>
      <c r="H376" s="336"/>
      <c r="I376" s="336"/>
      <c r="J376" s="336"/>
      <c r="K376" s="336"/>
      <c r="L376" s="336"/>
      <c r="M376" s="336"/>
      <c r="N376" s="336"/>
      <c r="O376" s="336"/>
      <c r="P376" s="336"/>
      <c r="Q376" s="336"/>
      <c r="R376" s="336"/>
      <c r="S376" s="336"/>
      <c r="T376" s="336"/>
      <c r="U376" s="336"/>
      <c r="V376" s="336"/>
      <c r="W376" s="336"/>
      <c r="X376" s="336"/>
      <c r="Y376" s="336"/>
      <c r="Z376" s="336"/>
    </row>
    <row r="377">
      <c r="A377" s="336"/>
      <c r="B377" s="336"/>
      <c r="C377" s="336"/>
      <c r="D377" s="336"/>
      <c r="E377" s="336"/>
      <c r="F377" s="336"/>
      <c r="G377" s="336"/>
      <c r="H377" s="336"/>
      <c r="I377" s="336"/>
      <c r="J377" s="336"/>
      <c r="K377" s="336"/>
      <c r="L377" s="336"/>
      <c r="M377" s="336"/>
      <c r="N377" s="336"/>
      <c r="O377" s="336"/>
      <c r="P377" s="336"/>
      <c r="Q377" s="336"/>
      <c r="R377" s="336"/>
      <c r="S377" s="336"/>
      <c r="T377" s="336"/>
      <c r="U377" s="336"/>
      <c r="V377" s="336"/>
      <c r="W377" s="336"/>
      <c r="X377" s="336"/>
      <c r="Y377" s="336"/>
      <c r="Z377" s="336"/>
    </row>
    <row r="378">
      <c r="A378" s="336"/>
      <c r="B378" s="336"/>
      <c r="C378" s="336"/>
      <c r="D378" s="336"/>
      <c r="E378" s="336"/>
      <c r="F378" s="336"/>
      <c r="G378" s="336"/>
      <c r="H378" s="336"/>
      <c r="I378" s="336"/>
      <c r="J378" s="336"/>
      <c r="K378" s="336"/>
      <c r="L378" s="336"/>
      <c r="M378" s="336"/>
      <c r="N378" s="336"/>
      <c r="O378" s="336"/>
      <c r="P378" s="336"/>
      <c r="Q378" s="336"/>
      <c r="R378" s="336"/>
      <c r="S378" s="336"/>
      <c r="T378" s="336"/>
      <c r="U378" s="336"/>
      <c r="V378" s="336"/>
      <c r="W378" s="336"/>
      <c r="X378" s="336"/>
      <c r="Y378" s="336"/>
      <c r="Z378" s="336"/>
    </row>
    <row r="379">
      <c r="A379" s="336"/>
      <c r="B379" s="336"/>
      <c r="C379" s="336"/>
      <c r="D379" s="336"/>
      <c r="E379" s="336"/>
      <c r="F379" s="336"/>
      <c r="G379" s="336"/>
      <c r="H379" s="336"/>
      <c r="I379" s="336"/>
      <c r="J379" s="336"/>
      <c r="K379" s="336"/>
      <c r="L379" s="336"/>
      <c r="M379" s="336"/>
      <c r="N379" s="336"/>
      <c r="O379" s="336"/>
      <c r="P379" s="336"/>
      <c r="Q379" s="336"/>
      <c r="R379" s="336"/>
      <c r="S379" s="336"/>
      <c r="T379" s="336"/>
      <c r="U379" s="336"/>
      <c r="V379" s="336"/>
      <c r="W379" s="336"/>
      <c r="X379" s="336"/>
      <c r="Y379" s="336"/>
      <c r="Z379" s="336"/>
    </row>
    <row r="380">
      <c r="A380" s="336"/>
      <c r="B380" s="336"/>
      <c r="C380" s="336"/>
      <c r="D380" s="336"/>
      <c r="E380" s="336"/>
      <c r="F380" s="336"/>
      <c r="G380" s="336"/>
      <c r="H380" s="336"/>
      <c r="I380" s="336"/>
      <c r="J380" s="336"/>
      <c r="K380" s="336"/>
      <c r="L380" s="336"/>
      <c r="M380" s="336"/>
      <c r="N380" s="336"/>
      <c r="O380" s="336"/>
      <c r="P380" s="336"/>
      <c r="Q380" s="336"/>
      <c r="R380" s="336"/>
      <c r="S380" s="336"/>
      <c r="T380" s="336"/>
      <c r="U380" s="336"/>
      <c r="V380" s="336"/>
      <c r="W380" s="336"/>
      <c r="X380" s="336"/>
      <c r="Y380" s="336"/>
      <c r="Z380" s="336"/>
    </row>
    <row r="381">
      <c r="A381" s="336"/>
      <c r="B381" s="336"/>
      <c r="C381" s="336"/>
      <c r="D381" s="336"/>
      <c r="E381" s="336"/>
      <c r="F381" s="336"/>
      <c r="G381" s="336"/>
      <c r="H381" s="336"/>
      <c r="I381" s="336"/>
      <c r="J381" s="336"/>
      <c r="K381" s="336"/>
      <c r="L381" s="336"/>
      <c r="M381" s="336"/>
      <c r="N381" s="336"/>
      <c r="O381" s="336"/>
      <c r="P381" s="336"/>
      <c r="Q381" s="336"/>
      <c r="R381" s="336"/>
      <c r="S381" s="336"/>
      <c r="T381" s="336"/>
      <c r="U381" s="336"/>
      <c r="V381" s="336"/>
      <c r="W381" s="336"/>
      <c r="X381" s="336"/>
      <c r="Y381" s="336"/>
      <c r="Z381" s="336"/>
    </row>
    <row r="382">
      <c r="A382" s="336"/>
      <c r="B382" s="336"/>
      <c r="C382" s="336"/>
      <c r="D382" s="336"/>
      <c r="E382" s="336"/>
      <c r="F382" s="336"/>
      <c r="G382" s="336"/>
      <c r="H382" s="336"/>
      <c r="I382" s="336"/>
      <c r="J382" s="336"/>
      <c r="K382" s="336"/>
      <c r="L382" s="336"/>
      <c r="M382" s="336"/>
      <c r="N382" s="336"/>
      <c r="O382" s="336"/>
      <c r="P382" s="336"/>
      <c r="Q382" s="336"/>
      <c r="R382" s="336"/>
      <c r="S382" s="336"/>
      <c r="T382" s="336"/>
      <c r="U382" s="336"/>
      <c r="V382" s="336"/>
      <c r="W382" s="336"/>
      <c r="X382" s="336"/>
      <c r="Y382" s="336"/>
      <c r="Z382" s="336"/>
    </row>
    <row r="383">
      <c r="A383" s="336"/>
      <c r="B383" s="336"/>
      <c r="C383" s="336"/>
      <c r="D383" s="336"/>
      <c r="E383" s="336"/>
      <c r="F383" s="336"/>
      <c r="G383" s="336"/>
      <c r="H383" s="336"/>
      <c r="I383" s="336"/>
      <c r="J383" s="336"/>
      <c r="K383" s="336"/>
      <c r="L383" s="336"/>
      <c r="M383" s="336"/>
      <c r="N383" s="336"/>
      <c r="O383" s="336"/>
      <c r="P383" s="336"/>
      <c r="Q383" s="336"/>
      <c r="R383" s="336"/>
      <c r="S383" s="336"/>
      <c r="T383" s="336"/>
      <c r="U383" s="336"/>
      <c r="V383" s="336"/>
      <c r="W383" s="336"/>
      <c r="X383" s="336"/>
      <c r="Y383" s="336"/>
      <c r="Z383" s="336"/>
    </row>
    <row r="384">
      <c r="A384" s="336"/>
      <c r="B384" s="336"/>
      <c r="C384" s="336"/>
      <c r="D384" s="336"/>
      <c r="E384" s="336"/>
      <c r="F384" s="336"/>
      <c r="G384" s="336"/>
      <c r="H384" s="336"/>
      <c r="I384" s="336"/>
      <c r="J384" s="336"/>
      <c r="K384" s="336"/>
      <c r="L384" s="336"/>
      <c r="M384" s="336"/>
      <c r="N384" s="336"/>
      <c r="O384" s="336"/>
      <c r="P384" s="336"/>
      <c r="Q384" s="336"/>
      <c r="R384" s="336"/>
      <c r="S384" s="336"/>
      <c r="T384" s="336"/>
      <c r="U384" s="336"/>
      <c r="V384" s="336"/>
      <c r="W384" s="336"/>
      <c r="X384" s="336"/>
      <c r="Y384" s="336"/>
      <c r="Z384" s="336"/>
    </row>
    <row r="385">
      <c r="A385" s="336"/>
      <c r="B385" s="336"/>
      <c r="C385" s="336"/>
      <c r="D385" s="336"/>
      <c r="E385" s="336"/>
      <c r="F385" s="336"/>
      <c r="G385" s="336"/>
      <c r="H385" s="336"/>
      <c r="I385" s="336"/>
      <c r="J385" s="336"/>
      <c r="K385" s="336"/>
      <c r="L385" s="336"/>
      <c r="M385" s="336"/>
      <c r="N385" s="336"/>
      <c r="O385" s="336"/>
      <c r="P385" s="336"/>
      <c r="Q385" s="336"/>
      <c r="R385" s="336"/>
      <c r="S385" s="336"/>
      <c r="T385" s="336"/>
      <c r="U385" s="336"/>
      <c r="V385" s="336"/>
      <c r="W385" s="336"/>
      <c r="X385" s="336"/>
      <c r="Y385" s="336"/>
      <c r="Z385" s="336"/>
    </row>
    <row r="386">
      <c r="A386" s="336"/>
      <c r="B386" s="336"/>
      <c r="C386" s="336"/>
      <c r="D386" s="336"/>
      <c r="E386" s="336"/>
      <c r="F386" s="336"/>
      <c r="G386" s="336"/>
      <c r="H386" s="336"/>
      <c r="I386" s="336"/>
      <c r="J386" s="336"/>
      <c r="K386" s="336"/>
      <c r="L386" s="336"/>
      <c r="M386" s="336"/>
      <c r="N386" s="336"/>
      <c r="O386" s="336"/>
      <c r="P386" s="336"/>
      <c r="Q386" s="336"/>
      <c r="R386" s="336"/>
      <c r="S386" s="336"/>
      <c r="T386" s="336"/>
      <c r="U386" s="336"/>
      <c r="V386" s="336"/>
      <c r="W386" s="336"/>
      <c r="X386" s="336"/>
      <c r="Y386" s="336"/>
      <c r="Z386" s="336"/>
    </row>
    <row r="387">
      <c r="A387" s="336"/>
      <c r="B387" s="336"/>
      <c r="C387" s="336"/>
      <c r="D387" s="336"/>
      <c r="E387" s="336"/>
      <c r="F387" s="336"/>
      <c r="G387" s="336"/>
      <c r="H387" s="336"/>
      <c r="I387" s="336"/>
      <c r="J387" s="336"/>
      <c r="K387" s="336"/>
      <c r="L387" s="336"/>
      <c r="M387" s="336"/>
      <c r="N387" s="336"/>
      <c r="O387" s="336"/>
      <c r="P387" s="336"/>
      <c r="Q387" s="336"/>
      <c r="R387" s="336"/>
      <c r="S387" s="336"/>
      <c r="T387" s="336"/>
      <c r="U387" s="336"/>
      <c r="V387" s="336"/>
      <c r="W387" s="336"/>
      <c r="X387" s="336"/>
      <c r="Y387" s="336"/>
      <c r="Z387" s="336"/>
    </row>
    <row r="388">
      <c r="A388" s="336"/>
      <c r="B388" s="336"/>
      <c r="C388" s="336"/>
      <c r="D388" s="336"/>
      <c r="E388" s="336"/>
      <c r="F388" s="336"/>
      <c r="G388" s="336"/>
      <c r="H388" s="336"/>
      <c r="I388" s="336"/>
      <c r="J388" s="336"/>
      <c r="K388" s="336"/>
      <c r="L388" s="336"/>
      <c r="M388" s="336"/>
      <c r="N388" s="336"/>
      <c r="O388" s="336"/>
      <c r="P388" s="336"/>
      <c r="Q388" s="336"/>
      <c r="R388" s="336"/>
      <c r="S388" s="336"/>
      <c r="T388" s="336"/>
      <c r="U388" s="336"/>
      <c r="V388" s="336"/>
      <c r="W388" s="336"/>
      <c r="X388" s="336"/>
      <c r="Y388" s="336"/>
      <c r="Z388" s="336"/>
    </row>
    <row r="389">
      <c r="A389" s="336"/>
      <c r="B389" s="336"/>
      <c r="C389" s="336"/>
      <c r="D389" s="336"/>
      <c r="E389" s="336"/>
      <c r="F389" s="336"/>
      <c r="G389" s="336"/>
      <c r="H389" s="336"/>
      <c r="I389" s="336"/>
      <c r="J389" s="336"/>
      <c r="K389" s="336"/>
      <c r="L389" s="336"/>
      <c r="M389" s="336"/>
      <c r="N389" s="336"/>
      <c r="O389" s="336"/>
      <c r="P389" s="336"/>
      <c r="Q389" s="336"/>
      <c r="R389" s="336"/>
      <c r="S389" s="336"/>
      <c r="T389" s="336"/>
      <c r="U389" s="336"/>
      <c r="V389" s="336"/>
      <c r="W389" s="336"/>
      <c r="X389" s="336"/>
      <c r="Y389" s="336"/>
      <c r="Z389" s="336"/>
    </row>
    <row r="390">
      <c r="A390" s="336"/>
      <c r="B390" s="336"/>
      <c r="C390" s="336"/>
      <c r="D390" s="336"/>
      <c r="E390" s="336"/>
      <c r="F390" s="336"/>
      <c r="G390" s="336"/>
      <c r="H390" s="336"/>
      <c r="I390" s="336"/>
      <c r="J390" s="336"/>
      <c r="K390" s="336"/>
      <c r="L390" s="336"/>
      <c r="M390" s="336"/>
      <c r="N390" s="336"/>
      <c r="O390" s="336"/>
      <c r="P390" s="336"/>
      <c r="Q390" s="336"/>
      <c r="R390" s="336"/>
      <c r="S390" s="336"/>
      <c r="T390" s="336"/>
      <c r="U390" s="336"/>
      <c r="V390" s="336"/>
      <c r="W390" s="336"/>
      <c r="X390" s="336"/>
      <c r="Y390" s="336"/>
      <c r="Z390" s="336"/>
    </row>
    <row r="391">
      <c r="A391" s="336"/>
      <c r="B391" s="336"/>
      <c r="C391" s="336"/>
      <c r="D391" s="336"/>
      <c r="E391" s="336"/>
      <c r="F391" s="336"/>
      <c r="G391" s="336"/>
      <c r="H391" s="336"/>
      <c r="I391" s="336"/>
      <c r="J391" s="336"/>
      <c r="K391" s="336"/>
      <c r="L391" s="336"/>
      <c r="M391" s="336"/>
      <c r="N391" s="336"/>
      <c r="O391" s="336"/>
      <c r="P391" s="336"/>
      <c r="Q391" s="336"/>
      <c r="R391" s="336"/>
      <c r="S391" s="336"/>
      <c r="T391" s="336"/>
      <c r="U391" s="336"/>
      <c r="V391" s="336"/>
      <c r="W391" s="336"/>
      <c r="X391" s="336"/>
      <c r="Y391" s="336"/>
      <c r="Z391" s="336"/>
    </row>
    <row r="392">
      <c r="A392" s="336"/>
      <c r="B392" s="336"/>
      <c r="C392" s="336"/>
      <c r="D392" s="336"/>
      <c r="E392" s="336"/>
      <c r="F392" s="336"/>
      <c r="G392" s="336"/>
      <c r="H392" s="336"/>
      <c r="I392" s="336"/>
      <c r="J392" s="336"/>
      <c r="K392" s="336"/>
      <c r="L392" s="336"/>
      <c r="M392" s="336"/>
      <c r="N392" s="336"/>
      <c r="O392" s="336"/>
      <c r="P392" s="336"/>
      <c r="Q392" s="336"/>
      <c r="R392" s="336"/>
      <c r="S392" s="336"/>
      <c r="T392" s="336"/>
      <c r="U392" s="336"/>
      <c r="V392" s="336"/>
      <c r="W392" s="336"/>
      <c r="X392" s="336"/>
      <c r="Y392" s="336"/>
      <c r="Z392" s="336"/>
    </row>
    <row r="393">
      <c r="A393" s="336"/>
      <c r="B393" s="336"/>
      <c r="C393" s="336"/>
      <c r="D393" s="336"/>
      <c r="E393" s="336"/>
      <c r="F393" s="336"/>
      <c r="G393" s="336"/>
      <c r="H393" s="336"/>
      <c r="I393" s="336"/>
      <c r="J393" s="336"/>
      <c r="K393" s="336"/>
      <c r="L393" s="336"/>
      <c r="M393" s="336"/>
      <c r="N393" s="336"/>
      <c r="O393" s="336"/>
      <c r="P393" s="336"/>
      <c r="Q393" s="336"/>
      <c r="R393" s="336"/>
      <c r="S393" s="336"/>
      <c r="T393" s="336"/>
      <c r="U393" s="336"/>
      <c r="V393" s="336"/>
      <c r="W393" s="336"/>
      <c r="X393" s="336"/>
      <c r="Y393" s="336"/>
      <c r="Z393" s="336"/>
    </row>
    <row r="394">
      <c r="A394" s="336"/>
      <c r="B394" s="336"/>
      <c r="C394" s="336"/>
      <c r="D394" s="336"/>
      <c r="E394" s="336"/>
      <c r="F394" s="336"/>
      <c r="G394" s="336"/>
      <c r="H394" s="336"/>
      <c r="I394" s="336"/>
      <c r="J394" s="336"/>
      <c r="K394" s="336"/>
      <c r="L394" s="336"/>
      <c r="M394" s="336"/>
      <c r="N394" s="336"/>
      <c r="O394" s="336"/>
      <c r="P394" s="336"/>
      <c r="Q394" s="336"/>
      <c r="R394" s="336"/>
      <c r="S394" s="336"/>
      <c r="T394" s="336"/>
      <c r="U394" s="336"/>
      <c r="V394" s="336"/>
      <c r="W394" s="336"/>
      <c r="X394" s="336"/>
      <c r="Y394" s="336"/>
      <c r="Z394" s="336"/>
    </row>
    <row r="395">
      <c r="A395" s="336"/>
      <c r="B395" s="336"/>
      <c r="C395" s="336"/>
      <c r="D395" s="336"/>
      <c r="E395" s="336"/>
      <c r="F395" s="336"/>
      <c r="G395" s="336"/>
      <c r="H395" s="336"/>
      <c r="I395" s="336"/>
      <c r="J395" s="336"/>
      <c r="K395" s="336"/>
      <c r="L395" s="336"/>
      <c r="M395" s="336"/>
      <c r="N395" s="336"/>
      <c r="O395" s="336"/>
      <c r="P395" s="336"/>
      <c r="Q395" s="336"/>
      <c r="R395" s="336"/>
      <c r="S395" s="336"/>
      <c r="T395" s="336"/>
      <c r="U395" s="336"/>
      <c r="V395" s="336"/>
      <c r="W395" s="336"/>
      <c r="X395" s="336"/>
      <c r="Y395" s="336"/>
      <c r="Z395" s="336"/>
    </row>
    <row r="396">
      <c r="A396" s="336"/>
      <c r="B396" s="336"/>
      <c r="C396" s="336"/>
      <c r="D396" s="336"/>
      <c r="E396" s="336"/>
      <c r="F396" s="336"/>
      <c r="G396" s="336"/>
      <c r="H396" s="336"/>
      <c r="I396" s="336"/>
      <c r="J396" s="336"/>
      <c r="K396" s="336"/>
      <c r="L396" s="336"/>
      <c r="M396" s="336"/>
      <c r="N396" s="336"/>
      <c r="O396" s="336"/>
      <c r="P396" s="336"/>
      <c r="Q396" s="336"/>
      <c r="R396" s="336"/>
      <c r="S396" s="336"/>
      <c r="T396" s="336"/>
      <c r="U396" s="336"/>
      <c r="V396" s="336"/>
      <c r="W396" s="336"/>
      <c r="X396" s="336"/>
      <c r="Y396" s="336"/>
      <c r="Z396" s="336"/>
    </row>
    <row r="397">
      <c r="A397" s="336"/>
      <c r="B397" s="336"/>
      <c r="C397" s="336"/>
      <c r="D397" s="336"/>
      <c r="E397" s="336"/>
      <c r="F397" s="336"/>
      <c r="G397" s="336"/>
      <c r="H397" s="336"/>
      <c r="I397" s="336"/>
      <c r="J397" s="336"/>
      <c r="K397" s="336"/>
      <c r="L397" s="336"/>
      <c r="M397" s="336"/>
      <c r="N397" s="336"/>
      <c r="O397" s="336"/>
      <c r="P397" s="336"/>
      <c r="Q397" s="336"/>
      <c r="R397" s="336"/>
      <c r="S397" s="336"/>
      <c r="T397" s="336"/>
      <c r="U397" s="336"/>
      <c r="V397" s="336"/>
      <c r="W397" s="336"/>
      <c r="X397" s="336"/>
      <c r="Y397" s="336"/>
      <c r="Z397" s="336"/>
    </row>
    <row r="398">
      <c r="A398" s="336"/>
      <c r="B398" s="336"/>
      <c r="C398" s="336"/>
      <c r="D398" s="336"/>
      <c r="E398" s="336"/>
      <c r="F398" s="336"/>
      <c r="G398" s="336"/>
      <c r="H398" s="336"/>
      <c r="I398" s="336"/>
      <c r="J398" s="336"/>
      <c r="K398" s="336"/>
      <c r="L398" s="336"/>
      <c r="M398" s="336"/>
      <c r="N398" s="336"/>
      <c r="O398" s="336"/>
      <c r="P398" s="336"/>
      <c r="Q398" s="336"/>
      <c r="R398" s="336"/>
      <c r="S398" s="336"/>
      <c r="T398" s="336"/>
      <c r="U398" s="336"/>
      <c r="V398" s="336"/>
      <c r="W398" s="336"/>
      <c r="X398" s="336"/>
      <c r="Y398" s="336"/>
      <c r="Z398" s="336"/>
    </row>
    <row r="399">
      <c r="A399" s="336"/>
      <c r="B399" s="336"/>
      <c r="C399" s="336"/>
      <c r="D399" s="336"/>
      <c r="E399" s="336"/>
      <c r="F399" s="336"/>
      <c r="G399" s="336"/>
      <c r="H399" s="336"/>
      <c r="I399" s="336"/>
      <c r="J399" s="336"/>
      <c r="K399" s="336"/>
      <c r="L399" s="336"/>
      <c r="M399" s="336"/>
      <c r="N399" s="336"/>
      <c r="O399" s="336"/>
      <c r="P399" s="336"/>
      <c r="Q399" s="336"/>
      <c r="R399" s="336"/>
      <c r="S399" s="336"/>
      <c r="T399" s="336"/>
      <c r="U399" s="336"/>
      <c r="V399" s="336"/>
      <c r="W399" s="336"/>
      <c r="X399" s="336"/>
      <c r="Y399" s="336"/>
      <c r="Z399" s="336"/>
    </row>
    <row r="400">
      <c r="A400" s="336"/>
      <c r="B400" s="336"/>
      <c r="C400" s="336"/>
      <c r="D400" s="336"/>
      <c r="E400" s="336"/>
      <c r="F400" s="336"/>
      <c r="G400" s="336"/>
      <c r="H400" s="336"/>
      <c r="I400" s="336"/>
      <c r="J400" s="336"/>
      <c r="K400" s="336"/>
      <c r="L400" s="336"/>
      <c r="M400" s="336"/>
      <c r="N400" s="336"/>
      <c r="O400" s="336"/>
      <c r="P400" s="336"/>
      <c r="Q400" s="336"/>
      <c r="R400" s="336"/>
      <c r="S400" s="336"/>
      <c r="T400" s="336"/>
      <c r="U400" s="336"/>
      <c r="V400" s="336"/>
      <c r="W400" s="336"/>
      <c r="X400" s="336"/>
      <c r="Y400" s="336"/>
      <c r="Z400" s="336"/>
    </row>
    <row r="401">
      <c r="A401" s="336"/>
      <c r="B401" s="336"/>
      <c r="C401" s="336"/>
      <c r="D401" s="336"/>
      <c r="E401" s="336"/>
      <c r="F401" s="336"/>
      <c r="G401" s="336"/>
      <c r="H401" s="336"/>
      <c r="I401" s="336"/>
      <c r="J401" s="336"/>
      <c r="K401" s="336"/>
      <c r="L401" s="336"/>
      <c r="M401" s="336"/>
      <c r="N401" s="336"/>
      <c r="O401" s="336"/>
      <c r="P401" s="336"/>
      <c r="Q401" s="336"/>
      <c r="R401" s="336"/>
      <c r="S401" s="336"/>
      <c r="T401" s="336"/>
      <c r="U401" s="336"/>
      <c r="V401" s="336"/>
      <c r="W401" s="336"/>
      <c r="X401" s="336"/>
      <c r="Y401" s="336"/>
      <c r="Z401" s="336"/>
    </row>
    <row r="402">
      <c r="A402" s="336"/>
      <c r="B402" s="336"/>
      <c r="C402" s="336"/>
      <c r="D402" s="336"/>
      <c r="E402" s="336"/>
      <c r="F402" s="336"/>
      <c r="G402" s="336"/>
      <c r="H402" s="336"/>
      <c r="I402" s="336"/>
      <c r="J402" s="336"/>
      <c r="K402" s="336"/>
      <c r="L402" s="336"/>
      <c r="M402" s="336"/>
      <c r="N402" s="336"/>
      <c r="O402" s="336"/>
      <c r="P402" s="336"/>
      <c r="Q402" s="336"/>
      <c r="R402" s="336"/>
      <c r="S402" s="336"/>
      <c r="T402" s="336"/>
      <c r="U402" s="336"/>
      <c r="V402" s="336"/>
      <c r="W402" s="336"/>
      <c r="X402" s="336"/>
      <c r="Y402" s="336"/>
      <c r="Z402" s="336"/>
    </row>
    <row r="403">
      <c r="A403" s="336"/>
      <c r="B403" s="336"/>
      <c r="C403" s="336"/>
      <c r="D403" s="336"/>
      <c r="E403" s="336"/>
      <c r="F403" s="336"/>
      <c r="G403" s="336"/>
      <c r="H403" s="336"/>
      <c r="I403" s="336"/>
      <c r="J403" s="336"/>
      <c r="K403" s="336"/>
      <c r="L403" s="336"/>
      <c r="M403" s="336"/>
      <c r="N403" s="336"/>
      <c r="O403" s="336"/>
      <c r="P403" s="336"/>
      <c r="Q403" s="336"/>
      <c r="R403" s="336"/>
      <c r="S403" s="336"/>
      <c r="T403" s="336"/>
      <c r="U403" s="336"/>
      <c r="V403" s="336"/>
      <c r="W403" s="336"/>
      <c r="X403" s="336"/>
      <c r="Y403" s="336"/>
      <c r="Z403" s="336"/>
    </row>
    <row r="404">
      <c r="A404" s="336"/>
      <c r="B404" s="336"/>
      <c r="C404" s="336"/>
      <c r="D404" s="336"/>
      <c r="E404" s="336"/>
      <c r="F404" s="336"/>
      <c r="G404" s="336"/>
      <c r="H404" s="336"/>
      <c r="I404" s="336"/>
      <c r="J404" s="336"/>
      <c r="K404" s="336"/>
      <c r="L404" s="336"/>
      <c r="M404" s="336"/>
      <c r="N404" s="336"/>
      <c r="O404" s="336"/>
      <c r="P404" s="336"/>
      <c r="Q404" s="336"/>
      <c r="R404" s="336"/>
      <c r="S404" s="336"/>
      <c r="T404" s="336"/>
      <c r="U404" s="336"/>
      <c r="V404" s="336"/>
      <c r="W404" s="336"/>
      <c r="X404" s="336"/>
      <c r="Y404" s="336"/>
      <c r="Z404" s="336"/>
    </row>
    <row r="405">
      <c r="A405" s="336"/>
      <c r="B405" s="336"/>
      <c r="C405" s="336"/>
      <c r="D405" s="336"/>
      <c r="E405" s="336"/>
      <c r="F405" s="336"/>
      <c r="G405" s="336"/>
      <c r="H405" s="336"/>
      <c r="I405" s="336"/>
      <c r="J405" s="336"/>
      <c r="K405" s="336"/>
      <c r="L405" s="336"/>
      <c r="M405" s="336"/>
      <c r="N405" s="336"/>
      <c r="O405" s="336"/>
      <c r="P405" s="336"/>
      <c r="Q405" s="336"/>
      <c r="R405" s="336"/>
      <c r="S405" s="336"/>
      <c r="T405" s="336"/>
      <c r="U405" s="336"/>
      <c r="V405" s="336"/>
      <c r="W405" s="336"/>
      <c r="X405" s="336"/>
      <c r="Y405" s="336"/>
      <c r="Z405" s="336"/>
    </row>
    <row r="406">
      <c r="A406" s="336"/>
      <c r="B406" s="336"/>
      <c r="C406" s="336"/>
      <c r="D406" s="336"/>
      <c r="E406" s="336"/>
      <c r="F406" s="336"/>
      <c r="G406" s="336"/>
      <c r="H406" s="336"/>
      <c r="I406" s="336"/>
      <c r="J406" s="336"/>
      <c r="K406" s="336"/>
      <c r="L406" s="336"/>
      <c r="M406" s="336"/>
      <c r="N406" s="336"/>
      <c r="O406" s="336"/>
      <c r="P406" s="336"/>
      <c r="Q406" s="336"/>
      <c r="R406" s="336"/>
      <c r="S406" s="336"/>
      <c r="T406" s="336"/>
      <c r="U406" s="336"/>
      <c r="V406" s="336"/>
      <c r="W406" s="336"/>
      <c r="X406" s="336"/>
      <c r="Y406" s="336"/>
      <c r="Z406" s="336"/>
    </row>
    <row r="407">
      <c r="A407" s="336"/>
      <c r="B407" s="336"/>
      <c r="C407" s="336"/>
      <c r="D407" s="336"/>
      <c r="E407" s="336"/>
      <c r="F407" s="336"/>
      <c r="G407" s="336"/>
      <c r="H407" s="336"/>
      <c r="I407" s="336"/>
      <c r="J407" s="336"/>
      <c r="K407" s="336"/>
      <c r="L407" s="336"/>
      <c r="M407" s="336"/>
      <c r="N407" s="336"/>
      <c r="O407" s="336"/>
      <c r="P407" s="336"/>
      <c r="Q407" s="336"/>
      <c r="R407" s="336"/>
      <c r="S407" s="336"/>
      <c r="T407" s="336"/>
      <c r="U407" s="336"/>
      <c r="V407" s="336"/>
      <c r="W407" s="336"/>
      <c r="X407" s="336"/>
      <c r="Y407" s="336"/>
      <c r="Z407" s="336"/>
    </row>
    <row r="408">
      <c r="A408" s="336"/>
      <c r="B408" s="336"/>
      <c r="C408" s="336"/>
      <c r="D408" s="336"/>
      <c r="E408" s="336"/>
      <c r="F408" s="336"/>
      <c r="G408" s="336"/>
      <c r="H408" s="336"/>
      <c r="I408" s="336"/>
      <c r="J408" s="336"/>
      <c r="K408" s="336"/>
      <c r="L408" s="336"/>
      <c r="M408" s="336"/>
      <c r="N408" s="336"/>
      <c r="O408" s="336"/>
      <c r="P408" s="336"/>
      <c r="Q408" s="336"/>
      <c r="R408" s="336"/>
      <c r="S408" s="336"/>
      <c r="T408" s="336"/>
      <c r="U408" s="336"/>
      <c r="V408" s="336"/>
      <c r="W408" s="336"/>
      <c r="X408" s="336"/>
      <c r="Y408" s="336"/>
      <c r="Z408" s="336"/>
    </row>
    <row r="409">
      <c r="A409" s="336"/>
      <c r="B409" s="336"/>
      <c r="C409" s="336"/>
      <c r="D409" s="336"/>
      <c r="E409" s="336"/>
      <c r="F409" s="336"/>
      <c r="G409" s="336"/>
      <c r="H409" s="336"/>
      <c r="I409" s="336"/>
      <c r="J409" s="336"/>
      <c r="K409" s="336"/>
      <c r="L409" s="336"/>
      <c r="M409" s="336"/>
      <c r="N409" s="336"/>
      <c r="O409" s="336"/>
      <c r="P409" s="336"/>
      <c r="Q409" s="336"/>
      <c r="R409" s="336"/>
      <c r="S409" s="336"/>
      <c r="T409" s="336"/>
      <c r="U409" s="336"/>
      <c r="V409" s="336"/>
      <c r="W409" s="336"/>
      <c r="X409" s="336"/>
      <c r="Y409" s="336"/>
      <c r="Z409" s="336"/>
    </row>
    <row r="410">
      <c r="A410" s="336"/>
      <c r="B410" s="336"/>
      <c r="C410" s="336"/>
      <c r="D410" s="336"/>
      <c r="E410" s="336"/>
      <c r="F410" s="336"/>
      <c r="G410" s="336"/>
      <c r="H410" s="336"/>
      <c r="I410" s="336"/>
      <c r="J410" s="336"/>
      <c r="K410" s="336"/>
      <c r="L410" s="336"/>
      <c r="M410" s="336"/>
      <c r="N410" s="336"/>
      <c r="O410" s="336"/>
      <c r="P410" s="336"/>
      <c r="Q410" s="336"/>
      <c r="R410" s="336"/>
      <c r="S410" s="336"/>
      <c r="T410" s="336"/>
      <c r="U410" s="336"/>
      <c r="V410" s="336"/>
      <c r="W410" s="336"/>
      <c r="X410" s="336"/>
      <c r="Y410" s="336"/>
      <c r="Z410" s="336"/>
    </row>
    <row r="411">
      <c r="A411" s="336"/>
      <c r="B411" s="336"/>
      <c r="C411" s="336"/>
      <c r="D411" s="336"/>
      <c r="E411" s="336"/>
      <c r="F411" s="336"/>
      <c r="G411" s="336"/>
      <c r="H411" s="336"/>
      <c r="I411" s="336"/>
      <c r="J411" s="336"/>
      <c r="K411" s="336"/>
      <c r="L411" s="336"/>
      <c r="M411" s="336"/>
      <c r="N411" s="336"/>
      <c r="O411" s="336"/>
      <c r="P411" s="336"/>
      <c r="Q411" s="336"/>
      <c r="R411" s="336"/>
      <c r="S411" s="336"/>
      <c r="T411" s="336"/>
      <c r="U411" s="336"/>
      <c r="V411" s="336"/>
      <c r="W411" s="336"/>
      <c r="X411" s="336"/>
      <c r="Y411" s="336"/>
      <c r="Z411" s="336"/>
    </row>
    <row r="412">
      <c r="A412" s="336"/>
      <c r="B412" s="336"/>
      <c r="C412" s="336"/>
      <c r="D412" s="336"/>
      <c r="E412" s="336"/>
      <c r="F412" s="336"/>
      <c r="G412" s="336"/>
      <c r="H412" s="336"/>
      <c r="I412" s="336"/>
      <c r="J412" s="336"/>
      <c r="K412" s="336"/>
      <c r="L412" s="336"/>
      <c r="M412" s="336"/>
      <c r="N412" s="336"/>
      <c r="O412" s="336"/>
      <c r="P412" s="336"/>
      <c r="Q412" s="336"/>
      <c r="R412" s="336"/>
      <c r="S412" s="336"/>
      <c r="T412" s="336"/>
      <c r="U412" s="336"/>
      <c r="V412" s="336"/>
      <c r="W412" s="336"/>
      <c r="X412" s="336"/>
      <c r="Y412" s="336"/>
      <c r="Z412" s="336"/>
    </row>
    <row r="413">
      <c r="A413" s="336"/>
      <c r="B413" s="336"/>
      <c r="C413" s="336"/>
      <c r="D413" s="336"/>
      <c r="E413" s="336"/>
      <c r="F413" s="336"/>
      <c r="G413" s="336"/>
      <c r="H413" s="336"/>
      <c r="I413" s="336"/>
      <c r="J413" s="336"/>
      <c r="K413" s="336"/>
      <c r="L413" s="336"/>
      <c r="M413" s="336"/>
      <c r="N413" s="336"/>
      <c r="O413" s="336"/>
      <c r="P413" s="336"/>
      <c r="Q413" s="336"/>
      <c r="R413" s="336"/>
      <c r="S413" s="336"/>
      <c r="T413" s="336"/>
      <c r="U413" s="336"/>
      <c r="V413" s="336"/>
      <c r="W413" s="336"/>
      <c r="X413" s="336"/>
      <c r="Y413" s="336"/>
      <c r="Z413" s="336"/>
    </row>
    <row r="414">
      <c r="A414" s="336"/>
      <c r="B414" s="336"/>
      <c r="C414" s="336"/>
      <c r="D414" s="336"/>
      <c r="E414" s="336"/>
      <c r="F414" s="336"/>
      <c r="G414" s="336"/>
      <c r="H414" s="336"/>
      <c r="I414" s="336"/>
      <c r="J414" s="336"/>
      <c r="K414" s="336"/>
      <c r="L414" s="336"/>
      <c r="M414" s="336"/>
      <c r="N414" s="336"/>
      <c r="O414" s="336"/>
      <c r="P414" s="336"/>
      <c r="Q414" s="336"/>
      <c r="R414" s="336"/>
      <c r="S414" s="336"/>
      <c r="T414" s="336"/>
      <c r="U414" s="336"/>
      <c r="V414" s="336"/>
      <c r="W414" s="336"/>
      <c r="X414" s="336"/>
      <c r="Y414" s="336"/>
      <c r="Z414" s="336"/>
    </row>
    <row r="415">
      <c r="A415" s="336"/>
      <c r="B415" s="336"/>
      <c r="C415" s="336"/>
      <c r="D415" s="336"/>
      <c r="E415" s="336"/>
      <c r="F415" s="336"/>
      <c r="G415" s="336"/>
      <c r="H415" s="336"/>
      <c r="I415" s="336"/>
      <c r="J415" s="336"/>
      <c r="K415" s="336"/>
      <c r="L415" s="336"/>
      <c r="M415" s="336"/>
      <c r="N415" s="336"/>
      <c r="O415" s="336"/>
      <c r="P415" s="336"/>
      <c r="Q415" s="336"/>
      <c r="R415" s="336"/>
      <c r="S415" s="336"/>
      <c r="T415" s="336"/>
      <c r="U415" s="336"/>
      <c r="V415" s="336"/>
      <c r="W415" s="336"/>
      <c r="X415" s="336"/>
      <c r="Y415" s="336"/>
      <c r="Z415" s="336"/>
    </row>
    <row r="416">
      <c r="A416" s="336"/>
      <c r="B416" s="336"/>
      <c r="C416" s="336"/>
      <c r="D416" s="336"/>
      <c r="E416" s="336"/>
      <c r="F416" s="336"/>
      <c r="G416" s="336"/>
      <c r="H416" s="336"/>
      <c r="I416" s="336"/>
      <c r="J416" s="336"/>
      <c r="K416" s="336"/>
      <c r="L416" s="336"/>
      <c r="M416" s="336"/>
      <c r="N416" s="336"/>
      <c r="O416" s="336"/>
      <c r="P416" s="336"/>
      <c r="Q416" s="336"/>
      <c r="R416" s="336"/>
      <c r="S416" s="336"/>
      <c r="T416" s="336"/>
      <c r="U416" s="336"/>
      <c r="V416" s="336"/>
      <c r="W416" s="336"/>
      <c r="X416" s="336"/>
      <c r="Y416" s="336"/>
      <c r="Z416" s="336"/>
    </row>
    <row r="417">
      <c r="A417" s="336"/>
      <c r="B417" s="336"/>
      <c r="C417" s="336"/>
      <c r="D417" s="336"/>
      <c r="E417" s="336"/>
      <c r="F417" s="336"/>
      <c r="G417" s="336"/>
      <c r="H417" s="336"/>
      <c r="I417" s="336"/>
      <c r="J417" s="336"/>
      <c r="K417" s="336"/>
      <c r="L417" s="336"/>
      <c r="M417" s="336"/>
      <c r="N417" s="336"/>
      <c r="O417" s="336"/>
      <c r="P417" s="336"/>
      <c r="Q417" s="336"/>
      <c r="R417" s="336"/>
      <c r="S417" s="336"/>
      <c r="T417" s="336"/>
      <c r="U417" s="336"/>
      <c r="V417" s="336"/>
      <c r="W417" s="336"/>
      <c r="X417" s="336"/>
      <c r="Y417" s="336"/>
      <c r="Z417" s="336"/>
    </row>
    <row r="418">
      <c r="A418" s="336"/>
      <c r="B418" s="336"/>
      <c r="C418" s="336"/>
      <c r="D418" s="336"/>
      <c r="E418" s="336"/>
      <c r="F418" s="336"/>
      <c r="G418" s="336"/>
      <c r="H418" s="336"/>
      <c r="I418" s="336"/>
      <c r="J418" s="336"/>
      <c r="K418" s="336"/>
      <c r="L418" s="336"/>
      <c r="M418" s="336"/>
      <c r="N418" s="336"/>
      <c r="O418" s="336"/>
      <c r="P418" s="336"/>
      <c r="Q418" s="336"/>
      <c r="R418" s="336"/>
      <c r="S418" s="336"/>
      <c r="T418" s="336"/>
      <c r="U418" s="336"/>
      <c r="V418" s="336"/>
      <c r="W418" s="336"/>
      <c r="X418" s="336"/>
      <c r="Y418" s="336"/>
      <c r="Z418" s="336"/>
    </row>
    <row r="419">
      <c r="A419" s="336"/>
      <c r="B419" s="336"/>
      <c r="C419" s="336"/>
      <c r="D419" s="336"/>
      <c r="E419" s="336"/>
      <c r="F419" s="336"/>
      <c r="G419" s="336"/>
      <c r="H419" s="336"/>
      <c r="I419" s="336"/>
      <c r="J419" s="336"/>
      <c r="K419" s="336"/>
      <c r="L419" s="336"/>
      <c r="M419" s="336"/>
      <c r="N419" s="336"/>
      <c r="O419" s="336"/>
      <c r="P419" s="336"/>
      <c r="Q419" s="336"/>
      <c r="R419" s="336"/>
      <c r="S419" s="336"/>
      <c r="T419" s="336"/>
      <c r="U419" s="336"/>
      <c r="V419" s="336"/>
      <c r="W419" s="336"/>
      <c r="X419" s="336"/>
      <c r="Y419" s="336"/>
      <c r="Z419" s="336"/>
    </row>
    <row r="420">
      <c r="A420" s="336"/>
      <c r="B420" s="336"/>
      <c r="C420" s="336"/>
      <c r="D420" s="336"/>
      <c r="E420" s="336"/>
      <c r="F420" s="336"/>
      <c r="G420" s="336"/>
      <c r="H420" s="336"/>
      <c r="I420" s="336"/>
      <c r="J420" s="336"/>
      <c r="K420" s="336"/>
      <c r="L420" s="336"/>
      <c r="M420" s="336"/>
      <c r="N420" s="336"/>
      <c r="O420" s="336"/>
      <c r="P420" s="336"/>
      <c r="Q420" s="336"/>
      <c r="R420" s="336"/>
      <c r="S420" s="336"/>
      <c r="T420" s="336"/>
      <c r="U420" s="336"/>
      <c r="V420" s="336"/>
      <c r="W420" s="336"/>
      <c r="X420" s="336"/>
      <c r="Y420" s="336"/>
      <c r="Z420" s="336"/>
    </row>
    <row r="421">
      <c r="A421" s="336"/>
      <c r="B421" s="336"/>
      <c r="C421" s="336"/>
      <c r="D421" s="336"/>
      <c r="E421" s="336"/>
      <c r="F421" s="336"/>
      <c r="G421" s="336"/>
      <c r="H421" s="336"/>
      <c r="I421" s="336"/>
      <c r="J421" s="336"/>
      <c r="K421" s="336"/>
      <c r="L421" s="336"/>
      <c r="M421" s="336"/>
      <c r="N421" s="336"/>
      <c r="O421" s="336"/>
      <c r="P421" s="336"/>
      <c r="Q421" s="336"/>
      <c r="R421" s="336"/>
      <c r="S421" s="336"/>
      <c r="T421" s="336"/>
      <c r="U421" s="336"/>
      <c r="V421" s="336"/>
      <c r="W421" s="336"/>
      <c r="X421" s="336"/>
      <c r="Y421" s="336"/>
      <c r="Z421" s="336"/>
    </row>
    <row r="422">
      <c r="A422" s="336"/>
      <c r="B422" s="336"/>
      <c r="C422" s="336"/>
      <c r="D422" s="336"/>
      <c r="E422" s="336"/>
      <c r="F422" s="336"/>
      <c r="G422" s="336"/>
      <c r="H422" s="336"/>
      <c r="I422" s="336"/>
      <c r="J422" s="336"/>
      <c r="K422" s="336"/>
      <c r="L422" s="336"/>
      <c r="M422" s="336"/>
      <c r="N422" s="336"/>
      <c r="O422" s="336"/>
      <c r="P422" s="336"/>
      <c r="Q422" s="336"/>
      <c r="R422" s="336"/>
      <c r="S422" s="336"/>
      <c r="T422" s="336"/>
      <c r="U422" s="336"/>
      <c r="V422" s="336"/>
      <c r="W422" s="336"/>
      <c r="X422" s="336"/>
      <c r="Y422" s="336"/>
      <c r="Z422" s="336"/>
    </row>
    <row r="423">
      <c r="A423" s="336"/>
      <c r="B423" s="336"/>
      <c r="C423" s="336"/>
      <c r="D423" s="336"/>
      <c r="E423" s="336"/>
      <c r="F423" s="336"/>
      <c r="G423" s="336"/>
      <c r="H423" s="336"/>
      <c r="I423" s="336"/>
      <c r="J423" s="336"/>
      <c r="K423" s="336"/>
      <c r="L423" s="336"/>
      <c r="M423" s="336"/>
      <c r="N423" s="336"/>
      <c r="O423" s="336"/>
      <c r="P423" s="336"/>
      <c r="Q423" s="336"/>
      <c r="R423" s="336"/>
      <c r="S423" s="336"/>
      <c r="T423" s="336"/>
      <c r="U423" s="336"/>
      <c r="V423" s="336"/>
      <c r="W423" s="336"/>
      <c r="X423" s="336"/>
      <c r="Y423" s="336"/>
      <c r="Z423" s="336"/>
    </row>
    <row r="424">
      <c r="A424" s="336"/>
      <c r="B424" s="336"/>
      <c r="C424" s="336"/>
      <c r="D424" s="336"/>
      <c r="E424" s="336"/>
      <c r="F424" s="336"/>
      <c r="G424" s="336"/>
      <c r="H424" s="336"/>
      <c r="I424" s="336"/>
      <c r="J424" s="336"/>
      <c r="K424" s="336"/>
      <c r="L424" s="336"/>
      <c r="M424" s="336"/>
      <c r="N424" s="336"/>
      <c r="O424" s="336"/>
      <c r="P424" s="336"/>
      <c r="Q424" s="336"/>
      <c r="R424" s="336"/>
      <c r="S424" s="336"/>
      <c r="T424" s="336"/>
      <c r="U424" s="336"/>
      <c r="V424" s="336"/>
      <c r="W424" s="336"/>
      <c r="X424" s="336"/>
      <c r="Y424" s="336"/>
      <c r="Z424" s="336"/>
    </row>
    <row r="425">
      <c r="A425" s="336"/>
      <c r="B425" s="336"/>
      <c r="C425" s="336"/>
      <c r="D425" s="336"/>
      <c r="E425" s="336"/>
      <c r="F425" s="336"/>
      <c r="G425" s="336"/>
      <c r="H425" s="336"/>
      <c r="I425" s="336"/>
      <c r="J425" s="336"/>
      <c r="K425" s="336"/>
      <c r="L425" s="336"/>
      <c r="M425" s="336"/>
      <c r="N425" s="336"/>
      <c r="O425" s="336"/>
      <c r="P425" s="336"/>
      <c r="Q425" s="336"/>
      <c r="R425" s="336"/>
      <c r="S425" s="336"/>
      <c r="T425" s="336"/>
      <c r="U425" s="336"/>
      <c r="V425" s="336"/>
      <c r="W425" s="336"/>
      <c r="X425" s="336"/>
      <c r="Y425" s="336"/>
      <c r="Z425" s="336"/>
    </row>
    <row r="426">
      <c r="A426" s="336"/>
      <c r="B426" s="336"/>
      <c r="C426" s="336"/>
      <c r="D426" s="336"/>
      <c r="E426" s="336"/>
      <c r="F426" s="336"/>
      <c r="G426" s="336"/>
      <c r="H426" s="336"/>
      <c r="I426" s="336"/>
      <c r="J426" s="336"/>
      <c r="K426" s="336"/>
      <c r="L426" s="336"/>
      <c r="M426" s="336"/>
      <c r="N426" s="336"/>
      <c r="O426" s="336"/>
      <c r="P426" s="336"/>
      <c r="Q426" s="336"/>
      <c r="R426" s="336"/>
      <c r="S426" s="336"/>
      <c r="T426" s="336"/>
      <c r="U426" s="336"/>
      <c r="V426" s="336"/>
      <c r="W426" s="336"/>
      <c r="X426" s="336"/>
      <c r="Y426" s="336"/>
      <c r="Z426" s="336"/>
    </row>
    <row r="427">
      <c r="A427" s="336"/>
      <c r="B427" s="336"/>
      <c r="C427" s="336"/>
      <c r="D427" s="336"/>
      <c r="E427" s="336"/>
      <c r="F427" s="336"/>
      <c r="G427" s="336"/>
      <c r="H427" s="336"/>
      <c r="I427" s="336"/>
      <c r="J427" s="336"/>
      <c r="K427" s="336"/>
      <c r="L427" s="336"/>
      <c r="M427" s="336"/>
      <c r="N427" s="336"/>
      <c r="O427" s="336"/>
      <c r="P427" s="336"/>
      <c r="Q427" s="336"/>
      <c r="R427" s="336"/>
      <c r="S427" s="336"/>
      <c r="T427" s="336"/>
      <c r="U427" s="336"/>
      <c r="V427" s="336"/>
      <c r="W427" s="336"/>
      <c r="X427" s="336"/>
      <c r="Y427" s="336"/>
      <c r="Z427" s="336"/>
    </row>
    <row r="428">
      <c r="A428" s="336"/>
      <c r="B428" s="336"/>
      <c r="C428" s="336"/>
      <c r="D428" s="336"/>
      <c r="E428" s="336"/>
      <c r="F428" s="336"/>
      <c r="G428" s="336"/>
      <c r="H428" s="336"/>
      <c r="I428" s="336"/>
      <c r="J428" s="336"/>
      <c r="K428" s="336"/>
      <c r="L428" s="336"/>
      <c r="M428" s="336"/>
      <c r="N428" s="336"/>
      <c r="O428" s="336"/>
      <c r="P428" s="336"/>
      <c r="Q428" s="336"/>
      <c r="R428" s="336"/>
      <c r="S428" s="336"/>
      <c r="T428" s="336"/>
      <c r="U428" s="336"/>
      <c r="V428" s="336"/>
      <c r="W428" s="336"/>
      <c r="X428" s="336"/>
      <c r="Y428" s="336"/>
      <c r="Z428" s="336"/>
    </row>
    <row r="429">
      <c r="A429" s="336"/>
      <c r="B429" s="336"/>
      <c r="C429" s="336"/>
      <c r="D429" s="336"/>
      <c r="E429" s="336"/>
      <c r="F429" s="336"/>
      <c r="G429" s="336"/>
      <c r="H429" s="336"/>
      <c r="I429" s="336"/>
      <c r="J429" s="336"/>
      <c r="K429" s="336"/>
      <c r="L429" s="336"/>
      <c r="M429" s="336"/>
      <c r="N429" s="336"/>
      <c r="O429" s="336"/>
      <c r="P429" s="336"/>
      <c r="Q429" s="336"/>
      <c r="R429" s="336"/>
      <c r="S429" s="336"/>
      <c r="T429" s="336"/>
      <c r="U429" s="336"/>
      <c r="V429" s="336"/>
      <c r="W429" s="336"/>
      <c r="X429" s="336"/>
      <c r="Y429" s="336"/>
      <c r="Z429" s="336"/>
    </row>
    <row r="430">
      <c r="A430" s="336"/>
      <c r="B430" s="336"/>
      <c r="C430" s="336"/>
      <c r="D430" s="336"/>
      <c r="E430" s="336"/>
      <c r="F430" s="336"/>
      <c r="G430" s="336"/>
      <c r="H430" s="336"/>
      <c r="I430" s="336"/>
      <c r="J430" s="336"/>
      <c r="K430" s="336"/>
      <c r="L430" s="336"/>
      <c r="M430" s="336"/>
      <c r="N430" s="336"/>
      <c r="O430" s="336"/>
      <c r="P430" s="336"/>
      <c r="Q430" s="336"/>
      <c r="R430" s="336"/>
      <c r="S430" s="336"/>
      <c r="T430" s="336"/>
      <c r="U430" s="336"/>
      <c r="V430" s="336"/>
      <c r="W430" s="336"/>
      <c r="X430" s="336"/>
      <c r="Y430" s="336"/>
      <c r="Z430" s="336"/>
    </row>
    <row r="431">
      <c r="A431" s="336"/>
      <c r="B431" s="336"/>
      <c r="C431" s="336"/>
      <c r="D431" s="336"/>
      <c r="E431" s="336"/>
      <c r="F431" s="336"/>
      <c r="G431" s="336"/>
      <c r="H431" s="336"/>
      <c r="I431" s="336"/>
      <c r="J431" s="336"/>
      <c r="K431" s="336"/>
      <c r="L431" s="336"/>
      <c r="M431" s="336"/>
      <c r="N431" s="336"/>
      <c r="O431" s="336"/>
      <c r="P431" s="336"/>
      <c r="Q431" s="336"/>
      <c r="R431" s="336"/>
      <c r="S431" s="336"/>
      <c r="T431" s="336"/>
      <c r="U431" s="336"/>
      <c r="V431" s="336"/>
      <c r="W431" s="336"/>
      <c r="X431" s="336"/>
      <c r="Y431" s="336"/>
      <c r="Z431" s="336"/>
    </row>
    <row r="432">
      <c r="A432" s="336"/>
      <c r="B432" s="336"/>
      <c r="C432" s="336"/>
      <c r="D432" s="336"/>
      <c r="E432" s="336"/>
      <c r="F432" s="336"/>
      <c r="G432" s="336"/>
      <c r="H432" s="336"/>
      <c r="I432" s="336"/>
      <c r="J432" s="336"/>
      <c r="K432" s="336"/>
      <c r="L432" s="336"/>
      <c r="M432" s="336"/>
      <c r="N432" s="336"/>
      <c r="O432" s="336"/>
      <c r="P432" s="336"/>
      <c r="Q432" s="336"/>
      <c r="R432" s="336"/>
      <c r="S432" s="336"/>
      <c r="T432" s="336"/>
      <c r="U432" s="336"/>
      <c r="V432" s="336"/>
      <c r="W432" s="336"/>
      <c r="X432" s="336"/>
      <c r="Y432" s="336"/>
      <c r="Z432" s="336"/>
    </row>
    <row r="433">
      <c r="A433" s="336"/>
      <c r="B433" s="336"/>
      <c r="C433" s="336"/>
      <c r="D433" s="336"/>
      <c r="E433" s="336"/>
      <c r="F433" s="336"/>
      <c r="G433" s="336"/>
      <c r="H433" s="336"/>
      <c r="I433" s="336"/>
      <c r="J433" s="336"/>
      <c r="K433" s="336"/>
      <c r="L433" s="336"/>
      <c r="M433" s="336"/>
      <c r="N433" s="336"/>
      <c r="O433" s="336"/>
      <c r="P433" s="336"/>
      <c r="Q433" s="336"/>
      <c r="R433" s="336"/>
      <c r="S433" s="336"/>
      <c r="T433" s="336"/>
      <c r="U433" s="336"/>
      <c r="V433" s="336"/>
      <c r="W433" s="336"/>
      <c r="X433" s="336"/>
      <c r="Y433" s="336"/>
      <c r="Z433" s="336"/>
    </row>
    <row r="434">
      <c r="A434" s="336"/>
      <c r="B434" s="336"/>
      <c r="C434" s="336"/>
      <c r="D434" s="336"/>
      <c r="E434" s="336"/>
      <c r="F434" s="336"/>
      <c r="G434" s="336"/>
      <c r="H434" s="336"/>
      <c r="I434" s="336"/>
      <c r="J434" s="336"/>
      <c r="K434" s="336"/>
      <c r="L434" s="336"/>
      <c r="M434" s="336"/>
      <c r="N434" s="336"/>
      <c r="O434" s="336"/>
      <c r="P434" s="336"/>
      <c r="Q434" s="336"/>
      <c r="R434" s="336"/>
      <c r="S434" s="336"/>
      <c r="T434" s="336"/>
      <c r="U434" s="336"/>
      <c r="V434" s="336"/>
      <c r="W434" s="336"/>
      <c r="X434" s="336"/>
      <c r="Y434" s="336"/>
      <c r="Z434" s="336"/>
    </row>
    <row r="435">
      <c r="A435" s="336"/>
      <c r="B435" s="336"/>
      <c r="C435" s="336"/>
      <c r="D435" s="336"/>
      <c r="E435" s="336"/>
      <c r="F435" s="336"/>
      <c r="G435" s="336"/>
      <c r="H435" s="336"/>
      <c r="I435" s="336"/>
      <c r="J435" s="336"/>
      <c r="K435" s="336"/>
      <c r="L435" s="336"/>
      <c r="M435" s="336"/>
      <c r="N435" s="336"/>
      <c r="O435" s="336"/>
      <c r="P435" s="336"/>
      <c r="Q435" s="336"/>
      <c r="R435" s="336"/>
      <c r="S435" s="336"/>
      <c r="T435" s="336"/>
      <c r="U435" s="336"/>
      <c r="V435" s="336"/>
      <c r="W435" s="336"/>
      <c r="X435" s="336"/>
      <c r="Y435" s="336"/>
      <c r="Z435" s="336"/>
    </row>
    <row r="436">
      <c r="A436" s="336"/>
      <c r="B436" s="336"/>
      <c r="C436" s="336"/>
      <c r="D436" s="336"/>
      <c r="E436" s="336"/>
      <c r="F436" s="336"/>
      <c r="G436" s="336"/>
      <c r="H436" s="336"/>
      <c r="I436" s="336"/>
      <c r="J436" s="336"/>
      <c r="K436" s="336"/>
      <c r="L436" s="336"/>
      <c r="M436" s="336"/>
      <c r="N436" s="336"/>
      <c r="O436" s="336"/>
      <c r="P436" s="336"/>
      <c r="Q436" s="336"/>
      <c r="R436" s="336"/>
      <c r="S436" s="336"/>
      <c r="T436" s="336"/>
      <c r="U436" s="336"/>
      <c r="V436" s="336"/>
      <c r="W436" s="336"/>
      <c r="X436" s="336"/>
      <c r="Y436" s="336"/>
      <c r="Z436" s="336"/>
    </row>
    <row r="437">
      <c r="A437" s="336"/>
      <c r="B437" s="336"/>
      <c r="C437" s="336"/>
      <c r="D437" s="336"/>
      <c r="E437" s="336"/>
      <c r="F437" s="336"/>
      <c r="G437" s="336"/>
      <c r="H437" s="336"/>
      <c r="I437" s="336"/>
      <c r="J437" s="336"/>
      <c r="K437" s="336"/>
      <c r="L437" s="336"/>
      <c r="M437" s="336"/>
      <c r="N437" s="336"/>
      <c r="O437" s="336"/>
      <c r="P437" s="336"/>
      <c r="Q437" s="336"/>
      <c r="R437" s="336"/>
      <c r="S437" s="336"/>
      <c r="T437" s="336"/>
      <c r="U437" s="336"/>
      <c r="V437" s="336"/>
      <c r="W437" s="336"/>
      <c r="X437" s="336"/>
      <c r="Y437" s="336"/>
      <c r="Z437" s="336"/>
    </row>
    <row r="438">
      <c r="A438" s="336"/>
      <c r="B438" s="336"/>
      <c r="C438" s="336"/>
      <c r="D438" s="336"/>
      <c r="E438" s="336"/>
      <c r="F438" s="336"/>
      <c r="G438" s="336"/>
      <c r="H438" s="336"/>
      <c r="I438" s="336"/>
      <c r="J438" s="336"/>
      <c r="K438" s="336"/>
      <c r="L438" s="336"/>
      <c r="M438" s="336"/>
      <c r="N438" s="336"/>
      <c r="O438" s="336"/>
      <c r="P438" s="336"/>
      <c r="Q438" s="336"/>
      <c r="R438" s="336"/>
      <c r="S438" s="336"/>
      <c r="T438" s="336"/>
      <c r="U438" s="336"/>
      <c r="V438" s="336"/>
      <c r="W438" s="336"/>
      <c r="X438" s="336"/>
      <c r="Y438" s="336"/>
      <c r="Z438" s="336"/>
    </row>
    <row r="439">
      <c r="A439" s="336"/>
      <c r="B439" s="336"/>
      <c r="C439" s="336"/>
      <c r="D439" s="336"/>
      <c r="E439" s="336"/>
      <c r="F439" s="336"/>
      <c r="G439" s="336"/>
      <c r="H439" s="336"/>
      <c r="I439" s="336"/>
      <c r="J439" s="336"/>
      <c r="K439" s="336"/>
      <c r="L439" s="336"/>
      <c r="M439" s="336"/>
      <c r="N439" s="336"/>
      <c r="O439" s="336"/>
      <c r="P439" s="336"/>
      <c r="Q439" s="336"/>
      <c r="R439" s="336"/>
      <c r="S439" s="336"/>
      <c r="T439" s="336"/>
      <c r="U439" s="336"/>
      <c r="V439" s="336"/>
      <c r="W439" s="336"/>
      <c r="X439" s="336"/>
      <c r="Y439" s="336"/>
      <c r="Z439" s="336"/>
    </row>
    <row r="440">
      <c r="A440" s="336"/>
      <c r="B440" s="336"/>
      <c r="C440" s="336"/>
      <c r="D440" s="336"/>
      <c r="E440" s="336"/>
      <c r="F440" s="336"/>
      <c r="G440" s="336"/>
      <c r="H440" s="336"/>
      <c r="I440" s="336"/>
      <c r="J440" s="336"/>
      <c r="K440" s="336"/>
      <c r="L440" s="336"/>
      <c r="M440" s="336"/>
      <c r="N440" s="336"/>
      <c r="O440" s="336"/>
      <c r="P440" s="336"/>
      <c r="Q440" s="336"/>
      <c r="R440" s="336"/>
      <c r="S440" s="336"/>
      <c r="T440" s="336"/>
      <c r="U440" s="336"/>
      <c r="V440" s="336"/>
      <c r="W440" s="336"/>
      <c r="X440" s="336"/>
      <c r="Y440" s="336"/>
      <c r="Z440" s="336"/>
    </row>
    <row r="441">
      <c r="A441" s="336"/>
      <c r="B441" s="336"/>
      <c r="C441" s="336"/>
      <c r="D441" s="336"/>
      <c r="E441" s="336"/>
      <c r="F441" s="336"/>
      <c r="G441" s="336"/>
      <c r="H441" s="336"/>
      <c r="I441" s="336"/>
      <c r="J441" s="336"/>
      <c r="K441" s="336"/>
      <c r="L441" s="336"/>
      <c r="M441" s="336"/>
      <c r="N441" s="336"/>
      <c r="O441" s="336"/>
      <c r="P441" s="336"/>
      <c r="Q441" s="336"/>
      <c r="R441" s="336"/>
      <c r="S441" s="336"/>
      <c r="T441" s="336"/>
      <c r="U441" s="336"/>
      <c r="V441" s="336"/>
      <c r="W441" s="336"/>
      <c r="X441" s="336"/>
      <c r="Y441" s="336"/>
      <c r="Z441" s="336"/>
    </row>
    <row r="442">
      <c r="A442" s="336"/>
      <c r="B442" s="336"/>
      <c r="C442" s="336"/>
      <c r="D442" s="336"/>
      <c r="E442" s="336"/>
      <c r="F442" s="336"/>
      <c r="G442" s="336"/>
      <c r="H442" s="336"/>
      <c r="I442" s="336"/>
      <c r="J442" s="336"/>
      <c r="K442" s="336"/>
      <c r="L442" s="336"/>
      <c r="M442" s="336"/>
      <c r="N442" s="336"/>
      <c r="O442" s="336"/>
      <c r="P442" s="336"/>
      <c r="Q442" s="336"/>
      <c r="R442" s="336"/>
      <c r="S442" s="336"/>
      <c r="T442" s="336"/>
      <c r="U442" s="336"/>
      <c r="V442" s="336"/>
      <c r="W442" s="336"/>
      <c r="X442" s="336"/>
      <c r="Y442" s="336"/>
      <c r="Z442" s="336"/>
    </row>
    <row r="443">
      <c r="A443" s="336"/>
      <c r="B443" s="336"/>
      <c r="C443" s="336"/>
      <c r="D443" s="336"/>
      <c r="E443" s="336"/>
      <c r="F443" s="336"/>
      <c r="G443" s="336"/>
      <c r="H443" s="336"/>
      <c r="I443" s="336"/>
      <c r="J443" s="336"/>
      <c r="K443" s="336"/>
      <c r="L443" s="336"/>
      <c r="M443" s="336"/>
      <c r="N443" s="336"/>
      <c r="O443" s="336"/>
      <c r="P443" s="336"/>
      <c r="Q443" s="336"/>
      <c r="R443" s="336"/>
      <c r="S443" s="336"/>
      <c r="T443" s="336"/>
      <c r="U443" s="336"/>
      <c r="V443" s="336"/>
      <c r="W443" s="336"/>
      <c r="X443" s="336"/>
      <c r="Y443" s="336"/>
      <c r="Z443" s="336"/>
    </row>
    <row r="444">
      <c r="A444" s="336"/>
      <c r="B444" s="336"/>
      <c r="C444" s="336"/>
      <c r="D444" s="336"/>
      <c r="E444" s="336"/>
      <c r="F444" s="336"/>
      <c r="G444" s="336"/>
      <c r="H444" s="336"/>
      <c r="I444" s="336"/>
      <c r="J444" s="336"/>
      <c r="K444" s="336"/>
      <c r="L444" s="336"/>
      <c r="M444" s="336"/>
      <c r="N444" s="336"/>
      <c r="O444" s="336"/>
      <c r="P444" s="336"/>
      <c r="Q444" s="336"/>
      <c r="R444" s="336"/>
      <c r="S444" s="336"/>
      <c r="T444" s="336"/>
      <c r="U444" s="336"/>
      <c r="V444" s="336"/>
      <c r="W444" s="336"/>
      <c r="X444" s="336"/>
      <c r="Y444" s="336"/>
      <c r="Z444" s="336"/>
    </row>
    <row r="445">
      <c r="A445" s="336"/>
      <c r="B445" s="336"/>
      <c r="C445" s="336"/>
      <c r="D445" s="336"/>
      <c r="E445" s="336"/>
      <c r="F445" s="336"/>
      <c r="G445" s="336"/>
      <c r="H445" s="336"/>
      <c r="I445" s="336"/>
      <c r="J445" s="336"/>
      <c r="K445" s="336"/>
      <c r="L445" s="336"/>
      <c r="M445" s="336"/>
      <c r="N445" s="336"/>
      <c r="O445" s="336"/>
      <c r="P445" s="336"/>
      <c r="Q445" s="336"/>
      <c r="R445" s="336"/>
      <c r="S445" s="336"/>
      <c r="T445" s="336"/>
      <c r="U445" s="336"/>
      <c r="V445" s="336"/>
      <c r="W445" s="336"/>
      <c r="X445" s="336"/>
      <c r="Y445" s="336"/>
      <c r="Z445" s="336"/>
    </row>
    <row r="446">
      <c r="A446" s="336"/>
      <c r="B446" s="336"/>
      <c r="C446" s="336"/>
      <c r="D446" s="336"/>
      <c r="E446" s="336"/>
      <c r="F446" s="336"/>
      <c r="G446" s="336"/>
      <c r="H446" s="336"/>
      <c r="I446" s="336"/>
      <c r="J446" s="336"/>
      <c r="K446" s="336"/>
      <c r="L446" s="336"/>
      <c r="M446" s="336"/>
      <c r="N446" s="336"/>
      <c r="O446" s="336"/>
      <c r="P446" s="336"/>
      <c r="Q446" s="336"/>
      <c r="R446" s="336"/>
      <c r="S446" s="336"/>
      <c r="T446" s="336"/>
      <c r="U446" s="336"/>
      <c r="V446" s="336"/>
      <c r="W446" s="336"/>
      <c r="X446" s="336"/>
      <c r="Y446" s="336"/>
      <c r="Z446" s="336"/>
    </row>
    <row r="447">
      <c r="A447" s="336"/>
      <c r="B447" s="336"/>
      <c r="C447" s="336"/>
      <c r="D447" s="336"/>
      <c r="E447" s="336"/>
      <c r="F447" s="336"/>
      <c r="G447" s="336"/>
      <c r="H447" s="336"/>
      <c r="I447" s="336"/>
      <c r="J447" s="336"/>
      <c r="K447" s="336"/>
      <c r="L447" s="336"/>
      <c r="M447" s="336"/>
      <c r="N447" s="336"/>
      <c r="O447" s="336"/>
      <c r="P447" s="336"/>
      <c r="Q447" s="336"/>
      <c r="R447" s="336"/>
      <c r="S447" s="336"/>
      <c r="T447" s="336"/>
      <c r="U447" s="336"/>
      <c r="V447" s="336"/>
      <c r="W447" s="336"/>
      <c r="X447" s="336"/>
      <c r="Y447" s="336"/>
      <c r="Z447" s="336"/>
    </row>
    <row r="448">
      <c r="A448" s="336"/>
      <c r="B448" s="336"/>
      <c r="C448" s="336"/>
      <c r="D448" s="336"/>
      <c r="E448" s="336"/>
      <c r="F448" s="336"/>
      <c r="G448" s="336"/>
      <c r="H448" s="336"/>
      <c r="I448" s="336"/>
      <c r="J448" s="336"/>
      <c r="K448" s="336"/>
      <c r="L448" s="336"/>
      <c r="M448" s="336"/>
      <c r="N448" s="336"/>
      <c r="O448" s="336"/>
      <c r="P448" s="336"/>
      <c r="Q448" s="336"/>
      <c r="R448" s="336"/>
      <c r="S448" s="336"/>
      <c r="T448" s="336"/>
      <c r="U448" s="336"/>
      <c r="V448" s="336"/>
      <c r="W448" s="336"/>
      <c r="X448" s="336"/>
      <c r="Y448" s="336"/>
      <c r="Z448" s="336"/>
    </row>
    <row r="449">
      <c r="A449" s="336"/>
      <c r="B449" s="336"/>
      <c r="C449" s="336"/>
      <c r="D449" s="336"/>
      <c r="E449" s="336"/>
      <c r="F449" s="336"/>
      <c r="G449" s="336"/>
      <c r="H449" s="336"/>
      <c r="I449" s="336"/>
      <c r="J449" s="336"/>
      <c r="K449" s="336"/>
      <c r="L449" s="336"/>
      <c r="M449" s="336"/>
      <c r="N449" s="336"/>
      <c r="O449" s="336"/>
      <c r="P449" s="336"/>
      <c r="Q449" s="336"/>
      <c r="R449" s="336"/>
      <c r="S449" s="336"/>
      <c r="T449" s="336"/>
      <c r="U449" s="336"/>
      <c r="V449" s="336"/>
      <c r="W449" s="336"/>
      <c r="X449" s="336"/>
      <c r="Y449" s="336"/>
      <c r="Z449" s="336"/>
    </row>
    <row r="450">
      <c r="A450" s="336"/>
      <c r="B450" s="336"/>
      <c r="C450" s="336"/>
      <c r="D450" s="336"/>
      <c r="E450" s="336"/>
      <c r="F450" s="336"/>
      <c r="G450" s="336"/>
      <c r="H450" s="336"/>
      <c r="I450" s="336"/>
      <c r="J450" s="336"/>
      <c r="K450" s="336"/>
      <c r="L450" s="336"/>
      <c r="M450" s="336"/>
      <c r="N450" s="336"/>
      <c r="O450" s="336"/>
      <c r="P450" s="336"/>
      <c r="Q450" s="336"/>
      <c r="R450" s="336"/>
      <c r="S450" s="336"/>
      <c r="T450" s="336"/>
      <c r="U450" s="336"/>
      <c r="V450" s="336"/>
      <c r="W450" s="336"/>
      <c r="X450" s="336"/>
      <c r="Y450" s="336"/>
      <c r="Z450" s="336"/>
    </row>
    <row r="451">
      <c r="A451" s="336"/>
      <c r="B451" s="336"/>
      <c r="C451" s="336"/>
      <c r="D451" s="336"/>
      <c r="E451" s="336"/>
      <c r="F451" s="336"/>
      <c r="G451" s="336"/>
      <c r="H451" s="336"/>
      <c r="I451" s="336"/>
      <c r="J451" s="336"/>
      <c r="K451" s="336"/>
      <c r="L451" s="336"/>
      <c r="M451" s="336"/>
      <c r="N451" s="336"/>
      <c r="O451" s="336"/>
      <c r="P451" s="336"/>
      <c r="Q451" s="336"/>
      <c r="R451" s="336"/>
      <c r="S451" s="336"/>
      <c r="T451" s="336"/>
      <c r="U451" s="336"/>
      <c r="V451" s="336"/>
      <c r="W451" s="336"/>
      <c r="X451" s="336"/>
      <c r="Y451" s="336"/>
      <c r="Z451" s="336"/>
    </row>
    <row r="452">
      <c r="A452" s="336"/>
      <c r="B452" s="336"/>
      <c r="C452" s="336"/>
      <c r="D452" s="336"/>
      <c r="E452" s="336"/>
      <c r="F452" s="336"/>
      <c r="G452" s="336"/>
      <c r="H452" s="336"/>
      <c r="I452" s="336"/>
      <c r="J452" s="336"/>
      <c r="K452" s="336"/>
      <c r="L452" s="336"/>
      <c r="M452" s="336"/>
      <c r="N452" s="336"/>
      <c r="O452" s="336"/>
      <c r="P452" s="336"/>
      <c r="Q452" s="336"/>
      <c r="R452" s="336"/>
      <c r="S452" s="336"/>
      <c r="T452" s="336"/>
      <c r="U452" s="336"/>
      <c r="V452" s="336"/>
      <c r="W452" s="336"/>
      <c r="X452" s="336"/>
      <c r="Y452" s="336"/>
      <c r="Z452" s="336"/>
    </row>
    <row r="453">
      <c r="A453" s="336"/>
      <c r="B453" s="336"/>
      <c r="C453" s="336"/>
      <c r="D453" s="336"/>
      <c r="E453" s="336"/>
      <c r="F453" s="336"/>
      <c r="G453" s="336"/>
      <c r="H453" s="336"/>
      <c r="I453" s="336"/>
      <c r="J453" s="336"/>
      <c r="K453" s="336"/>
      <c r="L453" s="336"/>
      <c r="M453" s="336"/>
      <c r="N453" s="336"/>
      <c r="O453" s="336"/>
      <c r="P453" s="336"/>
      <c r="Q453" s="336"/>
      <c r="R453" s="336"/>
      <c r="S453" s="336"/>
      <c r="T453" s="336"/>
      <c r="U453" s="336"/>
      <c r="V453" s="336"/>
      <c r="W453" s="336"/>
      <c r="X453" s="336"/>
      <c r="Y453" s="336"/>
      <c r="Z453" s="336"/>
    </row>
    <row r="454">
      <c r="A454" s="336"/>
      <c r="B454" s="336"/>
      <c r="C454" s="336"/>
      <c r="D454" s="336"/>
      <c r="E454" s="336"/>
      <c r="F454" s="336"/>
      <c r="G454" s="336"/>
      <c r="H454" s="336"/>
      <c r="I454" s="336"/>
      <c r="J454" s="336"/>
      <c r="K454" s="336"/>
      <c r="L454" s="336"/>
      <c r="M454" s="336"/>
      <c r="N454" s="336"/>
      <c r="O454" s="336"/>
      <c r="P454" s="336"/>
      <c r="Q454" s="336"/>
      <c r="R454" s="336"/>
      <c r="S454" s="336"/>
      <c r="T454" s="336"/>
      <c r="U454" s="336"/>
      <c r="V454" s="336"/>
      <c r="W454" s="336"/>
      <c r="X454" s="336"/>
      <c r="Y454" s="336"/>
      <c r="Z454" s="336"/>
    </row>
    <row r="455">
      <c r="A455" s="336"/>
      <c r="B455" s="336"/>
      <c r="C455" s="336"/>
      <c r="D455" s="336"/>
      <c r="E455" s="336"/>
      <c r="F455" s="336"/>
      <c r="G455" s="336"/>
      <c r="H455" s="336"/>
      <c r="I455" s="336"/>
      <c r="J455" s="336"/>
      <c r="K455" s="336"/>
      <c r="L455" s="336"/>
      <c r="M455" s="336"/>
      <c r="N455" s="336"/>
      <c r="O455" s="336"/>
      <c r="P455" s="336"/>
      <c r="Q455" s="336"/>
      <c r="R455" s="336"/>
      <c r="S455" s="336"/>
      <c r="T455" s="336"/>
      <c r="U455" s="336"/>
      <c r="V455" s="336"/>
      <c r="W455" s="336"/>
      <c r="X455" s="336"/>
      <c r="Y455" s="336"/>
      <c r="Z455" s="336"/>
    </row>
    <row r="456">
      <c r="A456" s="336"/>
      <c r="B456" s="336"/>
      <c r="C456" s="336"/>
      <c r="D456" s="336"/>
      <c r="E456" s="336"/>
      <c r="F456" s="336"/>
      <c r="G456" s="336"/>
      <c r="H456" s="336"/>
      <c r="I456" s="336"/>
      <c r="J456" s="336"/>
      <c r="K456" s="336"/>
      <c r="L456" s="336"/>
      <c r="M456" s="336"/>
      <c r="N456" s="336"/>
      <c r="O456" s="336"/>
      <c r="P456" s="336"/>
      <c r="Q456" s="336"/>
      <c r="R456" s="336"/>
      <c r="S456" s="336"/>
      <c r="T456" s="336"/>
      <c r="U456" s="336"/>
      <c r="V456" s="336"/>
      <c r="W456" s="336"/>
      <c r="X456" s="336"/>
      <c r="Y456" s="336"/>
      <c r="Z456" s="336"/>
    </row>
    <row r="457">
      <c r="A457" s="336"/>
      <c r="B457" s="336"/>
      <c r="C457" s="336"/>
      <c r="D457" s="336"/>
      <c r="E457" s="336"/>
      <c r="F457" s="336"/>
      <c r="G457" s="336"/>
      <c r="H457" s="336"/>
      <c r="I457" s="336"/>
      <c r="J457" s="336"/>
      <c r="K457" s="336"/>
      <c r="L457" s="336"/>
      <c r="M457" s="336"/>
      <c r="N457" s="336"/>
      <c r="O457" s="336"/>
      <c r="P457" s="336"/>
      <c r="Q457" s="336"/>
      <c r="R457" s="336"/>
      <c r="S457" s="336"/>
      <c r="T457" s="336"/>
      <c r="U457" s="336"/>
      <c r="V457" s="336"/>
      <c r="W457" s="336"/>
      <c r="X457" s="336"/>
      <c r="Y457" s="336"/>
      <c r="Z457" s="336"/>
    </row>
    <row r="458">
      <c r="A458" s="336"/>
      <c r="B458" s="336"/>
      <c r="C458" s="336"/>
      <c r="D458" s="336"/>
      <c r="E458" s="336"/>
      <c r="F458" s="336"/>
      <c r="G458" s="336"/>
      <c r="H458" s="336"/>
      <c r="I458" s="336"/>
      <c r="J458" s="336"/>
      <c r="K458" s="336"/>
      <c r="L458" s="336"/>
      <c r="M458" s="336"/>
      <c r="N458" s="336"/>
      <c r="O458" s="336"/>
      <c r="P458" s="336"/>
      <c r="Q458" s="336"/>
      <c r="R458" s="336"/>
      <c r="S458" s="336"/>
      <c r="T458" s="336"/>
      <c r="U458" s="336"/>
      <c r="V458" s="336"/>
      <c r="W458" s="336"/>
      <c r="X458" s="336"/>
      <c r="Y458" s="336"/>
      <c r="Z458" s="336"/>
    </row>
    <row r="459">
      <c r="A459" s="336"/>
      <c r="B459" s="336"/>
      <c r="C459" s="336"/>
      <c r="D459" s="336"/>
      <c r="E459" s="336"/>
      <c r="F459" s="336"/>
      <c r="G459" s="336"/>
      <c r="H459" s="336"/>
      <c r="I459" s="336"/>
      <c r="J459" s="336"/>
      <c r="K459" s="336"/>
      <c r="L459" s="336"/>
      <c r="M459" s="336"/>
      <c r="N459" s="336"/>
      <c r="O459" s="336"/>
      <c r="P459" s="336"/>
      <c r="Q459" s="336"/>
      <c r="R459" s="336"/>
      <c r="S459" s="336"/>
      <c r="T459" s="336"/>
      <c r="U459" s="336"/>
      <c r="V459" s="336"/>
      <c r="W459" s="336"/>
      <c r="X459" s="336"/>
      <c r="Y459" s="336"/>
      <c r="Z459" s="336"/>
    </row>
    <row r="460">
      <c r="A460" s="336"/>
      <c r="B460" s="336"/>
      <c r="C460" s="336"/>
      <c r="D460" s="336"/>
      <c r="E460" s="336"/>
      <c r="F460" s="336"/>
      <c r="G460" s="336"/>
      <c r="H460" s="336"/>
      <c r="I460" s="336"/>
      <c r="J460" s="336"/>
      <c r="K460" s="336"/>
      <c r="L460" s="336"/>
      <c r="M460" s="336"/>
      <c r="N460" s="336"/>
      <c r="O460" s="336"/>
      <c r="P460" s="336"/>
      <c r="Q460" s="336"/>
      <c r="R460" s="336"/>
      <c r="S460" s="336"/>
      <c r="T460" s="336"/>
      <c r="U460" s="336"/>
      <c r="V460" s="336"/>
      <c r="W460" s="336"/>
      <c r="X460" s="336"/>
      <c r="Y460" s="336"/>
      <c r="Z460" s="336"/>
    </row>
    <row r="461">
      <c r="A461" s="336"/>
      <c r="B461" s="336"/>
      <c r="C461" s="336"/>
      <c r="D461" s="336"/>
      <c r="E461" s="336"/>
      <c r="F461" s="336"/>
      <c r="G461" s="336"/>
      <c r="H461" s="336"/>
      <c r="I461" s="336"/>
      <c r="J461" s="336"/>
      <c r="K461" s="336"/>
      <c r="L461" s="336"/>
      <c r="M461" s="336"/>
      <c r="N461" s="336"/>
      <c r="O461" s="336"/>
      <c r="P461" s="336"/>
      <c r="Q461" s="336"/>
      <c r="R461" s="336"/>
      <c r="S461" s="336"/>
      <c r="T461" s="336"/>
      <c r="U461" s="336"/>
      <c r="V461" s="336"/>
      <c r="W461" s="336"/>
      <c r="X461" s="336"/>
      <c r="Y461" s="336"/>
      <c r="Z461" s="336"/>
    </row>
    <row r="462">
      <c r="A462" s="336"/>
      <c r="B462" s="336"/>
      <c r="C462" s="336"/>
      <c r="D462" s="336"/>
      <c r="E462" s="336"/>
      <c r="F462" s="336"/>
      <c r="G462" s="336"/>
      <c r="H462" s="336"/>
      <c r="I462" s="336"/>
      <c r="J462" s="336"/>
      <c r="K462" s="336"/>
      <c r="L462" s="336"/>
      <c r="M462" s="336"/>
      <c r="N462" s="336"/>
      <c r="O462" s="336"/>
      <c r="P462" s="336"/>
      <c r="Q462" s="336"/>
      <c r="R462" s="336"/>
      <c r="S462" s="336"/>
      <c r="T462" s="336"/>
      <c r="U462" s="336"/>
      <c r="V462" s="336"/>
      <c r="W462" s="336"/>
      <c r="X462" s="336"/>
      <c r="Y462" s="336"/>
      <c r="Z462" s="336"/>
    </row>
    <row r="463">
      <c r="A463" s="336"/>
      <c r="B463" s="336"/>
      <c r="C463" s="336"/>
      <c r="D463" s="336"/>
      <c r="E463" s="336"/>
      <c r="F463" s="336"/>
      <c r="G463" s="336"/>
      <c r="H463" s="336"/>
      <c r="I463" s="336"/>
      <c r="J463" s="336"/>
      <c r="K463" s="336"/>
      <c r="L463" s="336"/>
      <c r="M463" s="336"/>
      <c r="N463" s="336"/>
      <c r="O463" s="336"/>
      <c r="P463" s="336"/>
      <c r="Q463" s="336"/>
      <c r="R463" s="336"/>
      <c r="S463" s="336"/>
      <c r="T463" s="336"/>
      <c r="U463" s="336"/>
      <c r="V463" s="336"/>
      <c r="W463" s="336"/>
      <c r="X463" s="336"/>
      <c r="Y463" s="336"/>
      <c r="Z463" s="336"/>
    </row>
    <row r="464">
      <c r="A464" s="336"/>
      <c r="B464" s="336"/>
      <c r="C464" s="336"/>
      <c r="D464" s="336"/>
      <c r="E464" s="336"/>
      <c r="F464" s="336"/>
      <c r="G464" s="336"/>
      <c r="H464" s="336"/>
      <c r="I464" s="336"/>
      <c r="J464" s="336"/>
      <c r="K464" s="336"/>
      <c r="L464" s="336"/>
      <c r="M464" s="336"/>
      <c r="N464" s="336"/>
      <c r="O464" s="336"/>
      <c r="P464" s="336"/>
      <c r="Q464" s="336"/>
      <c r="R464" s="336"/>
      <c r="S464" s="336"/>
      <c r="T464" s="336"/>
      <c r="U464" s="336"/>
      <c r="V464" s="336"/>
      <c r="W464" s="336"/>
      <c r="X464" s="336"/>
      <c r="Y464" s="336"/>
      <c r="Z464" s="336"/>
    </row>
    <row r="465">
      <c r="A465" s="336"/>
      <c r="B465" s="336"/>
      <c r="C465" s="336"/>
      <c r="D465" s="336"/>
      <c r="E465" s="336"/>
      <c r="F465" s="336"/>
      <c r="G465" s="336"/>
      <c r="H465" s="336"/>
      <c r="I465" s="336"/>
      <c r="J465" s="336"/>
      <c r="K465" s="336"/>
      <c r="L465" s="336"/>
      <c r="M465" s="336"/>
      <c r="N465" s="336"/>
      <c r="O465" s="336"/>
      <c r="P465" s="336"/>
      <c r="Q465" s="336"/>
      <c r="R465" s="336"/>
      <c r="S465" s="336"/>
      <c r="T465" s="336"/>
      <c r="U465" s="336"/>
      <c r="V465" s="336"/>
      <c r="W465" s="336"/>
      <c r="X465" s="336"/>
      <c r="Y465" s="336"/>
      <c r="Z465" s="336"/>
    </row>
    <row r="466">
      <c r="A466" s="336"/>
      <c r="B466" s="336"/>
      <c r="C466" s="336"/>
      <c r="D466" s="336"/>
      <c r="E466" s="336"/>
      <c r="F466" s="336"/>
      <c r="G466" s="336"/>
      <c r="H466" s="336"/>
      <c r="I466" s="336"/>
      <c r="J466" s="336"/>
      <c r="K466" s="336"/>
      <c r="L466" s="336"/>
      <c r="M466" s="336"/>
      <c r="N466" s="336"/>
      <c r="O466" s="336"/>
      <c r="P466" s="336"/>
      <c r="Q466" s="336"/>
      <c r="R466" s="336"/>
      <c r="S466" s="336"/>
      <c r="T466" s="336"/>
      <c r="U466" s="336"/>
      <c r="V466" s="336"/>
      <c r="W466" s="336"/>
      <c r="X466" s="336"/>
      <c r="Y466" s="336"/>
      <c r="Z466" s="336"/>
    </row>
    <row r="467">
      <c r="A467" s="336"/>
      <c r="B467" s="336"/>
      <c r="C467" s="336"/>
      <c r="D467" s="336"/>
      <c r="E467" s="336"/>
      <c r="F467" s="336"/>
      <c r="G467" s="336"/>
      <c r="H467" s="336"/>
      <c r="I467" s="336"/>
      <c r="J467" s="336"/>
      <c r="K467" s="336"/>
      <c r="L467" s="336"/>
      <c r="M467" s="336"/>
      <c r="N467" s="336"/>
      <c r="O467" s="336"/>
      <c r="P467" s="336"/>
      <c r="Q467" s="336"/>
      <c r="R467" s="336"/>
      <c r="S467" s="336"/>
      <c r="T467" s="336"/>
      <c r="U467" s="336"/>
      <c r="V467" s="336"/>
      <c r="W467" s="336"/>
      <c r="X467" s="336"/>
      <c r="Y467" s="336"/>
      <c r="Z467" s="336"/>
    </row>
    <row r="468">
      <c r="A468" s="336"/>
      <c r="B468" s="336"/>
      <c r="C468" s="336"/>
      <c r="D468" s="336"/>
      <c r="E468" s="336"/>
      <c r="F468" s="336"/>
      <c r="G468" s="336"/>
      <c r="H468" s="336"/>
      <c r="I468" s="336"/>
      <c r="J468" s="336"/>
      <c r="K468" s="336"/>
      <c r="L468" s="336"/>
      <c r="M468" s="336"/>
      <c r="N468" s="336"/>
      <c r="O468" s="336"/>
      <c r="P468" s="336"/>
      <c r="Q468" s="336"/>
      <c r="R468" s="336"/>
      <c r="S468" s="336"/>
      <c r="T468" s="336"/>
      <c r="U468" s="336"/>
      <c r="V468" s="336"/>
      <c r="W468" s="336"/>
      <c r="X468" s="336"/>
      <c r="Y468" s="336"/>
      <c r="Z468" s="336"/>
    </row>
    <row r="469">
      <c r="A469" s="336"/>
      <c r="B469" s="336"/>
      <c r="C469" s="336"/>
      <c r="D469" s="336"/>
      <c r="E469" s="336"/>
      <c r="F469" s="336"/>
      <c r="G469" s="336"/>
      <c r="H469" s="336"/>
      <c r="I469" s="336"/>
      <c r="J469" s="336"/>
      <c r="K469" s="336"/>
      <c r="L469" s="336"/>
      <c r="M469" s="336"/>
      <c r="N469" s="336"/>
      <c r="O469" s="336"/>
      <c r="P469" s="336"/>
      <c r="Q469" s="336"/>
      <c r="R469" s="336"/>
      <c r="S469" s="336"/>
      <c r="T469" s="336"/>
      <c r="U469" s="336"/>
      <c r="V469" s="336"/>
      <c r="W469" s="336"/>
      <c r="X469" s="336"/>
      <c r="Y469" s="336"/>
      <c r="Z469" s="336"/>
    </row>
    <row r="470">
      <c r="A470" s="336"/>
      <c r="B470" s="336"/>
      <c r="C470" s="336"/>
      <c r="D470" s="336"/>
      <c r="E470" s="336"/>
      <c r="F470" s="336"/>
      <c r="G470" s="336"/>
      <c r="H470" s="336"/>
      <c r="I470" s="336"/>
      <c r="J470" s="336"/>
      <c r="K470" s="336"/>
      <c r="L470" s="336"/>
      <c r="M470" s="336"/>
      <c r="N470" s="336"/>
      <c r="O470" s="336"/>
      <c r="P470" s="336"/>
      <c r="Q470" s="336"/>
      <c r="R470" s="336"/>
      <c r="S470" s="336"/>
      <c r="T470" s="336"/>
      <c r="U470" s="336"/>
      <c r="V470" s="336"/>
      <c r="W470" s="336"/>
      <c r="X470" s="336"/>
      <c r="Y470" s="336"/>
      <c r="Z470" s="336"/>
    </row>
    <row r="471">
      <c r="A471" s="336"/>
      <c r="B471" s="336"/>
      <c r="C471" s="336"/>
      <c r="D471" s="336"/>
      <c r="E471" s="336"/>
      <c r="F471" s="336"/>
      <c r="G471" s="336"/>
      <c r="H471" s="336"/>
      <c r="I471" s="336"/>
      <c r="J471" s="336"/>
      <c r="K471" s="336"/>
      <c r="L471" s="336"/>
      <c r="M471" s="336"/>
      <c r="N471" s="336"/>
      <c r="O471" s="336"/>
      <c r="P471" s="336"/>
      <c r="Q471" s="336"/>
      <c r="R471" s="336"/>
      <c r="S471" s="336"/>
      <c r="T471" s="336"/>
      <c r="U471" s="336"/>
      <c r="V471" s="336"/>
      <c r="W471" s="336"/>
      <c r="X471" s="336"/>
      <c r="Y471" s="336"/>
      <c r="Z471" s="336"/>
    </row>
    <row r="472">
      <c r="A472" s="336"/>
      <c r="B472" s="336"/>
      <c r="C472" s="336"/>
      <c r="D472" s="336"/>
      <c r="E472" s="336"/>
      <c r="F472" s="336"/>
      <c r="G472" s="336"/>
      <c r="H472" s="336"/>
      <c r="I472" s="336"/>
      <c r="J472" s="336"/>
      <c r="K472" s="336"/>
      <c r="L472" s="336"/>
      <c r="M472" s="336"/>
      <c r="N472" s="336"/>
      <c r="O472" s="336"/>
      <c r="P472" s="336"/>
      <c r="Q472" s="336"/>
      <c r="R472" s="336"/>
      <c r="S472" s="336"/>
      <c r="T472" s="336"/>
      <c r="U472" s="336"/>
      <c r="V472" s="336"/>
      <c r="W472" s="336"/>
      <c r="X472" s="336"/>
      <c r="Y472" s="336"/>
      <c r="Z472" s="336"/>
    </row>
    <row r="473">
      <c r="A473" s="336"/>
      <c r="B473" s="336"/>
      <c r="C473" s="336"/>
      <c r="D473" s="336"/>
      <c r="E473" s="336"/>
      <c r="F473" s="336"/>
      <c r="G473" s="336"/>
      <c r="H473" s="336"/>
      <c r="I473" s="336"/>
      <c r="J473" s="336"/>
      <c r="K473" s="336"/>
      <c r="L473" s="336"/>
      <c r="M473" s="336"/>
      <c r="N473" s="336"/>
      <c r="O473" s="336"/>
      <c r="P473" s="336"/>
      <c r="Q473" s="336"/>
      <c r="R473" s="336"/>
      <c r="S473" s="336"/>
      <c r="T473" s="336"/>
      <c r="U473" s="336"/>
      <c r="V473" s="336"/>
      <c r="W473" s="336"/>
      <c r="X473" s="336"/>
      <c r="Y473" s="336"/>
      <c r="Z473" s="336"/>
    </row>
    <row r="474">
      <c r="A474" s="336"/>
      <c r="B474" s="336"/>
      <c r="C474" s="336"/>
      <c r="D474" s="336"/>
      <c r="E474" s="336"/>
      <c r="F474" s="336"/>
      <c r="G474" s="336"/>
      <c r="H474" s="336"/>
      <c r="I474" s="336"/>
      <c r="J474" s="336"/>
      <c r="K474" s="336"/>
      <c r="L474" s="336"/>
      <c r="M474" s="336"/>
      <c r="N474" s="336"/>
      <c r="O474" s="336"/>
      <c r="P474" s="336"/>
      <c r="Q474" s="336"/>
      <c r="R474" s="336"/>
      <c r="S474" s="336"/>
      <c r="T474" s="336"/>
      <c r="U474" s="336"/>
      <c r="V474" s="336"/>
      <c r="W474" s="336"/>
      <c r="X474" s="336"/>
      <c r="Y474" s="336"/>
      <c r="Z474" s="336"/>
    </row>
    <row r="475">
      <c r="A475" s="336"/>
      <c r="B475" s="336"/>
      <c r="C475" s="336"/>
      <c r="D475" s="336"/>
      <c r="E475" s="336"/>
      <c r="F475" s="336"/>
      <c r="G475" s="336"/>
      <c r="H475" s="336"/>
      <c r="I475" s="336"/>
      <c r="J475" s="336"/>
      <c r="K475" s="336"/>
      <c r="L475" s="336"/>
      <c r="M475" s="336"/>
      <c r="N475" s="336"/>
      <c r="O475" s="336"/>
      <c r="P475" s="336"/>
      <c r="Q475" s="336"/>
      <c r="R475" s="336"/>
      <c r="S475" s="336"/>
      <c r="T475" s="336"/>
      <c r="U475" s="336"/>
      <c r="V475" s="336"/>
      <c r="W475" s="336"/>
      <c r="X475" s="336"/>
      <c r="Y475" s="336"/>
      <c r="Z475" s="336"/>
    </row>
    <row r="476">
      <c r="A476" s="336"/>
      <c r="B476" s="336"/>
      <c r="C476" s="336"/>
      <c r="D476" s="336"/>
      <c r="E476" s="336"/>
      <c r="F476" s="336"/>
      <c r="G476" s="336"/>
      <c r="H476" s="336"/>
      <c r="I476" s="336"/>
      <c r="J476" s="336"/>
      <c r="K476" s="336"/>
      <c r="L476" s="336"/>
      <c r="M476" s="336"/>
      <c r="N476" s="336"/>
      <c r="O476" s="336"/>
      <c r="P476" s="336"/>
      <c r="Q476" s="336"/>
      <c r="R476" s="336"/>
      <c r="S476" s="336"/>
      <c r="T476" s="336"/>
      <c r="U476" s="336"/>
      <c r="V476" s="336"/>
      <c r="W476" s="336"/>
      <c r="X476" s="336"/>
      <c r="Y476" s="336"/>
      <c r="Z476" s="336"/>
    </row>
    <row r="477">
      <c r="A477" s="336"/>
      <c r="B477" s="336"/>
      <c r="C477" s="336"/>
      <c r="D477" s="336"/>
      <c r="E477" s="336"/>
      <c r="F477" s="336"/>
      <c r="G477" s="336"/>
      <c r="H477" s="336"/>
      <c r="I477" s="336"/>
      <c r="J477" s="336"/>
      <c r="K477" s="336"/>
      <c r="L477" s="336"/>
      <c r="M477" s="336"/>
      <c r="N477" s="336"/>
      <c r="O477" s="336"/>
      <c r="P477" s="336"/>
      <c r="Q477" s="336"/>
      <c r="R477" s="336"/>
      <c r="S477" s="336"/>
      <c r="T477" s="336"/>
      <c r="U477" s="336"/>
      <c r="V477" s="336"/>
      <c r="W477" s="336"/>
      <c r="X477" s="336"/>
      <c r="Y477" s="336"/>
      <c r="Z477" s="336"/>
    </row>
    <row r="478">
      <c r="A478" s="336"/>
      <c r="B478" s="336"/>
      <c r="C478" s="336"/>
      <c r="D478" s="336"/>
      <c r="E478" s="336"/>
      <c r="F478" s="336"/>
      <c r="G478" s="336"/>
      <c r="H478" s="336"/>
      <c r="I478" s="336"/>
      <c r="J478" s="336"/>
      <c r="K478" s="336"/>
      <c r="L478" s="336"/>
      <c r="M478" s="336"/>
      <c r="N478" s="336"/>
      <c r="O478" s="336"/>
      <c r="P478" s="336"/>
      <c r="Q478" s="336"/>
      <c r="R478" s="336"/>
      <c r="S478" s="336"/>
      <c r="T478" s="336"/>
      <c r="U478" s="336"/>
      <c r="V478" s="336"/>
      <c r="W478" s="336"/>
      <c r="X478" s="336"/>
      <c r="Y478" s="336"/>
      <c r="Z478" s="336"/>
    </row>
    <row r="479">
      <c r="A479" s="336"/>
      <c r="B479" s="336"/>
      <c r="C479" s="336"/>
      <c r="D479" s="336"/>
      <c r="E479" s="336"/>
      <c r="F479" s="336"/>
      <c r="G479" s="336"/>
      <c r="H479" s="336"/>
      <c r="I479" s="336"/>
      <c r="J479" s="336"/>
      <c r="K479" s="336"/>
      <c r="L479" s="336"/>
      <c r="M479" s="336"/>
      <c r="N479" s="336"/>
      <c r="O479" s="336"/>
      <c r="P479" s="336"/>
      <c r="Q479" s="336"/>
      <c r="R479" s="336"/>
      <c r="S479" s="336"/>
      <c r="T479" s="336"/>
      <c r="U479" s="336"/>
      <c r="V479" s="336"/>
      <c r="W479" s="336"/>
      <c r="X479" s="336"/>
      <c r="Y479" s="336"/>
      <c r="Z479" s="336"/>
    </row>
    <row r="480">
      <c r="A480" s="336"/>
      <c r="B480" s="336"/>
      <c r="C480" s="336"/>
      <c r="D480" s="336"/>
      <c r="E480" s="336"/>
      <c r="F480" s="336"/>
      <c r="G480" s="336"/>
      <c r="H480" s="336"/>
      <c r="I480" s="336"/>
      <c r="J480" s="336"/>
      <c r="K480" s="336"/>
      <c r="L480" s="336"/>
      <c r="M480" s="336"/>
      <c r="N480" s="336"/>
      <c r="O480" s="336"/>
      <c r="P480" s="336"/>
      <c r="Q480" s="336"/>
      <c r="R480" s="336"/>
      <c r="S480" s="336"/>
      <c r="T480" s="336"/>
      <c r="U480" s="336"/>
      <c r="V480" s="336"/>
      <c r="W480" s="336"/>
      <c r="X480" s="336"/>
      <c r="Y480" s="336"/>
      <c r="Z480" s="336"/>
    </row>
    <row r="481">
      <c r="A481" s="336"/>
      <c r="B481" s="336"/>
      <c r="C481" s="336"/>
      <c r="D481" s="336"/>
      <c r="E481" s="336"/>
      <c r="F481" s="336"/>
      <c r="G481" s="336"/>
      <c r="H481" s="336"/>
      <c r="I481" s="336"/>
      <c r="J481" s="336"/>
      <c r="K481" s="336"/>
      <c r="L481" s="336"/>
      <c r="M481" s="336"/>
      <c r="N481" s="336"/>
      <c r="O481" s="336"/>
      <c r="P481" s="336"/>
      <c r="Q481" s="336"/>
      <c r="R481" s="336"/>
      <c r="S481" s="336"/>
      <c r="T481" s="336"/>
      <c r="U481" s="336"/>
      <c r="V481" s="336"/>
      <c r="W481" s="336"/>
      <c r="X481" s="336"/>
      <c r="Y481" s="336"/>
      <c r="Z481" s="336"/>
    </row>
    <row r="482">
      <c r="A482" s="336"/>
      <c r="B482" s="336"/>
      <c r="C482" s="336"/>
      <c r="D482" s="336"/>
      <c r="E482" s="336"/>
      <c r="F482" s="336"/>
      <c r="G482" s="336"/>
      <c r="H482" s="336"/>
      <c r="I482" s="336"/>
      <c r="J482" s="336"/>
      <c r="K482" s="336"/>
      <c r="L482" s="336"/>
      <c r="M482" s="336"/>
      <c r="N482" s="336"/>
      <c r="O482" s="336"/>
      <c r="P482" s="336"/>
      <c r="Q482" s="336"/>
      <c r="R482" s="336"/>
      <c r="S482" s="336"/>
      <c r="T482" s="336"/>
      <c r="U482" s="336"/>
      <c r="V482" s="336"/>
      <c r="W482" s="336"/>
      <c r="X482" s="336"/>
      <c r="Y482" s="336"/>
      <c r="Z482" s="336"/>
    </row>
    <row r="483">
      <c r="A483" s="336"/>
      <c r="B483" s="336"/>
      <c r="C483" s="336"/>
      <c r="D483" s="336"/>
      <c r="E483" s="336"/>
      <c r="F483" s="336"/>
      <c r="G483" s="336"/>
      <c r="H483" s="336"/>
      <c r="I483" s="336"/>
      <c r="J483" s="336"/>
      <c r="K483" s="336"/>
      <c r="L483" s="336"/>
      <c r="M483" s="336"/>
      <c r="N483" s="336"/>
      <c r="O483" s="336"/>
      <c r="P483" s="336"/>
      <c r="Q483" s="336"/>
      <c r="R483" s="336"/>
      <c r="S483" s="336"/>
      <c r="T483" s="336"/>
      <c r="U483" s="336"/>
      <c r="V483" s="336"/>
      <c r="W483" s="336"/>
      <c r="X483" s="336"/>
      <c r="Y483" s="336"/>
      <c r="Z483" s="336"/>
    </row>
    <row r="484">
      <c r="A484" s="336"/>
      <c r="B484" s="336"/>
      <c r="C484" s="336"/>
      <c r="D484" s="336"/>
      <c r="E484" s="336"/>
      <c r="F484" s="336"/>
      <c r="G484" s="336"/>
      <c r="H484" s="336"/>
      <c r="I484" s="336"/>
      <c r="J484" s="336"/>
      <c r="K484" s="336"/>
      <c r="L484" s="336"/>
      <c r="M484" s="336"/>
      <c r="N484" s="336"/>
      <c r="O484" s="336"/>
      <c r="P484" s="336"/>
      <c r="Q484" s="336"/>
      <c r="R484" s="336"/>
      <c r="S484" s="336"/>
      <c r="T484" s="336"/>
      <c r="U484" s="336"/>
      <c r="V484" s="336"/>
      <c r="W484" s="336"/>
      <c r="X484" s="336"/>
      <c r="Y484" s="336"/>
      <c r="Z484" s="336"/>
    </row>
    <row r="485">
      <c r="A485" s="336"/>
      <c r="B485" s="336"/>
      <c r="C485" s="336"/>
      <c r="D485" s="336"/>
      <c r="E485" s="336"/>
      <c r="F485" s="336"/>
      <c r="G485" s="336"/>
      <c r="H485" s="336"/>
      <c r="I485" s="336"/>
      <c r="J485" s="336"/>
      <c r="K485" s="336"/>
      <c r="L485" s="336"/>
      <c r="M485" s="336"/>
      <c r="N485" s="336"/>
      <c r="O485" s="336"/>
      <c r="P485" s="336"/>
      <c r="Q485" s="336"/>
      <c r="R485" s="336"/>
      <c r="S485" s="336"/>
      <c r="T485" s="336"/>
      <c r="U485" s="336"/>
      <c r="V485" s="336"/>
      <c r="W485" s="336"/>
      <c r="X485" s="336"/>
      <c r="Y485" s="336"/>
      <c r="Z485" s="336"/>
    </row>
    <row r="486">
      <c r="A486" s="336"/>
      <c r="B486" s="336"/>
      <c r="C486" s="336"/>
      <c r="D486" s="336"/>
      <c r="E486" s="336"/>
      <c r="F486" s="336"/>
      <c r="G486" s="336"/>
      <c r="H486" s="336"/>
      <c r="I486" s="336"/>
      <c r="J486" s="336"/>
      <c r="K486" s="336"/>
      <c r="L486" s="336"/>
      <c r="M486" s="336"/>
      <c r="N486" s="336"/>
      <c r="O486" s="336"/>
      <c r="P486" s="336"/>
      <c r="Q486" s="336"/>
      <c r="R486" s="336"/>
      <c r="S486" s="336"/>
      <c r="T486" s="336"/>
      <c r="U486" s="336"/>
      <c r="V486" s="336"/>
      <c r="W486" s="336"/>
      <c r="X486" s="336"/>
      <c r="Y486" s="336"/>
      <c r="Z486" s="336"/>
    </row>
    <row r="487">
      <c r="A487" s="336"/>
      <c r="B487" s="336"/>
      <c r="C487" s="336"/>
      <c r="D487" s="336"/>
      <c r="E487" s="336"/>
      <c r="F487" s="336"/>
      <c r="G487" s="336"/>
      <c r="H487" s="336"/>
      <c r="I487" s="336"/>
      <c r="J487" s="336"/>
      <c r="K487" s="336"/>
      <c r="L487" s="336"/>
      <c r="M487" s="336"/>
      <c r="N487" s="336"/>
      <c r="O487" s="336"/>
      <c r="P487" s="336"/>
      <c r="Q487" s="336"/>
      <c r="R487" s="336"/>
      <c r="S487" s="336"/>
      <c r="T487" s="336"/>
      <c r="U487" s="336"/>
      <c r="V487" s="336"/>
      <c r="W487" s="336"/>
      <c r="X487" s="336"/>
      <c r="Y487" s="336"/>
      <c r="Z487" s="336"/>
    </row>
    <row r="488">
      <c r="A488" s="336"/>
      <c r="B488" s="336"/>
      <c r="C488" s="336"/>
      <c r="D488" s="336"/>
      <c r="E488" s="336"/>
      <c r="F488" s="336"/>
      <c r="G488" s="336"/>
      <c r="H488" s="336"/>
      <c r="I488" s="336"/>
      <c r="J488" s="336"/>
      <c r="K488" s="336"/>
      <c r="L488" s="336"/>
      <c r="M488" s="336"/>
      <c r="N488" s="336"/>
      <c r="O488" s="336"/>
      <c r="P488" s="336"/>
      <c r="Q488" s="336"/>
      <c r="R488" s="336"/>
      <c r="S488" s="336"/>
      <c r="T488" s="336"/>
      <c r="U488" s="336"/>
      <c r="V488" s="336"/>
      <c r="W488" s="336"/>
      <c r="X488" s="336"/>
      <c r="Y488" s="336"/>
      <c r="Z488" s="336"/>
    </row>
    <row r="489">
      <c r="A489" s="336"/>
      <c r="B489" s="336"/>
      <c r="C489" s="336"/>
      <c r="D489" s="336"/>
      <c r="E489" s="336"/>
      <c r="F489" s="336"/>
      <c r="G489" s="336"/>
      <c r="H489" s="336"/>
      <c r="I489" s="336"/>
      <c r="J489" s="336"/>
      <c r="K489" s="336"/>
      <c r="L489" s="336"/>
      <c r="M489" s="336"/>
      <c r="N489" s="336"/>
      <c r="O489" s="336"/>
      <c r="P489" s="336"/>
      <c r="Q489" s="336"/>
      <c r="R489" s="336"/>
      <c r="S489" s="336"/>
      <c r="T489" s="336"/>
      <c r="U489" s="336"/>
      <c r="V489" s="336"/>
      <c r="W489" s="336"/>
      <c r="X489" s="336"/>
      <c r="Y489" s="336"/>
      <c r="Z489" s="336"/>
    </row>
    <row r="490">
      <c r="A490" s="336"/>
      <c r="B490" s="336"/>
      <c r="C490" s="336"/>
      <c r="D490" s="336"/>
      <c r="E490" s="336"/>
      <c r="F490" s="336"/>
      <c r="G490" s="336"/>
      <c r="H490" s="336"/>
      <c r="I490" s="336"/>
      <c r="J490" s="336"/>
      <c r="K490" s="336"/>
      <c r="L490" s="336"/>
      <c r="M490" s="336"/>
      <c r="N490" s="336"/>
      <c r="O490" s="336"/>
      <c r="P490" s="336"/>
      <c r="Q490" s="336"/>
      <c r="R490" s="336"/>
      <c r="S490" s="336"/>
      <c r="T490" s="336"/>
      <c r="U490" s="336"/>
      <c r="V490" s="336"/>
      <c r="W490" s="336"/>
      <c r="X490" s="336"/>
      <c r="Y490" s="336"/>
      <c r="Z490" s="336"/>
    </row>
    <row r="491">
      <c r="A491" s="336"/>
      <c r="B491" s="336"/>
      <c r="C491" s="336"/>
      <c r="D491" s="336"/>
      <c r="E491" s="336"/>
      <c r="F491" s="336"/>
      <c r="G491" s="336"/>
      <c r="H491" s="336"/>
      <c r="I491" s="336"/>
      <c r="J491" s="336"/>
      <c r="K491" s="336"/>
      <c r="L491" s="336"/>
      <c r="M491" s="336"/>
      <c r="N491" s="336"/>
      <c r="O491" s="336"/>
      <c r="P491" s="336"/>
      <c r="Q491" s="336"/>
      <c r="R491" s="336"/>
      <c r="S491" s="336"/>
      <c r="T491" s="336"/>
      <c r="U491" s="336"/>
      <c r="V491" s="336"/>
      <c r="W491" s="336"/>
      <c r="X491" s="336"/>
      <c r="Y491" s="336"/>
      <c r="Z491" s="336"/>
    </row>
    <row r="492">
      <c r="A492" s="336"/>
      <c r="B492" s="336"/>
      <c r="C492" s="336"/>
      <c r="D492" s="336"/>
      <c r="E492" s="336"/>
      <c r="F492" s="336"/>
      <c r="G492" s="336"/>
      <c r="H492" s="336"/>
      <c r="I492" s="336"/>
      <c r="J492" s="336"/>
      <c r="K492" s="336"/>
      <c r="L492" s="336"/>
      <c r="M492" s="336"/>
      <c r="N492" s="336"/>
      <c r="O492" s="336"/>
      <c r="P492" s="336"/>
      <c r="Q492" s="336"/>
      <c r="R492" s="336"/>
      <c r="S492" s="336"/>
      <c r="T492" s="336"/>
      <c r="U492" s="336"/>
      <c r="V492" s="336"/>
      <c r="W492" s="336"/>
      <c r="X492" s="336"/>
      <c r="Y492" s="336"/>
      <c r="Z492" s="336"/>
    </row>
    <row r="493">
      <c r="A493" s="336"/>
      <c r="B493" s="336"/>
      <c r="C493" s="336"/>
      <c r="D493" s="336"/>
      <c r="E493" s="336"/>
      <c r="F493" s="336"/>
      <c r="G493" s="336"/>
      <c r="H493" s="336"/>
      <c r="I493" s="336"/>
      <c r="J493" s="336"/>
      <c r="K493" s="336"/>
      <c r="L493" s="336"/>
      <c r="M493" s="336"/>
      <c r="N493" s="336"/>
      <c r="O493" s="336"/>
      <c r="P493" s="336"/>
      <c r="Q493" s="336"/>
      <c r="R493" s="336"/>
      <c r="S493" s="336"/>
      <c r="T493" s="336"/>
      <c r="U493" s="336"/>
      <c r="V493" s="336"/>
      <c r="W493" s="336"/>
      <c r="X493" s="336"/>
      <c r="Y493" s="336"/>
      <c r="Z493" s="336"/>
    </row>
    <row r="494">
      <c r="A494" s="336"/>
      <c r="B494" s="336"/>
      <c r="C494" s="336"/>
      <c r="D494" s="336"/>
      <c r="E494" s="336"/>
      <c r="F494" s="336"/>
      <c r="G494" s="336"/>
      <c r="H494" s="336"/>
      <c r="I494" s="336"/>
      <c r="J494" s="336"/>
      <c r="K494" s="336"/>
      <c r="L494" s="336"/>
      <c r="M494" s="336"/>
      <c r="N494" s="336"/>
      <c r="O494" s="336"/>
      <c r="P494" s="336"/>
      <c r="Q494" s="336"/>
      <c r="R494" s="336"/>
      <c r="S494" s="336"/>
      <c r="T494" s="336"/>
      <c r="U494" s="336"/>
      <c r="V494" s="336"/>
      <c r="W494" s="336"/>
      <c r="X494" s="336"/>
      <c r="Y494" s="336"/>
      <c r="Z494" s="336"/>
    </row>
    <row r="495">
      <c r="A495" s="336"/>
      <c r="B495" s="336"/>
      <c r="C495" s="336"/>
      <c r="D495" s="336"/>
      <c r="E495" s="336"/>
      <c r="F495" s="336"/>
      <c r="G495" s="336"/>
      <c r="H495" s="336"/>
      <c r="I495" s="336"/>
      <c r="J495" s="336"/>
      <c r="K495" s="336"/>
      <c r="L495" s="336"/>
      <c r="M495" s="336"/>
      <c r="N495" s="336"/>
      <c r="O495" s="336"/>
      <c r="P495" s="336"/>
      <c r="Q495" s="336"/>
      <c r="R495" s="336"/>
      <c r="S495" s="336"/>
      <c r="T495" s="336"/>
      <c r="U495" s="336"/>
      <c r="V495" s="336"/>
      <c r="W495" s="336"/>
      <c r="X495" s="336"/>
      <c r="Y495" s="336"/>
      <c r="Z495" s="336"/>
    </row>
    <row r="496">
      <c r="A496" s="336"/>
      <c r="B496" s="336"/>
      <c r="C496" s="336"/>
      <c r="D496" s="336"/>
      <c r="E496" s="336"/>
      <c r="F496" s="336"/>
      <c r="G496" s="336"/>
      <c r="H496" s="336"/>
      <c r="I496" s="336"/>
      <c r="J496" s="336"/>
      <c r="K496" s="336"/>
      <c r="L496" s="336"/>
      <c r="M496" s="336"/>
      <c r="N496" s="336"/>
      <c r="O496" s="336"/>
      <c r="P496" s="336"/>
      <c r="Q496" s="336"/>
      <c r="R496" s="336"/>
      <c r="S496" s="336"/>
      <c r="T496" s="336"/>
      <c r="U496" s="336"/>
      <c r="V496" s="336"/>
      <c r="W496" s="336"/>
      <c r="X496" s="336"/>
      <c r="Y496" s="336"/>
      <c r="Z496" s="336"/>
    </row>
    <row r="497">
      <c r="A497" s="336"/>
      <c r="B497" s="336"/>
      <c r="C497" s="336"/>
      <c r="D497" s="336"/>
      <c r="E497" s="336"/>
      <c r="F497" s="336"/>
      <c r="G497" s="336"/>
      <c r="H497" s="336"/>
      <c r="I497" s="336"/>
      <c r="J497" s="336"/>
      <c r="K497" s="336"/>
      <c r="L497" s="336"/>
      <c r="M497" s="336"/>
      <c r="N497" s="336"/>
      <c r="O497" s="336"/>
      <c r="P497" s="336"/>
      <c r="Q497" s="336"/>
      <c r="R497" s="336"/>
      <c r="S497" s="336"/>
      <c r="T497" s="336"/>
      <c r="U497" s="336"/>
      <c r="V497" s="336"/>
      <c r="W497" s="336"/>
      <c r="X497" s="336"/>
      <c r="Y497" s="336"/>
      <c r="Z497" s="336"/>
    </row>
    <row r="498">
      <c r="A498" s="336"/>
      <c r="B498" s="336"/>
      <c r="C498" s="336"/>
      <c r="D498" s="336"/>
      <c r="E498" s="336"/>
      <c r="F498" s="336"/>
      <c r="G498" s="336"/>
      <c r="H498" s="336"/>
      <c r="I498" s="336"/>
      <c r="J498" s="336"/>
      <c r="K498" s="336"/>
      <c r="L498" s="336"/>
      <c r="M498" s="336"/>
      <c r="N498" s="336"/>
      <c r="O498" s="336"/>
      <c r="P498" s="336"/>
      <c r="Q498" s="336"/>
      <c r="R498" s="336"/>
      <c r="S498" s="336"/>
      <c r="T498" s="336"/>
      <c r="U498" s="336"/>
      <c r="V498" s="336"/>
      <c r="W498" s="336"/>
      <c r="X498" s="336"/>
      <c r="Y498" s="336"/>
      <c r="Z498" s="336"/>
    </row>
    <row r="499">
      <c r="A499" s="336"/>
      <c r="B499" s="336"/>
      <c r="C499" s="336"/>
      <c r="D499" s="336"/>
      <c r="E499" s="336"/>
      <c r="F499" s="336"/>
      <c r="G499" s="336"/>
      <c r="H499" s="336"/>
      <c r="I499" s="336"/>
      <c r="J499" s="336"/>
      <c r="K499" s="336"/>
      <c r="L499" s="336"/>
      <c r="M499" s="336"/>
      <c r="N499" s="336"/>
      <c r="O499" s="336"/>
      <c r="P499" s="336"/>
      <c r="Q499" s="336"/>
      <c r="R499" s="336"/>
      <c r="S499" s="336"/>
      <c r="T499" s="336"/>
      <c r="U499" s="336"/>
      <c r="V499" s="336"/>
      <c r="W499" s="336"/>
      <c r="X499" s="336"/>
      <c r="Y499" s="336"/>
      <c r="Z499" s="336"/>
    </row>
    <row r="500">
      <c r="A500" s="336"/>
      <c r="B500" s="336"/>
      <c r="C500" s="336"/>
      <c r="D500" s="336"/>
      <c r="E500" s="336"/>
      <c r="F500" s="336"/>
      <c r="G500" s="336"/>
      <c r="H500" s="336"/>
      <c r="I500" s="336"/>
      <c r="J500" s="336"/>
      <c r="K500" s="336"/>
      <c r="L500" s="336"/>
      <c r="M500" s="336"/>
      <c r="N500" s="336"/>
      <c r="O500" s="336"/>
      <c r="P500" s="336"/>
      <c r="Q500" s="336"/>
      <c r="R500" s="336"/>
      <c r="S500" s="336"/>
      <c r="T500" s="336"/>
      <c r="U500" s="336"/>
      <c r="V500" s="336"/>
      <c r="W500" s="336"/>
      <c r="X500" s="336"/>
      <c r="Y500" s="336"/>
      <c r="Z500" s="336"/>
    </row>
    <row r="501">
      <c r="A501" s="336"/>
      <c r="B501" s="336"/>
      <c r="C501" s="336"/>
      <c r="D501" s="336"/>
      <c r="E501" s="336"/>
      <c r="F501" s="336"/>
      <c r="G501" s="336"/>
      <c r="H501" s="336"/>
      <c r="I501" s="336"/>
      <c r="J501" s="336"/>
      <c r="K501" s="336"/>
      <c r="L501" s="336"/>
      <c r="M501" s="336"/>
      <c r="N501" s="336"/>
      <c r="O501" s="336"/>
      <c r="P501" s="336"/>
      <c r="Q501" s="336"/>
      <c r="R501" s="336"/>
      <c r="S501" s="336"/>
      <c r="T501" s="336"/>
      <c r="U501" s="336"/>
      <c r="V501" s="336"/>
      <c r="W501" s="336"/>
      <c r="X501" s="336"/>
      <c r="Y501" s="336"/>
      <c r="Z501" s="336"/>
    </row>
    <row r="502">
      <c r="A502" s="336"/>
      <c r="B502" s="336"/>
      <c r="C502" s="336"/>
      <c r="D502" s="336"/>
      <c r="E502" s="336"/>
      <c r="F502" s="336"/>
      <c r="G502" s="336"/>
      <c r="H502" s="336"/>
      <c r="I502" s="336"/>
      <c r="J502" s="336"/>
      <c r="K502" s="336"/>
      <c r="L502" s="336"/>
      <c r="M502" s="336"/>
      <c r="N502" s="336"/>
      <c r="O502" s="336"/>
      <c r="P502" s="336"/>
      <c r="Q502" s="336"/>
      <c r="R502" s="336"/>
      <c r="S502" s="336"/>
      <c r="T502" s="336"/>
      <c r="U502" s="336"/>
      <c r="V502" s="336"/>
      <c r="W502" s="336"/>
      <c r="X502" s="336"/>
      <c r="Y502" s="336"/>
      <c r="Z502" s="336"/>
    </row>
    <row r="503">
      <c r="A503" s="336"/>
      <c r="B503" s="336"/>
      <c r="C503" s="336"/>
      <c r="D503" s="336"/>
      <c r="E503" s="336"/>
      <c r="F503" s="336"/>
      <c r="G503" s="336"/>
      <c r="H503" s="336"/>
      <c r="I503" s="336"/>
      <c r="J503" s="336"/>
      <c r="K503" s="336"/>
      <c r="L503" s="336"/>
      <c r="M503" s="336"/>
      <c r="N503" s="336"/>
      <c r="O503" s="336"/>
      <c r="P503" s="336"/>
      <c r="Q503" s="336"/>
      <c r="R503" s="336"/>
      <c r="S503" s="336"/>
      <c r="T503" s="336"/>
      <c r="U503" s="336"/>
      <c r="V503" s="336"/>
      <c r="W503" s="336"/>
      <c r="X503" s="336"/>
      <c r="Y503" s="336"/>
      <c r="Z503" s="336"/>
    </row>
    <row r="504">
      <c r="A504" s="336"/>
      <c r="B504" s="336"/>
      <c r="C504" s="336"/>
      <c r="D504" s="336"/>
      <c r="E504" s="336"/>
      <c r="F504" s="336"/>
      <c r="G504" s="336"/>
      <c r="H504" s="336"/>
      <c r="I504" s="336"/>
      <c r="J504" s="336"/>
      <c r="K504" s="336"/>
      <c r="L504" s="336"/>
      <c r="M504" s="336"/>
      <c r="N504" s="336"/>
      <c r="O504" s="336"/>
      <c r="P504" s="336"/>
      <c r="Q504" s="336"/>
      <c r="R504" s="336"/>
      <c r="S504" s="336"/>
      <c r="T504" s="336"/>
      <c r="U504" s="336"/>
      <c r="V504" s="336"/>
      <c r="W504" s="336"/>
      <c r="X504" s="336"/>
      <c r="Y504" s="336"/>
      <c r="Z504" s="336"/>
    </row>
    <row r="505">
      <c r="A505" s="336"/>
      <c r="B505" s="336"/>
      <c r="C505" s="336"/>
      <c r="D505" s="336"/>
      <c r="E505" s="336"/>
      <c r="F505" s="336"/>
      <c r="G505" s="336"/>
      <c r="H505" s="336"/>
      <c r="I505" s="336"/>
      <c r="J505" s="336"/>
      <c r="K505" s="336"/>
      <c r="L505" s="336"/>
      <c r="M505" s="336"/>
      <c r="N505" s="336"/>
      <c r="O505" s="336"/>
      <c r="P505" s="336"/>
      <c r="Q505" s="336"/>
      <c r="R505" s="336"/>
      <c r="S505" s="336"/>
      <c r="T505" s="336"/>
      <c r="U505" s="336"/>
      <c r="V505" s="336"/>
      <c r="W505" s="336"/>
      <c r="X505" s="336"/>
      <c r="Y505" s="336"/>
      <c r="Z505" s="336"/>
    </row>
    <row r="506">
      <c r="A506" s="336"/>
      <c r="B506" s="336"/>
      <c r="C506" s="336"/>
      <c r="D506" s="336"/>
      <c r="E506" s="336"/>
      <c r="F506" s="336"/>
      <c r="G506" s="336"/>
      <c r="H506" s="336"/>
      <c r="I506" s="336"/>
      <c r="J506" s="336"/>
      <c r="K506" s="336"/>
      <c r="L506" s="336"/>
      <c r="M506" s="336"/>
      <c r="N506" s="336"/>
      <c r="O506" s="336"/>
      <c r="P506" s="336"/>
      <c r="Q506" s="336"/>
      <c r="R506" s="336"/>
      <c r="S506" s="336"/>
      <c r="T506" s="336"/>
      <c r="U506" s="336"/>
      <c r="V506" s="336"/>
      <c r="W506" s="336"/>
      <c r="X506" s="336"/>
      <c r="Y506" s="336"/>
      <c r="Z506" s="336"/>
    </row>
    <row r="507">
      <c r="A507" s="336"/>
      <c r="B507" s="336"/>
      <c r="C507" s="336"/>
      <c r="D507" s="336"/>
      <c r="E507" s="336"/>
      <c r="F507" s="336"/>
      <c r="G507" s="336"/>
      <c r="H507" s="336"/>
      <c r="I507" s="336"/>
      <c r="J507" s="336"/>
      <c r="K507" s="336"/>
      <c r="L507" s="336"/>
      <c r="M507" s="336"/>
      <c r="N507" s="336"/>
      <c r="O507" s="336"/>
      <c r="P507" s="336"/>
      <c r="Q507" s="336"/>
      <c r="R507" s="336"/>
      <c r="S507" s="336"/>
      <c r="T507" s="336"/>
      <c r="U507" s="336"/>
      <c r="V507" s="336"/>
      <c r="W507" s="336"/>
      <c r="X507" s="336"/>
      <c r="Y507" s="336"/>
      <c r="Z507" s="336"/>
    </row>
    <row r="508">
      <c r="A508" s="336"/>
      <c r="B508" s="336"/>
      <c r="C508" s="336"/>
      <c r="D508" s="336"/>
      <c r="E508" s="336"/>
      <c r="F508" s="336"/>
      <c r="G508" s="336"/>
      <c r="H508" s="336"/>
      <c r="I508" s="336"/>
      <c r="J508" s="336"/>
      <c r="K508" s="336"/>
      <c r="L508" s="336"/>
      <c r="M508" s="336"/>
      <c r="N508" s="336"/>
      <c r="O508" s="336"/>
      <c r="P508" s="336"/>
      <c r="Q508" s="336"/>
      <c r="R508" s="336"/>
      <c r="S508" s="336"/>
      <c r="T508" s="336"/>
      <c r="U508" s="336"/>
      <c r="V508" s="336"/>
      <c r="W508" s="336"/>
      <c r="X508" s="336"/>
      <c r="Y508" s="336"/>
      <c r="Z508" s="336"/>
    </row>
    <row r="509">
      <c r="A509" s="336"/>
      <c r="B509" s="336"/>
      <c r="C509" s="336"/>
      <c r="D509" s="336"/>
      <c r="E509" s="336"/>
      <c r="F509" s="336"/>
      <c r="G509" s="336"/>
      <c r="H509" s="336"/>
      <c r="I509" s="336"/>
      <c r="J509" s="336"/>
      <c r="K509" s="336"/>
      <c r="L509" s="336"/>
      <c r="M509" s="336"/>
      <c r="N509" s="336"/>
      <c r="O509" s="336"/>
      <c r="P509" s="336"/>
      <c r="Q509" s="336"/>
      <c r="R509" s="336"/>
      <c r="S509" s="336"/>
      <c r="T509" s="336"/>
      <c r="U509" s="336"/>
      <c r="V509" s="336"/>
      <c r="W509" s="336"/>
      <c r="X509" s="336"/>
      <c r="Y509" s="336"/>
      <c r="Z509" s="336"/>
    </row>
    <row r="510">
      <c r="A510" s="336"/>
      <c r="B510" s="336"/>
      <c r="C510" s="336"/>
      <c r="D510" s="336"/>
      <c r="E510" s="336"/>
      <c r="F510" s="336"/>
      <c r="G510" s="336"/>
      <c r="H510" s="336"/>
      <c r="I510" s="336"/>
      <c r="J510" s="336"/>
      <c r="K510" s="336"/>
      <c r="L510" s="336"/>
      <c r="M510" s="336"/>
      <c r="N510" s="336"/>
      <c r="O510" s="336"/>
      <c r="P510" s="336"/>
      <c r="Q510" s="336"/>
      <c r="R510" s="336"/>
      <c r="S510" s="336"/>
      <c r="T510" s="336"/>
      <c r="U510" s="336"/>
      <c r="V510" s="336"/>
      <c r="W510" s="336"/>
      <c r="X510" s="336"/>
      <c r="Y510" s="336"/>
      <c r="Z510" s="336"/>
    </row>
    <row r="511">
      <c r="A511" s="336"/>
      <c r="B511" s="336"/>
      <c r="C511" s="336"/>
      <c r="D511" s="336"/>
      <c r="E511" s="336"/>
      <c r="F511" s="336"/>
      <c r="G511" s="336"/>
      <c r="H511" s="336"/>
      <c r="I511" s="336"/>
      <c r="J511" s="336"/>
      <c r="K511" s="336"/>
      <c r="L511" s="336"/>
      <c r="M511" s="336"/>
      <c r="N511" s="336"/>
      <c r="O511" s="336"/>
      <c r="P511" s="336"/>
      <c r="Q511" s="336"/>
      <c r="R511" s="336"/>
      <c r="S511" s="336"/>
      <c r="T511" s="336"/>
      <c r="U511" s="336"/>
      <c r="V511" s="336"/>
      <c r="W511" s="336"/>
      <c r="X511" s="336"/>
      <c r="Y511" s="336"/>
      <c r="Z511" s="336"/>
    </row>
    <row r="512">
      <c r="A512" s="336"/>
      <c r="B512" s="336"/>
      <c r="C512" s="336"/>
      <c r="D512" s="336"/>
      <c r="E512" s="336"/>
      <c r="F512" s="336"/>
      <c r="G512" s="336"/>
      <c r="H512" s="336"/>
      <c r="I512" s="336"/>
      <c r="J512" s="336"/>
      <c r="K512" s="336"/>
      <c r="L512" s="336"/>
      <c r="M512" s="336"/>
      <c r="N512" s="336"/>
      <c r="O512" s="336"/>
      <c r="P512" s="336"/>
      <c r="Q512" s="336"/>
      <c r="R512" s="336"/>
      <c r="S512" s="336"/>
      <c r="T512" s="336"/>
      <c r="U512" s="336"/>
      <c r="V512" s="336"/>
      <c r="W512" s="336"/>
      <c r="X512" s="336"/>
      <c r="Y512" s="336"/>
      <c r="Z512" s="336"/>
    </row>
    <row r="513">
      <c r="A513" s="336"/>
      <c r="B513" s="336"/>
      <c r="C513" s="336"/>
      <c r="D513" s="336"/>
      <c r="E513" s="336"/>
      <c r="F513" s="336"/>
      <c r="G513" s="336"/>
      <c r="H513" s="336"/>
      <c r="I513" s="336"/>
      <c r="J513" s="336"/>
      <c r="K513" s="336"/>
      <c r="L513" s="336"/>
      <c r="M513" s="336"/>
      <c r="N513" s="336"/>
      <c r="O513" s="336"/>
      <c r="P513" s="336"/>
      <c r="Q513" s="336"/>
      <c r="R513" s="336"/>
      <c r="S513" s="336"/>
      <c r="T513" s="336"/>
      <c r="U513" s="336"/>
      <c r="V513" s="336"/>
      <c r="W513" s="336"/>
      <c r="X513" s="336"/>
      <c r="Y513" s="336"/>
      <c r="Z513" s="336"/>
    </row>
    <row r="514">
      <c r="A514" s="336"/>
      <c r="B514" s="336"/>
      <c r="C514" s="336"/>
      <c r="D514" s="336"/>
      <c r="E514" s="336"/>
      <c r="F514" s="336"/>
      <c r="G514" s="336"/>
      <c r="H514" s="336"/>
      <c r="I514" s="336"/>
      <c r="J514" s="336"/>
      <c r="K514" s="336"/>
      <c r="L514" s="336"/>
      <c r="M514" s="336"/>
      <c r="N514" s="336"/>
      <c r="O514" s="336"/>
      <c r="P514" s="336"/>
      <c r="Q514" s="336"/>
      <c r="R514" s="336"/>
      <c r="S514" s="336"/>
      <c r="T514" s="336"/>
      <c r="U514" s="336"/>
      <c r="V514" s="336"/>
      <c r="W514" s="336"/>
      <c r="X514" s="336"/>
      <c r="Y514" s="336"/>
      <c r="Z514" s="336"/>
    </row>
    <row r="515">
      <c r="A515" s="336"/>
      <c r="B515" s="336"/>
      <c r="C515" s="336"/>
      <c r="D515" s="336"/>
      <c r="E515" s="336"/>
      <c r="F515" s="336"/>
      <c r="G515" s="336"/>
      <c r="H515" s="336"/>
      <c r="I515" s="336"/>
      <c r="J515" s="336"/>
      <c r="K515" s="336"/>
      <c r="L515" s="336"/>
      <c r="M515" s="336"/>
      <c r="N515" s="336"/>
      <c r="O515" s="336"/>
      <c r="P515" s="336"/>
      <c r="Q515" s="336"/>
      <c r="R515" s="336"/>
      <c r="S515" s="336"/>
      <c r="T515" s="336"/>
      <c r="U515" s="336"/>
      <c r="V515" s="336"/>
      <c r="W515" s="336"/>
      <c r="X515" s="336"/>
      <c r="Y515" s="336"/>
      <c r="Z515" s="336"/>
    </row>
    <row r="516">
      <c r="A516" s="336"/>
      <c r="B516" s="336"/>
      <c r="C516" s="336"/>
      <c r="D516" s="336"/>
      <c r="E516" s="336"/>
      <c r="F516" s="336"/>
      <c r="G516" s="336"/>
      <c r="H516" s="336"/>
      <c r="I516" s="336"/>
      <c r="J516" s="336"/>
      <c r="K516" s="336"/>
      <c r="L516" s="336"/>
      <c r="M516" s="336"/>
      <c r="N516" s="336"/>
      <c r="O516" s="336"/>
      <c r="P516" s="336"/>
      <c r="Q516" s="336"/>
      <c r="R516" s="336"/>
      <c r="S516" s="336"/>
      <c r="T516" s="336"/>
      <c r="U516" s="336"/>
      <c r="V516" s="336"/>
      <c r="W516" s="336"/>
      <c r="X516" s="336"/>
      <c r="Y516" s="336"/>
      <c r="Z516" s="336"/>
    </row>
    <row r="517">
      <c r="A517" s="336"/>
      <c r="B517" s="336"/>
      <c r="C517" s="336"/>
      <c r="D517" s="336"/>
      <c r="E517" s="336"/>
      <c r="F517" s="336"/>
      <c r="G517" s="336"/>
      <c r="H517" s="336"/>
      <c r="I517" s="336"/>
      <c r="J517" s="336"/>
      <c r="K517" s="336"/>
      <c r="L517" s="336"/>
      <c r="M517" s="336"/>
      <c r="N517" s="336"/>
      <c r="O517" s="336"/>
      <c r="P517" s="336"/>
      <c r="Q517" s="336"/>
      <c r="R517" s="336"/>
      <c r="S517" s="336"/>
      <c r="T517" s="336"/>
      <c r="U517" s="336"/>
      <c r="V517" s="336"/>
      <c r="W517" s="336"/>
      <c r="X517" s="336"/>
      <c r="Y517" s="336"/>
      <c r="Z517" s="336"/>
    </row>
    <row r="518">
      <c r="A518" s="336"/>
      <c r="B518" s="336"/>
      <c r="C518" s="336"/>
      <c r="D518" s="336"/>
      <c r="E518" s="336"/>
      <c r="F518" s="336"/>
      <c r="G518" s="336"/>
      <c r="H518" s="336"/>
      <c r="I518" s="336"/>
      <c r="J518" s="336"/>
      <c r="K518" s="336"/>
      <c r="L518" s="336"/>
      <c r="M518" s="336"/>
      <c r="N518" s="336"/>
      <c r="O518" s="336"/>
      <c r="P518" s="336"/>
      <c r="Q518" s="336"/>
      <c r="R518" s="336"/>
      <c r="S518" s="336"/>
      <c r="T518" s="336"/>
      <c r="U518" s="336"/>
      <c r="V518" s="336"/>
      <c r="W518" s="336"/>
      <c r="X518" s="336"/>
      <c r="Y518" s="336"/>
      <c r="Z518" s="336"/>
    </row>
    <row r="519">
      <c r="A519" s="336"/>
      <c r="B519" s="336"/>
      <c r="C519" s="336"/>
      <c r="D519" s="336"/>
      <c r="E519" s="336"/>
      <c r="F519" s="336"/>
      <c r="G519" s="336"/>
      <c r="H519" s="336"/>
      <c r="I519" s="336"/>
      <c r="J519" s="336"/>
      <c r="K519" s="336"/>
      <c r="L519" s="336"/>
      <c r="M519" s="336"/>
      <c r="N519" s="336"/>
      <c r="O519" s="336"/>
      <c r="P519" s="336"/>
      <c r="Q519" s="336"/>
      <c r="R519" s="336"/>
      <c r="S519" s="336"/>
      <c r="T519" s="336"/>
      <c r="U519" s="336"/>
      <c r="V519" s="336"/>
      <c r="W519" s="336"/>
      <c r="X519" s="336"/>
      <c r="Y519" s="336"/>
      <c r="Z519" s="336"/>
    </row>
    <row r="520">
      <c r="A520" s="336"/>
      <c r="B520" s="336"/>
      <c r="C520" s="336"/>
      <c r="D520" s="336"/>
      <c r="E520" s="336"/>
      <c r="F520" s="336"/>
      <c r="G520" s="336"/>
      <c r="H520" s="336"/>
      <c r="I520" s="336"/>
      <c r="J520" s="336"/>
      <c r="K520" s="336"/>
      <c r="L520" s="336"/>
      <c r="M520" s="336"/>
      <c r="N520" s="336"/>
      <c r="O520" s="336"/>
      <c r="P520" s="336"/>
      <c r="Q520" s="336"/>
      <c r="R520" s="336"/>
      <c r="S520" s="336"/>
      <c r="T520" s="336"/>
      <c r="U520" s="336"/>
      <c r="V520" s="336"/>
      <c r="W520" s="336"/>
      <c r="X520" s="336"/>
      <c r="Y520" s="336"/>
      <c r="Z520" s="336"/>
    </row>
    <row r="521">
      <c r="A521" s="336"/>
      <c r="B521" s="336"/>
      <c r="C521" s="336"/>
      <c r="D521" s="336"/>
      <c r="E521" s="336"/>
      <c r="F521" s="336"/>
      <c r="G521" s="336"/>
      <c r="H521" s="336"/>
      <c r="I521" s="336"/>
      <c r="J521" s="336"/>
      <c r="K521" s="336"/>
      <c r="L521" s="336"/>
      <c r="M521" s="336"/>
      <c r="N521" s="336"/>
      <c r="O521" s="336"/>
      <c r="P521" s="336"/>
      <c r="Q521" s="336"/>
      <c r="R521" s="336"/>
      <c r="S521" s="336"/>
      <c r="T521" s="336"/>
      <c r="U521" s="336"/>
      <c r="V521" s="336"/>
      <c r="W521" s="336"/>
      <c r="X521" s="336"/>
      <c r="Y521" s="336"/>
      <c r="Z521" s="336"/>
    </row>
    <row r="522">
      <c r="A522" s="336"/>
      <c r="B522" s="336"/>
      <c r="C522" s="336"/>
      <c r="D522" s="336"/>
      <c r="E522" s="336"/>
      <c r="F522" s="336"/>
      <c r="G522" s="336"/>
      <c r="H522" s="336"/>
      <c r="I522" s="336"/>
      <c r="J522" s="336"/>
      <c r="K522" s="336"/>
      <c r="L522" s="336"/>
      <c r="M522" s="336"/>
      <c r="N522" s="336"/>
      <c r="O522" s="336"/>
      <c r="P522" s="336"/>
      <c r="Q522" s="336"/>
      <c r="R522" s="336"/>
      <c r="S522" s="336"/>
      <c r="T522" s="336"/>
      <c r="U522" s="336"/>
      <c r="V522" s="336"/>
      <c r="W522" s="336"/>
      <c r="X522" s="336"/>
      <c r="Y522" s="336"/>
      <c r="Z522" s="336"/>
    </row>
    <row r="523">
      <c r="A523" s="336"/>
      <c r="B523" s="336"/>
      <c r="C523" s="336"/>
      <c r="D523" s="336"/>
      <c r="E523" s="336"/>
      <c r="F523" s="336"/>
      <c r="G523" s="336"/>
      <c r="H523" s="336"/>
      <c r="I523" s="336"/>
      <c r="J523" s="336"/>
      <c r="K523" s="336"/>
      <c r="L523" s="336"/>
      <c r="M523" s="336"/>
      <c r="N523" s="336"/>
      <c r="O523" s="336"/>
      <c r="P523" s="336"/>
      <c r="Q523" s="336"/>
      <c r="R523" s="336"/>
      <c r="S523" s="336"/>
      <c r="T523" s="336"/>
      <c r="U523" s="336"/>
      <c r="V523" s="336"/>
      <c r="W523" s="336"/>
      <c r="X523" s="336"/>
      <c r="Y523" s="336"/>
      <c r="Z523" s="336"/>
    </row>
    <row r="524">
      <c r="A524" s="336"/>
      <c r="B524" s="336"/>
      <c r="C524" s="336"/>
      <c r="D524" s="336"/>
      <c r="E524" s="336"/>
      <c r="F524" s="336"/>
      <c r="G524" s="336"/>
      <c r="H524" s="336"/>
      <c r="I524" s="336"/>
      <c r="J524" s="336"/>
      <c r="K524" s="336"/>
      <c r="L524" s="336"/>
      <c r="M524" s="336"/>
      <c r="N524" s="336"/>
      <c r="O524" s="336"/>
      <c r="P524" s="336"/>
      <c r="Q524" s="336"/>
      <c r="R524" s="336"/>
      <c r="S524" s="336"/>
      <c r="T524" s="336"/>
      <c r="U524" s="336"/>
      <c r="V524" s="336"/>
      <c r="W524" s="336"/>
      <c r="X524" s="336"/>
      <c r="Y524" s="336"/>
      <c r="Z524" s="336"/>
    </row>
    <row r="525">
      <c r="A525" s="336"/>
      <c r="B525" s="336"/>
      <c r="C525" s="336"/>
      <c r="D525" s="336"/>
      <c r="E525" s="336"/>
      <c r="F525" s="336"/>
      <c r="G525" s="336"/>
      <c r="H525" s="336"/>
      <c r="I525" s="336"/>
      <c r="J525" s="336"/>
      <c r="K525" s="336"/>
      <c r="L525" s="336"/>
      <c r="M525" s="336"/>
      <c r="N525" s="336"/>
      <c r="O525" s="336"/>
      <c r="P525" s="336"/>
      <c r="Q525" s="336"/>
      <c r="R525" s="336"/>
      <c r="S525" s="336"/>
      <c r="T525" s="336"/>
      <c r="U525" s="336"/>
      <c r="V525" s="336"/>
      <c r="W525" s="336"/>
      <c r="X525" s="336"/>
      <c r="Y525" s="336"/>
      <c r="Z525" s="336"/>
    </row>
    <row r="526">
      <c r="A526" s="336"/>
      <c r="B526" s="336"/>
      <c r="C526" s="336"/>
      <c r="D526" s="336"/>
      <c r="E526" s="336"/>
      <c r="F526" s="336"/>
      <c r="G526" s="336"/>
      <c r="H526" s="336"/>
      <c r="I526" s="336"/>
      <c r="J526" s="336"/>
      <c r="K526" s="336"/>
      <c r="L526" s="336"/>
      <c r="M526" s="336"/>
      <c r="N526" s="336"/>
      <c r="O526" s="336"/>
      <c r="P526" s="336"/>
      <c r="Q526" s="336"/>
      <c r="R526" s="336"/>
      <c r="S526" s="336"/>
      <c r="T526" s="336"/>
      <c r="U526" s="336"/>
      <c r="V526" s="336"/>
      <c r="W526" s="336"/>
      <c r="X526" s="336"/>
      <c r="Y526" s="336"/>
      <c r="Z526" s="336"/>
    </row>
    <row r="527">
      <c r="A527" s="336"/>
      <c r="B527" s="336"/>
      <c r="C527" s="336"/>
      <c r="D527" s="336"/>
      <c r="E527" s="336"/>
      <c r="F527" s="336"/>
      <c r="G527" s="336"/>
      <c r="H527" s="336"/>
      <c r="I527" s="336"/>
      <c r="J527" s="336"/>
      <c r="K527" s="336"/>
      <c r="L527" s="336"/>
      <c r="M527" s="336"/>
      <c r="N527" s="336"/>
      <c r="O527" s="336"/>
      <c r="P527" s="336"/>
      <c r="Q527" s="336"/>
      <c r="R527" s="336"/>
      <c r="S527" s="336"/>
      <c r="T527" s="336"/>
      <c r="U527" s="336"/>
      <c r="V527" s="336"/>
      <c r="W527" s="336"/>
      <c r="X527" s="336"/>
      <c r="Y527" s="336"/>
      <c r="Z527" s="336"/>
    </row>
    <row r="528">
      <c r="A528" s="336"/>
      <c r="B528" s="336"/>
      <c r="C528" s="336"/>
      <c r="D528" s="336"/>
      <c r="E528" s="336"/>
      <c r="F528" s="336"/>
      <c r="G528" s="336"/>
      <c r="H528" s="336"/>
      <c r="I528" s="336"/>
      <c r="J528" s="336"/>
      <c r="K528" s="336"/>
      <c r="L528" s="336"/>
      <c r="M528" s="336"/>
      <c r="N528" s="336"/>
      <c r="O528" s="336"/>
      <c r="P528" s="336"/>
      <c r="Q528" s="336"/>
      <c r="R528" s="336"/>
      <c r="S528" s="336"/>
      <c r="T528" s="336"/>
      <c r="U528" s="336"/>
      <c r="V528" s="336"/>
      <c r="W528" s="336"/>
      <c r="X528" s="336"/>
      <c r="Y528" s="336"/>
      <c r="Z528" s="336"/>
    </row>
    <row r="529">
      <c r="A529" s="336"/>
      <c r="B529" s="336"/>
      <c r="C529" s="336"/>
      <c r="D529" s="336"/>
      <c r="E529" s="336"/>
      <c r="F529" s="336"/>
      <c r="G529" s="336"/>
      <c r="H529" s="336"/>
      <c r="I529" s="336"/>
      <c r="J529" s="336"/>
      <c r="K529" s="336"/>
      <c r="L529" s="336"/>
      <c r="M529" s="336"/>
      <c r="N529" s="336"/>
      <c r="O529" s="336"/>
      <c r="P529" s="336"/>
      <c r="Q529" s="336"/>
      <c r="R529" s="336"/>
      <c r="S529" s="336"/>
      <c r="T529" s="336"/>
      <c r="U529" s="336"/>
      <c r="V529" s="336"/>
      <c r="W529" s="336"/>
      <c r="X529" s="336"/>
      <c r="Y529" s="336"/>
      <c r="Z529" s="336"/>
    </row>
    <row r="530">
      <c r="A530" s="336"/>
      <c r="B530" s="336"/>
      <c r="C530" s="336"/>
      <c r="D530" s="336"/>
      <c r="E530" s="336"/>
      <c r="F530" s="336"/>
      <c r="G530" s="336"/>
      <c r="H530" s="336"/>
      <c r="I530" s="336"/>
      <c r="J530" s="336"/>
      <c r="K530" s="336"/>
      <c r="L530" s="336"/>
      <c r="M530" s="336"/>
      <c r="N530" s="336"/>
      <c r="O530" s="336"/>
      <c r="P530" s="336"/>
      <c r="Q530" s="336"/>
      <c r="R530" s="336"/>
      <c r="S530" s="336"/>
      <c r="T530" s="336"/>
      <c r="U530" s="336"/>
      <c r="V530" s="336"/>
      <c r="W530" s="336"/>
      <c r="X530" s="336"/>
      <c r="Y530" s="336"/>
      <c r="Z530" s="336"/>
    </row>
    <row r="531">
      <c r="A531" s="336"/>
      <c r="B531" s="336"/>
      <c r="C531" s="336"/>
      <c r="D531" s="336"/>
      <c r="E531" s="336"/>
      <c r="F531" s="336"/>
      <c r="G531" s="336"/>
      <c r="H531" s="336"/>
      <c r="I531" s="336"/>
      <c r="J531" s="336"/>
      <c r="K531" s="336"/>
      <c r="L531" s="336"/>
      <c r="M531" s="336"/>
      <c r="N531" s="336"/>
      <c r="O531" s="336"/>
      <c r="P531" s="336"/>
      <c r="Q531" s="336"/>
      <c r="R531" s="336"/>
      <c r="S531" s="336"/>
      <c r="T531" s="336"/>
      <c r="U531" s="336"/>
      <c r="V531" s="336"/>
      <c r="W531" s="336"/>
      <c r="X531" s="336"/>
      <c r="Y531" s="336"/>
      <c r="Z531" s="336"/>
    </row>
    <row r="532">
      <c r="A532" s="336"/>
      <c r="B532" s="336"/>
      <c r="C532" s="336"/>
      <c r="D532" s="336"/>
      <c r="E532" s="336"/>
      <c r="F532" s="336"/>
      <c r="G532" s="336"/>
      <c r="H532" s="336"/>
      <c r="I532" s="336"/>
      <c r="J532" s="336"/>
      <c r="K532" s="336"/>
      <c r="L532" s="336"/>
      <c r="M532" s="336"/>
      <c r="N532" s="336"/>
      <c r="O532" s="336"/>
      <c r="P532" s="336"/>
      <c r="Q532" s="336"/>
      <c r="R532" s="336"/>
      <c r="S532" s="336"/>
      <c r="T532" s="336"/>
      <c r="U532" s="336"/>
      <c r="V532" s="336"/>
      <c r="W532" s="336"/>
      <c r="X532" s="336"/>
      <c r="Y532" s="336"/>
      <c r="Z532" s="336"/>
    </row>
    <row r="533">
      <c r="A533" s="336"/>
      <c r="B533" s="336"/>
      <c r="C533" s="336"/>
      <c r="D533" s="336"/>
      <c r="E533" s="336"/>
      <c r="F533" s="336"/>
      <c r="G533" s="336"/>
      <c r="H533" s="336"/>
      <c r="I533" s="336"/>
      <c r="J533" s="336"/>
      <c r="K533" s="336"/>
      <c r="L533" s="336"/>
      <c r="M533" s="336"/>
      <c r="N533" s="336"/>
      <c r="O533" s="336"/>
      <c r="P533" s="336"/>
      <c r="Q533" s="336"/>
      <c r="R533" s="336"/>
      <c r="S533" s="336"/>
      <c r="T533" s="336"/>
      <c r="U533" s="336"/>
      <c r="V533" s="336"/>
      <c r="W533" s="336"/>
      <c r="X533" s="336"/>
      <c r="Y533" s="336"/>
      <c r="Z533" s="336"/>
    </row>
    <row r="534">
      <c r="A534" s="336"/>
      <c r="B534" s="336"/>
      <c r="C534" s="336"/>
      <c r="D534" s="336"/>
      <c r="E534" s="336"/>
      <c r="F534" s="336"/>
      <c r="G534" s="336"/>
      <c r="H534" s="336"/>
      <c r="I534" s="336"/>
      <c r="J534" s="336"/>
      <c r="K534" s="336"/>
      <c r="L534" s="336"/>
      <c r="M534" s="336"/>
      <c r="N534" s="336"/>
      <c r="O534" s="336"/>
      <c r="P534" s="336"/>
      <c r="Q534" s="336"/>
      <c r="R534" s="336"/>
      <c r="S534" s="336"/>
      <c r="T534" s="336"/>
      <c r="U534" s="336"/>
      <c r="V534" s="336"/>
      <c r="W534" s="336"/>
      <c r="X534" s="336"/>
      <c r="Y534" s="336"/>
      <c r="Z534" s="336"/>
    </row>
    <row r="535">
      <c r="A535" s="336"/>
      <c r="B535" s="336"/>
      <c r="C535" s="336"/>
      <c r="D535" s="336"/>
      <c r="E535" s="336"/>
      <c r="F535" s="336"/>
      <c r="G535" s="336"/>
      <c r="H535" s="336"/>
      <c r="I535" s="336"/>
      <c r="J535" s="336"/>
      <c r="K535" s="336"/>
      <c r="L535" s="336"/>
      <c r="M535" s="336"/>
      <c r="N535" s="336"/>
      <c r="O535" s="336"/>
      <c r="P535" s="336"/>
      <c r="Q535" s="336"/>
      <c r="R535" s="336"/>
      <c r="S535" s="336"/>
      <c r="T535" s="336"/>
      <c r="U535" s="336"/>
      <c r="V535" s="336"/>
      <c r="W535" s="336"/>
      <c r="X535" s="336"/>
      <c r="Y535" s="336"/>
      <c r="Z535" s="336"/>
    </row>
    <row r="536">
      <c r="A536" s="336"/>
      <c r="B536" s="336"/>
      <c r="C536" s="336"/>
      <c r="D536" s="336"/>
      <c r="E536" s="336"/>
      <c r="F536" s="336"/>
      <c r="G536" s="336"/>
      <c r="H536" s="336"/>
      <c r="I536" s="336"/>
      <c r="J536" s="336"/>
      <c r="K536" s="336"/>
      <c r="L536" s="336"/>
      <c r="M536" s="336"/>
      <c r="N536" s="336"/>
      <c r="O536" s="336"/>
      <c r="P536" s="336"/>
      <c r="Q536" s="336"/>
      <c r="R536" s="336"/>
      <c r="S536" s="336"/>
      <c r="T536" s="336"/>
      <c r="U536" s="336"/>
      <c r="V536" s="336"/>
      <c r="W536" s="336"/>
      <c r="X536" s="336"/>
      <c r="Y536" s="336"/>
      <c r="Z536" s="336"/>
    </row>
    <row r="537">
      <c r="A537" s="336"/>
      <c r="B537" s="336"/>
      <c r="C537" s="336"/>
      <c r="D537" s="336"/>
      <c r="E537" s="336"/>
      <c r="F537" s="336"/>
      <c r="G537" s="336"/>
      <c r="H537" s="336"/>
      <c r="I537" s="336"/>
      <c r="J537" s="336"/>
      <c r="K537" s="336"/>
      <c r="L537" s="336"/>
      <c r="M537" s="336"/>
      <c r="N537" s="336"/>
      <c r="O537" s="336"/>
      <c r="P537" s="336"/>
      <c r="Q537" s="336"/>
      <c r="R537" s="336"/>
      <c r="S537" s="336"/>
      <c r="T537" s="336"/>
      <c r="U537" s="336"/>
      <c r="V537" s="336"/>
      <c r="W537" s="336"/>
      <c r="X537" s="336"/>
      <c r="Y537" s="336"/>
      <c r="Z537" s="336"/>
    </row>
    <row r="538">
      <c r="A538" s="336"/>
      <c r="B538" s="336"/>
      <c r="C538" s="336"/>
      <c r="D538" s="336"/>
      <c r="E538" s="336"/>
      <c r="F538" s="336"/>
      <c r="G538" s="336"/>
      <c r="H538" s="336"/>
      <c r="I538" s="336"/>
      <c r="J538" s="336"/>
      <c r="K538" s="336"/>
      <c r="L538" s="336"/>
      <c r="M538" s="336"/>
      <c r="N538" s="336"/>
      <c r="O538" s="336"/>
      <c r="P538" s="336"/>
      <c r="Q538" s="336"/>
      <c r="R538" s="336"/>
      <c r="S538" s="336"/>
      <c r="T538" s="336"/>
      <c r="U538" s="336"/>
      <c r="V538" s="336"/>
      <c r="W538" s="336"/>
      <c r="X538" s="336"/>
      <c r="Y538" s="336"/>
      <c r="Z538" s="336"/>
    </row>
    <row r="539">
      <c r="A539" s="336"/>
      <c r="B539" s="336"/>
      <c r="C539" s="336"/>
      <c r="D539" s="336"/>
      <c r="E539" s="336"/>
      <c r="F539" s="336"/>
      <c r="G539" s="336"/>
      <c r="H539" s="336"/>
      <c r="I539" s="336"/>
      <c r="J539" s="336"/>
      <c r="K539" s="336"/>
      <c r="L539" s="336"/>
      <c r="M539" s="336"/>
      <c r="N539" s="336"/>
      <c r="O539" s="336"/>
      <c r="P539" s="336"/>
      <c r="Q539" s="336"/>
      <c r="R539" s="336"/>
      <c r="S539" s="336"/>
      <c r="T539" s="336"/>
      <c r="U539" s="336"/>
      <c r="V539" s="336"/>
      <c r="W539" s="336"/>
      <c r="X539" s="336"/>
      <c r="Y539" s="336"/>
      <c r="Z539" s="336"/>
    </row>
    <row r="540">
      <c r="A540" s="336"/>
      <c r="B540" s="336"/>
      <c r="C540" s="336"/>
      <c r="D540" s="336"/>
      <c r="E540" s="336"/>
      <c r="F540" s="336"/>
      <c r="G540" s="336"/>
      <c r="H540" s="336"/>
      <c r="I540" s="336"/>
      <c r="J540" s="336"/>
      <c r="K540" s="336"/>
      <c r="L540" s="336"/>
      <c r="M540" s="336"/>
      <c r="N540" s="336"/>
      <c r="O540" s="336"/>
      <c r="P540" s="336"/>
      <c r="Q540" s="336"/>
      <c r="R540" s="336"/>
      <c r="S540" s="336"/>
      <c r="T540" s="336"/>
      <c r="U540" s="336"/>
      <c r="V540" s="336"/>
      <c r="W540" s="336"/>
      <c r="X540" s="336"/>
      <c r="Y540" s="336"/>
      <c r="Z540" s="336"/>
    </row>
    <row r="541">
      <c r="A541" s="336"/>
      <c r="B541" s="336"/>
      <c r="C541" s="336"/>
      <c r="D541" s="336"/>
      <c r="E541" s="336"/>
      <c r="F541" s="336"/>
      <c r="G541" s="336"/>
      <c r="H541" s="336"/>
      <c r="I541" s="336"/>
      <c r="J541" s="336"/>
      <c r="K541" s="336"/>
      <c r="L541" s="336"/>
      <c r="M541" s="336"/>
      <c r="N541" s="336"/>
      <c r="O541" s="336"/>
      <c r="P541" s="336"/>
      <c r="Q541" s="336"/>
      <c r="R541" s="336"/>
      <c r="S541" s="336"/>
      <c r="T541" s="336"/>
      <c r="U541" s="336"/>
      <c r="V541" s="336"/>
      <c r="W541" s="336"/>
      <c r="X541" s="336"/>
      <c r="Y541" s="336"/>
      <c r="Z541" s="336"/>
    </row>
    <row r="542">
      <c r="A542" s="336"/>
      <c r="B542" s="336"/>
      <c r="C542" s="336"/>
      <c r="D542" s="336"/>
      <c r="E542" s="336"/>
      <c r="F542" s="336"/>
      <c r="G542" s="336"/>
      <c r="H542" s="336"/>
      <c r="I542" s="336"/>
      <c r="J542" s="336"/>
      <c r="K542" s="336"/>
      <c r="L542" s="336"/>
      <c r="M542" s="336"/>
      <c r="N542" s="336"/>
      <c r="O542" s="336"/>
      <c r="P542" s="336"/>
      <c r="Q542" s="336"/>
      <c r="R542" s="336"/>
      <c r="S542" s="336"/>
      <c r="T542" s="336"/>
      <c r="U542" s="336"/>
      <c r="V542" s="336"/>
      <c r="W542" s="336"/>
      <c r="X542" s="336"/>
      <c r="Y542" s="336"/>
      <c r="Z542" s="336"/>
    </row>
    <row r="543">
      <c r="A543" s="336"/>
      <c r="B543" s="336"/>
      <c r="C543" s="336"/>
      <c r="D543" s="336"/>
      <c r="E543" s="336"/>
      <c r="F543" s="336"/>
      <c r="G543" s="336"/>
      <c r="H543" s="336"/>
      <c r="I543" s="336"/>
      <c r="J543" s="336"/>
      <c r="K543" s="336"/>
      <c r="L543" s="336"/>
      <c r="M543" s="336"/>
      <c r="N543" s="336"/>
      <c r="O543" s="336"/>
      <c r="P543" s="336"/>
      <c r="Q543" s="336"/>
      <c r="R543" s="336"/>
      <c r="S543" s="336"/>
      <c r="T543" s="336"/>
      <c r="U543" s="336"/>
      <c r="V543" s="336"/>
      <c r="W543" s="336"/>
      <c r="X543" s="336"/>
      <c r="Y543" s="336"/>
      <c r="Z543" s="336"/>
    </row>
    <row r="544">
      <c r="A544" s="336"/>
      <c r="B544" s="336"/>
      <c r="C544" s="336"/>
      <c r="D544" s="336"/>
      <c r="E544" s="336"/>
      <c r="F544" s="336"/>
      <c r="G544" s="336"/>
      <c r="H544" s="336"/>
      <c r="I544" s="336"/>
      <c r="J544" s="336"/>
      <c r="K544" s="336"/>
      <c r="L544" s="336"/>
      <c r="M544" s="336"/>
      <c r="N544" s="336"/>
      <c r="O544" s="336"/>
      <c r="P544" s="336"/>
      <c r="Q544" s="336"/>
      <c r="R544" s="336"/>
      <c r="S544" s="336"/>
      <c r="T544" s="336"/>
      <c r="U544" s="336"/>
      <c r="V544" s="336"/>
      <c r="W544" s="336"/>
      <c r="X544" s="336"/>
      <c r="Y544" s="336"/>
      <c r="Z544" s="336"/>
    </row>
    <row r="545">
      <c r="A545" s="336"/>
      <c r="B545" s="336"/>
      <c r="C545" s="336"/>
      <c r="D545" s="336"/>
      <c r="E545" s="336"/>
      <c r="F545" s="336"/>
      <c r="G545" s="336"/>
      <c r="H545" s="336"/>
      <c r="I545" s="336"/>
      <c r="J545" s="336"/>
      <c r="K545" s="336"/>
      <c r="L545" s="336"/>
      <c r="M545" s="336"/>
      <c r="N545" s="336"/>
      <c r="O545" s="336"/>
      <c r="P545" s="336"/>
      <c r="Q545" s="336"/>
      <c r="R545" s="336"/>
      <c r="S545" s="336"/>
      <c r="T545" s="336"/>
      <c r="U545" s="336"/>
      <c r="V545" s="336"/>
      <c r="W545" s="336"/>
      <c r="X545" s="336"/>
      <c r="Y545" s="336"/>
      <c r="Z545" s="336"/>
    </row>
    <row r="546">
      <c r="A546" s="336"/>
      <c r="B546" s="336"/>
      <c r="C546" s="336"/>
      <c r="D546" s="336"/>
      <c r="E546" s="336"/>
      <c r="F546" s="336"/>
      <c r="G546" s="336"/>
      <c r="H546" s="336"/>
      <c r="I546" s="336"/>
      <c r="J546" s="336"/>
      <c r="K546" s="336"/>
      <c r="L546" s="336"/>
      <c r="M546" s="336"/>
      <c r="N546" s="336"/>
      <c r="O546" s="336"/>
      <c r="P546" s="336"/>
      <c r="Q546" s="336"/>
      <c r="R546" s="336"/>
      <c r="S546" s="336"/>
      <c r="T546" s="336"/>
      <c r="U546" s="336"/>
      <c r="V546" s="336"/>
      <c r="W546" s="336"/>
      <c r="X546" s="336"/>
      <c r="Y546" s="336"/>
      <c r="Z546" s="336"/>
    </row>
    <row r="547">
      <c r="A547" s="336"/>
      <c r="B547" s="336"/>
      <c r="C547" s="336"/>
      <c r="D547" s="336"/>
      <c r="E547" s="336"/>
      <c r="F547" s="336"/>
      <c r="G547" s="336"/>
      <c r="H547" s="336"/>
      <c r="I547" s="336"/>
      <c r="J547" s="336"/>
      <c r="K547" s="336"/>
      <c r="L547" s="336"/>
      <c r="M547" s="336"/>
      <c r="N547" s="336"/>
      <c r="O547" s="336"/>
      <c r="P547" s="336"/>
      <c r="Q547" s="336"/>
      <c r="R547" s="336"/>
      <c r="S547" s="336"/>
      <c r="T547" s="336"/>
      <c r="U547" s="336"/>
      <c r="V547" s="336"/>
      <c r="W547" s="336"/>
      <c r="X547" s="336"/>
      <c r="Y547" s="336"/>
      <c r="Z547" s="336"/>
    </row>
    <row r="548">
      <c r="A548" s="336"/>
      <c r="B548" s="336"/>
      <c r="C548" s="336"/>
      <c r="D548" s="336"/>
      <c r="E548" s="336"/>
      <c r="F548" s="336"/>
      <c r="G548" s="336"/>
      <c r="H548" s="336"/>
      <c r="I548" s="336"/>
      <c r="J548" s="336"/>
      <c r="K548" s="336"/>
      <c r="L548" s="336"/>
      <c r="M548" s="336"/>
      <c r="N548" s="336"/>
      <c r="O548" s="336"/>
      <c r="P548" s="336"/>
      <c r="Q548" s="336"/>
      <c r="R548" s="336"/>
      <c r="S548" s="336"/>
      <c r="T548" s="336"/>
      <c r="U548" s="336"/>
      <c r="V548" s="336"/>
      <c r="W548" s="336"/>
      <c r="X548" s="336"/>
      <c r="Y548" s="336"/>
      <c r="Z548" s="336"/>
    </row>
    <row r="549">
      <c r="A549" s="336"/>
      <c r="B549" s="336"/>
      <c r="C549" s="336"/>
      <c r="D549" s="336"/>
      <c r="E549" s="336"/>
      <c r="F549" s="336"/>
      <c r="G549" s="336"/>
      <c r="H549" s="336"/>
      <c r="I549" s="336"/>
      <c r="J549" s="336"/>
      <c r="K549" s="336"/>
      <c r="L549" s="336"/>
      <c r="M549" s="336"/>
      <c r="N549" s="336"/>
      <c r="O549" s="336"/>
      <c r="P549" s="336"/>
      <c r="Q549" s="336"/>
      <c r="R549" s="336"/>
      <c r="S549" s="336"/>
      <c r="T549" s="336"/>
      <c r="U549" s="336"/>
      <c r="V549" s="336"/>
      <c r="W549" s="336"/>
      <c r="X549" s="336"/>
      <c r="Y549" s="336"/>
      <c r="Z549" s="336"/>
    </row>
    <row r="550">
      <c r="A550" s="336"/>
      <c r="B550" s="336"/>
      <c r="C550" s="336"/>
      <c r="D550" s="336"/>
      <c r="E550" s="336"/>
      <c r="F550" s="336"/>
      <c r="G550" s="336"/>
      <c r="H550" s="336"/>
      <c r="I550" s="336"/>
      <c r="J550" s="336"/>
      <c r="K550" s="336"/>
      <c r="L550" s="336"/>
      <c r="M550" s="336"/>
      <c r="N550" s="336"/>
      <c r="O550" s="336"/>
      <c r="P550" s="336"/>
      <c r="Q550" s="336"/>
      <c r="R550" s="336"/>
      <c r="S550" s="336"/>
      <c r="T550" s="336"/>
      <c r="U550" s="336"/>
      <c r="V550" s="336"/>
      <c r="W550" s="336"/>
      <c r="X550" s="336"/>
      <c r="Y550" s="336"/>
      <c r="Z550" s="336"/>
    </row>
    <row r="551">
      <c r="A551" s="336"/>
      <c r="B551" s="336"/>
      <c r="C551" s="336"/>
      <c r="D551" s="336"/>
      <c r="E551" s="336"/>
      <c r="F551" s="336"/>
      <c r="G551" s="336"/>
      <c r="H551" s="336"/>
      <c r="I551" s="336"/>
      <c r="J551" s="336"/>
      <c r="K551" s="336"/>
      <c r="L551" s="336"/>
      <c r="M551" s="336"/>
      <c r="N551" s="336"/>
      <c r="O551" s="336"/>
      <c r="P551" s="336"/>
      <c r="Q551" s="336"/>
      <c r="R551" s="336"/>
      <c r="S551" s="336"/>
      <c r="T551" s="336"/>
      <c r="U551" s="336"/>
      <c r="V551" s="336"/>
      <c r="W551" s="336"/>
      <c r="X551" s="336"/>
      <c r="Y551" s="336"/>
      <c r="Z551" s="336"/>
    </row>
    <row r="552">
      <c r="A552" s="336"/>
      <c r="B552" s="336"/>
      <c r="C552" s="336"/>
      <c r="D552" s="336"/>
      <c r="E552" s="336"/>
      <c r="F552" s="336"/>
      <c r="G552" s="336"/>
      <c r="H552" s="336"/>
      <c r="I552" s="336"/>
      <c r="J552" s="336"/>
      <c r="K552" s="336"/>
      <c r="L552" s="336"/>
      <c r="M552" s="336"/>
      <c r="N552" s="336"/>
      <c r="O552" s="336"/>
      <c r="P552" s="336"/>
      <c r="Q552" s="336"/>
      <c r="R552" s="336"/>
      <c r="S552" s="336"/>
      <c r="T552" s="336"/>
      <c r="U552" s="336"/>
      <c r="V552" s="336"/>
      <c r="W552" s="336"/>
      <c r="X552" s="336"/>
      <c r="Y552" s="336"/>
      <c r="Z552" s="336"/>
    </row>
    <row r="553">
      <c r="A553" s="336"/>
      <c r="B553" s="336"/>
      <c r="C553" s="336"/>
      <c r="D553" s="336"/>
      <c r="E553" s="336"/>
      <c r="F553" s="336"/>
      <c r="G553" s="336"/>
      <c r="H553" s="336"/>
      <c r="I553" s="336"/>
      <c r="J553" s="336"/>
      <c r="K553" s="336"/>
      <c r="L553" s="336"/>
      <c r="M553" s="336"/>
      <c r="N553" s="336"/>
      <c r="O553" s="336"/>
      <c r="P553" s="336"/>
      <c r="Q553" s="336"/>
      <c r="R553" s="336"/>
      <c r="S553" s="336"/>
      <c r="T553" s="336"/>
      <c r="U553" s="336"/>
      <c r="V553" s="336"/>
      <c r="W553" s="336"/>
      <c r="X553" s="336"/>
      <c r="Y553" s="336"/>
      <c r="Z553" s="336"/>
    </row>
    <row r="554">
      <c r="A554" s="336"/>
      <c r="B554" s="336"/>
      <c r="C554" s="336"/>
      <c r="D554" s="336"/>
      <c r="E554" s="336"/>
      <c r="F554" s="336"/>
      <c r="G554" s="336"/>
      <c r="H554" s="336"/>
      <c r="I554" s="336"/>
      <c r="J554" s="336"/>
      <c r="K554" s="336"/>
      <c r="L554" s="336"/>
      <c r="M554" s="336"/>
      <c r="N554" s="336"/>
      <c r="O554" s="336"/>
      <c r="P554" s="336"/>
      <c r="Q554" s="336"/>
      <c r="R554" s="336"/>
      <c r="S554" s="336"/>
      <c r="T554" s="336"/>
      <c r="U554" s="336"/>
      <c r="V554" s="336"/>
      <c r="W554" s="336"/>
      <c r="X554" s="336"/>
      <c r="Y554" s="336"/>
      <c r="Z554" s="336"/>
    </row>
    <row r="555">
      <c r="A555" s="336"/>
      <c r="B555" s="336"/>
      <c r="C555" s="336"/>
      <c r="D555" s="336"/>
      <c r="E555" s="336"/>
      <c r="F555" s="336"/>
      <c r="G555" s="336"/>
      <c r="H555" s="336"/>
      <c r="I555" s="336"/>
      <c r="J555" s="336"/>
      <c r="K555" s="336"/>
      <c r="L555" s="336"/>
      <c r="M555" s="336"/>
      <c r="N555" s="336"/>
      <c r="O555" s="336"/>
      <c r="P555" s="336"/>
      <c r="Q555" s="336"/>
      <c r="R555" s="336"/>
      <c r="S555" s="336"/>
      <c r="T555" s="336"/>
      <c r="U555" s="336"/>
      <c r="V555" s="336"/>
      <c r="W555" s="336"/>
      <c r="X555" s="336"/>
      <c r="Y555" s="336"/>
      <c r="Z555" s="336"/>
    </row>
    <row r="556">
      <c r="A556" s="336"/>
      <c r="B556" s="336"/>
      <c r="C556" s="336"/>
      <c r="D556" s="336"/>
      <c r="E556" s="336"/>
      <c r="F556" s="336"/>
      <c r="G556" s="336"/>
      <c r="H556" s="336"/>
      <c r="I556" s="336"/>
      <c r="J556" s="336"/>
      <c r="K556" s="336"/>
      <c r="L556" s="336"/>
      <c r="M556" s="336"/>
      <c r="N556" s="336"/>
      <c r="O556" s="336"/>
      <c r="P556" s="336"/>
      <c r="Q556" s="336"/>
      <c r="R556" s="336"/>
      <c r="S556" s="336"/>
      <c r="T556" s="336"/>
      <c r="U556" s="336"/>
      <c r="V556" s="336"/>
      <c r="W556" s="336"/>
      <c r="X556" s="336"/>
      <c r="Y556" s="336"/>
      <c r="Z556" s="336"/>
    </row>
    <row r="557">
      <c r="A557" s="336"/>
      <c r="B557" s="336"/>
      <c r="C557" s="336"/>
      <c r="D557" s="336"/>
      <c r="E557" s="336"/>
      <c r="F557" s="336"/>
      <c r="G557" s="336"/>
      <c r="H557" s="336"/>
      <c r="I557" s="336"/>
      <c r="J557" s="336"/>
      <c r="K557" s="336"/>
      <c r="L557" s="336"/>
      <c r="M557" s="336"/>
      <c r="N557" s="336"/>
      <c r="O557" s="336"/>
      <c r="P557" s="336"/>
      <c r="Q557" s="336"/>
      <c r="R557" s="336"/>
      <c r="S557" s="336"/>
      <c r="T557" s="336"/>
      <c r="U557" s="336"/>
      <c r="V557" s="336"/>
      <c r="W557" s="336"/>
      <c r="X557" s="336"/>
      <c r="Y557" s="336"/>
      <c r="Z557" s="336"/>
    </row>
    <row r="558">
      <c r="A558" s="336"/>
      <c r="B558" s="336"/>
      <c r="C558" s="336"/>
      <c r="D558" s="336"/>
      <c r="E558" s="336"/>
      <c r="F558" s="336"/>
      <c r="G558" s="336"/>
      <c r="H558" s="336"/>
      <c r="I558" s="336"/>
      <c r="J558" s="336"/>
      <c r="K558" s="336"/>
      <c r="L558" s="336"/>
      <c r="M558" s="336"/>
      <c r="N558" s="336"/>
      <c r="O558" s="336"/>
      <c r="P558" s="336"/>
      <c r="Q558" s="336"/>
      <c r="R558" s="336"/>
      <c r="S558" s="336"/>
      <c r="T558" s="336"/>
      <c r="U558" s="336"/>
      <c r="V558" s="336"/>
      <c r="W558" s="336"/>
      <c r="X558" s="336"/>
      <c r="Y558" s="336"/>
      <c r="Z558" s="336"/>
    </row>
    <row r="559">
      <c r="A559" s="336"/>
      <c r="B559" s="336"/>
      <c r="C559" s="336"/>
      <c r="D559" s="336"/>
      <c r="E559" s="336"/>
      <c r="F559" s="336"/>
      <c r="G559" s="336"/>
      <c r="H559" s="336"/>
      <c r="I559" s="336"/>
      <c r="J559" s="336"/>
      <c r="K559" s="336"/>
      <c r="L559" s="336"/>
      <c r="M559" s="336"/>
      <c r="N559" s="336"/>
      <c r="O559" s="336"/>
      <c r="P559" s="336"/>
      <c r="Q559" s="336"/>
      <c r="R559" s="336"/>
      <c r="S559" s="336"/>
      <c r="T559" s="336"/>
      <c r="U559" s="336"/>
      <c r="V559" s="336"/>
      <c r="W559" s="336"/>
      <c r="X559" s="336"/>
      <c r="Y559" s="336"/>
      <c r="Z559" s="336"/>
    </row>
    <row r="560">
      <c r="A560" s="336"/>
      <c r="B560" s="336"/>
      <c r="C560" s="336"/>
      <c r="D560" s="336"/>
      <c r="E560" s="336"/>
      <c r="F560" s="336"/>
      <c r="G560" s="336"/>
      <c r="H560" s="336"/>
      <c r="I560" s="336"/>
      <c r="J560" s="336"/>
      <c r="K560" s="336"/>
      <c r="L560" s="336"/>
      <c r="M560" s="336"/>
      <c r="N560" s="336"/>
      <c r="O560" s="336"/>
      <c r="P560" s="336"/>
      <c r="Q560" s="336"/>
      <c r="R560" s="336"/>
      <c r="S560" s="336"/>
      <c r="T560" s="336"/>
      <c r="U560" s="336"/>
      <c r="V560" s="336"/>
      <c r="W560" s="336"/>
      <c r="X560" s="336"/>
      <c r="Y560" s="336"/>
      <c r="Z560" s="336"/>
    </row>
    <row r="561">
      <c r="A561" s="336"/>
      <c r="B561" s="336"/>
      <c r="C561" s="336"/>
      <c r="D561" s="336"/>
      <c r="E561" s="336"/>
      <c r="F561" s="336"/>
      <c r="G561" s="336"/>
      <c r="H561" s="336"/>
      <c r="I561" s="336"/>
      <c r="J561" s="336"/>
      <c r="K561" s="336"/>
      <c r="L561" s="336"/>
      <c r="M561" s="336"/>
      <c r="N561" s="336"/>
      <c r="O561" s="336"/>
      <c r="P561" s="336"/>
      <c r="Q561" s="336"/>
      <c r="R561" s="336"/>
      <c r="S561" s="336"/>
      <c r="T561" s="336"/>
      <c r="U561" s="336"/>
      <c r="V561" s="336"/>
      <c r="W561" s="336"/>
      <c r="X561" s="336"/>
      <c r="Y561" s="336"/>
      <c r="Z561" s="336"/>
    </row>
    <row r="562">
      <c r="A562" s="336"/>
      <c r="B562" s="336"/>
      <c r="C562" s="336"/>
      <c r="D562" s="336"/>
      <c r="E562" s="336"/>
      <c r="F562" s="336"/>
      <c r="G562" s="336"/>
      <c r="H562" s="336"/>
      <c r="I562" s="336"/>
      <c r="J562" s="336"/>
      <c r="K562" s="336"/>
      <c r="L562" s="336"/>
      <c r="M562" s="336"/>
      <c r="N562" s="336"/>
      <c r="O562" s="336"/>
      <c r="P562" s="336"/>
      <c r="Q562" s="336"/>
      <c r="R562" s="336"/>
      <c r="S562" s="336"/>
      <c r="T562" s="336"/>
      <c r="U562" s="336"/>
      <c r="V562" s="336"/>
      <c r="W562" s="336"/>
      <c r="X562" s="336"/>
      <c r="Y562" s="336"/>
      <c r="Z562" s="336"/>
    </row>
    <row r="563">
      <c r="A563" s="336"/>
      <c r="B563" s="336"/>
      <c r="C563" s="336"/>
      <c r="D563" s="336"/>
      <c r="E563" s="336"/>
      <c r="F563" s="336"/>
      <c r="G563" s="336"/>
      <c r="H563" s="336"/>
      <c r="I563" s="336"/>
      <c r="J563" s="336"/>
      <c r="K563" s="336"/>
      <c r="L563" s="336"/>
      <c r="M563" s="336"/>
      <c r="N563" s="336"/>
      <c r="O563" s="336"/>
      <c r="P563" s="336"/>
      <c r="Q563" s="336"/>
      <c r="R563" s="336"/>
      <c r="S563" s="336"/>
      <c r="T563" s="336"/>
      <c r="U563" s="336"/>
      <c r="V563" s="336"/>
      <c r="W563" s="336"/>
      <c r="X563" s="336"/>
      <c r="Y563" s="336"/>
      <c r="Z563" s="336"/>
    </row>
    <row r="564">
      <c r="A564" s="336"/>
      <c r="B564" s="336"/>
      <c r="C564" s="336"/>
      <c r="D564" s="336"/>
      <c r="E564" s="336"/>
      <c r="F564" s="336"/>
      <c r="G564" s="336"/>
      <c r="H564" s="336"/>
      <c r="I564" s="336"/>
      <c r="J564" s="336"/>
      <c r="K564" s="336"/>
      <c r="L564" s="336"/>
      <c r="M564" s="336"/>
      <c r="N564" s="336"/>
      <c r="O564" s="336"/>
      <c r="P564" s="336"/>
      <c r="Q564" s="336"/>
      <c r="R564" s="336"/>
      <c r="S564" s="336"/>
      <c r="T564" s="336"/>
      <c r="U564" s="336"/>
      <c r="V564" s="336"/>
      <c r="W564" s="336"/>
      <c r="X564" s="336"/>
      <c r="Y564" s="336"/>
      <c r="Z564" s="336"/>
    </row>
    <row r="565">
      <c r="A565" s="336"/>
      <c r="B565" s="336"/>
      <c r="C565" s="336"/>
      <c r="D565" s="336"/>
      <c r="E565" s="336"/>
      <c r="F565" s="336"/>
      <c r="G565" s="336"/>
      <c r="H565" s="336"/>
      <c r="I565" s="336"/>
      <c r="J565" s="336"/>
      <c r="K565" s="336"/>
      <c r="L565" s="336"/>
      <c r="M565" s="336"/>
      <c r="N565" s="336"/>
      <c r="O565" s="336"/>
      <c r="P565" s="336"/>
      <c r="Q565" s="336"/>
      <c r="R565" s="336"/>
      <c r="S565" s="336"/>
      <c r="T565" s="336"/>
      <c r="U565" s="336"/>
      <c r="V565" s="336"/>
      <c r="W565" s="336"/>
      <c r="X565" s="336"/>
      <c r="Y565" s="336"/>
      <c r="Z565" s="336"/>
    </row>
    <row r="566">
      <c r="A566" s="336"/>
      <c r="B566" s="336"/>
      <c r="C566" s="336"/>
      <c r="D566" s="336"/>
      <c r="E566" s="336"/>
      <c r="F566" s="336"/>
      <c r="G566" s="336"/>
      <c r="H566" s="336"/>
      <c r="I566" s="336"/>
      <c r="J566" s="336"/>
      <c r="K566" s="336"/>
      <c r="L566" s="336"/>
      <c r="M566" s="336"/>
      <c r="N566" s="336"/>
      <c r="O566" s="336"/>
      <c r="P566" s="336"/>
      <c r="Q566" s="336"/>
      <c r="R566" s="336"/>
      <c r="S566" s="336"/>
      <c r="T566" s="336"/>
      <c r="U566" s="336"/>
      <c r="V566" s="336"/>
      <c r="W566" s="336"/>
      <c r="X566" s="336"/>
      <c r="Y566" s="336"/>
      <c r="Z566" s="336"/>
    </row>
    <row r="567">
      <c r="A567" s="336"/>
      <c r="B567" s="336"/>
      <c r="C567" s="336"/>
      <c r="D567" s="336"/>
      <c r="E567" s="336"/>
      <c r="F567" s="336"/>
      <c r="G567" s="336"/>
      <c r="H567" s="336"/>
      <c r="I567" s="336"/>
      <c r="J567" s="336"/>
      <c r="K567" s="336"/>
      <c r="L567" s="336"/>
      <c r="M567" s="336"/>
      <c r="N567" s="336"/>
      <c r="O567" s="336"/>
      <c r="P567" s="336"/>
      <c r="Q567" s="336"/>
      <c r="R567" s="336"/>
      <c r="S567" s="336"/>
      <c r="T567" s="336"/>
      <c r="U567" s="336"/>
      <c r="V567" s="336"/>
      <c r="W567" s="336"/>
      <c r="X567" s="336"/>
      <c r="Y567" s="336"/>
      <c r="Z567" s="336"/>
    </row>
    <row r="568">
      <c r="A568" s="336"/>
      <c r="B568" s="336"/>
      <c r="C568" s="336"/>
      <c r="D568" s="336"/>
      <c r="E568" s="336"/>
      <c r="F568" s="336"/>
      <c r="G568" s="336"/>
      <c r="H568" s="336"/>
      <c r="I568" s="336"/>
      <c r="J568" s="336"/>
      <c r="K568" s="336"/>
      <c r="L568" s="336"/>
      <c r="M568" s="336"/>
      <c r="N568" s="336"/>
      <c r="O568" s="336"/>
      <c r="P568" s="336"/>
      <c r="Q568" s="336"/>
      <c r="R568" s="336"/>
      <c r="S568" s="336"/>
      <c r="T568" s="336"/>
      <c r="U568" s="336"/>
      <c r="V568" s="336"/>
      <c r="W568" s="336"/>
      <c r="X568" s="336"/>
      <c r="Y568" s="336"/>
      <c r="Z568" s="336"/>
    </row>
    <row r="569">
      <c r="A569" s="336"/>
      <c r="B569" s="336"/>
      <c r="C569" s="336"/>
      <c r="D569" s="336"/>
      <c r="E569" s="336"/>
      <c r="F569" s="336"/>
      <c r="G569" s="336"/>
      <c r="H569" s="336"/>
      <c r="I569" s="336"/>
      <c r="J569" s="336"/>
      <c r="K569" s="336"/>
      <c r="L569" s="336"/>
      <c r="M569" s="336"/>
      <c r="N569" s="336"/>
      <c r="O569" s="336"/>
      <c r="P569" s="336"/>
      <c r="Q569" s="336"/>
      <c r="R569" s="336"/>
      <c r="S569" s="336"/>
      <c r="T569" s="336"/>
      <c r="U569" s="336"/>
      <c r="V569" s="336"/>
      <c r="W569" s="336"/>
      <c r="X569" s="336"/>
      <c r="Y569" s="336"/>
      <c r="Z569" s="336"/>
    </row>
    <row r="570">
      <c r="A570" s="336"/>
      <c r="B570" s="336"/>
      <c r="C570" s="336"/>
      <c r="D570" s="336"/>
      <c r="E570" s="336"/>
      <c r="F570" s="336"/>
      <c r="G570" s="336"/>
      <c r="H570" s="336"/>
      <c r="I570" s="336"/>
      <c r="J570" s="336"/>
      <c r="K570" s="336"/>
      <c r="L570" s="336"/>
      <c r="M570" s="336"/>
      <c r="N570" s="336"/>
      <c r="O570" s="336"/>
      <c r="P570" s="336"/>
      <c r="Q570" s="336"/>
      <c r="R570" s="336"/>
      <c r="S570" s="336"/>
      <c r="T570" s="336"/>
      <c r="U570" s="336"/>
      <c r="V570" s="336"/>
      <c r="W570" s="336"/>
      <c r="X570" s="336"/>
      <c r="Y570" s="336"/>
      <c r="Z570" s="336"/>
    </row>
    <row r="571">
      <c r="A571" s="336"/>
      <c r="B571" s="336"/>
      <c r="C571" s="336"/>
      <c r="D571" s="336"/>
      <c r="E571" s="336"/>
      <c r="F571" s="336"/>
      <c r="G571" s="336"/>
      <c r="H571" s="336"/>
      <c r="I571" s="336"/>
      <c r="J571" s="336"/>
      <c r="K571" s="336"/>
      <c r="L571" s="336"/>
      <c r="M571" s="336"/>
      <c r="N571" s="336"/>
      <c r="O571" s="336"/>
      <c r="P571" s="336"/>
      <c r="Q571" s="336"/>
      <c r="R571" s="336"/>
      <c r="S571" s="336"/>
      <c r="T571" s="336"/>
      <c r="U571" s="336"/>
      <c r="V571" s="336"/>
      <c r="W571" s="336"/>
      <c r="X571" s="336"/>
      <c r="Y571" s="336"/>
      <c r="Z571" s="336"/>
    </row>
    <row r="572">
      <c r="A572" s="336"/>
      <c r="B572" s="336"/>
      <c r="C572" s="336"/>
      <c r="D572" s="336"/>
      <c r="E572" s="336"/>
      <c r="F572" s="336"/>
      <c r="G572" s="336"/>
      <c r="H572" s="336"/>
      <c r="I572" s="336"/>
      <c r="J572" s="336"/>
      <c r="K572" s="336"/>
      <c r="L572" s="336"/>
      <c r="M572" s="336"/>
      <c r="N572" s="336"/>
      <c r="O572" s="336"/>
      <c r="P572" s="336"/>
      <c r="Q572" s="336"/>
      <c r="R572" s="336"/>
      <c r="S572" s="336"/>
      <c r="T572" s="336"/>
      <c r="U572" s="336"/>
      <c r="V572" s="336"/>
      <c r="W572" s="336"/>
      <c r="X572" s="336"/>
      <c r="Y572" s="336"/>
      <c r="Z572" s="336"/>
    </row>
    <row r="573">
      <c r="A573" s="336"/>
      <c r="B573" s="336"/>
      <c r="C573" s="336"/>
      <c r="D573" s="336"/>
      <c r="E573" s="336"/>
      <c r="F573" s="336"/>
      <c r="G573" s="336"/>
      <c r="H573" s="336"/>
      <c r="I573" s="336"/>
      <c r="J573" s="336"/>
      <c r="K573" s="336"/>
      <c r="L573" s="336"/>
      <c r="M573" s="336"/>
      <c r="N573" s="336"/>
      <c r="O573" s="336"/>
      <c r="P573" s="336"/>
      <c r="Q573" s="336"/>
      <c r="R573" s="336"/>
      <c r="S573" s="336"/>
      <c r="T573" s="336"/>
      <c r="U573" s="336"/>
      <c r="V573" s="336"/>
      <c r="W573" s="336"/>
      <c r="X573" s="336"/>
      <c r="Y573" s="336"/>
      <c r="Z573" s="336"/>
    </row>
    <row r="574">
      <c r="A574" s="336"/>
      <c r="B574" s="336"/>
      <c r="C574" s="336"/>
      <c r="D574" s="336"/>
      <c r="E574" s="336"/>
      <c r="F574" s="336"/>
      <c r="G574" s="336"/>
      <c r="H574" s="336"/>
      <c r="I574" s="336"/>
      <c r="J574" s="336"/>
      <c r="K574" s="336"/>
      <c r="L574" s="336"/>
      <c r="M574" s="336"/>
      <c r="N574" s="336"/>
      <c r="O574" s="336"/>
      <c r="P574" s="336"/>
      <c r="Q574" s="336"/>
      <c r="R574" s="336"/>
      <c r="S574" s="336"/>
      <c r="T574" s="336"/>
      <c r="U574" s="336"/>
      <c r="V574" s="336"/>
      <c r="W574" s="336"/>
      <c r="X574" s="336"/>
      <c r="Y574" s="336"/>
      <c r="Z574" s="336"/>
    </row>
    <row r="575">
      <c r="A575" s="336"/>
      <c r="B575" s="336"/>
      <c r="C575" s="336"/>
      <c r="D575" s="336"/>
      <c r="E575" s="336"/>
      <c r="F575" s="336"/>
      <c r="G575" s="336"/>
      <c r="H575" s="336"/>
      <c r="I575" s="336"/>
      <c r="J575" s="336"/>
      <c r="K575" s="336"/>
      <c r="L575" s="336"/>
      <c r="M575" s="336"/>
      <c r="N575" s="336"/>
      <c r="O575" s="336"/>
      <c r="P575" s="336"/>
      <c r="Q575" s="336"/>
      <c r="R575" s="336"/>
      <c r="S575" s="336"/>
      <c r="T575" s="336"/>
      <c r="U575" s="336"/>
      <c r="V575" s="336"/>
      <c r="W575" s="336"/>
      <c r="X575" s="336"/>
      <c r="Y575" s="336"/>
      <c r="Z575" s="336"/>
    </row>
    <row r="576">
      <c r="A576" s="336"/>
      <c r="B576" s="336"/>
      <c r="C576" s="336"/>
      <c r="D576" s="336"/>
      <c r="E576" s="336"/>
      <c r="F576" s="336"/>
      <c r="G576" s="336"/>
      <c r="H576" s="336"/>
      <c r="I576" s="336"/>
      <c r="J576" s="336"/>
      <c r="K576" s="336"/>
      <c r="L576" s="336"/>
      <c r="M576" s="336"/>
      <c r="N576" s="336"/>
      <c r="O576" s="336"/>
      <c r="P576" s="336"/>
      <c r="Q576" s="336"/>
      <c r="R576" s="336"/>
      <c r="S576" s="336"/>
      <c r="T576" s="336"/>
      <c r="U576" s="336"/>
      <c r="V576" s="336"/>
      <c r="W576" s="336"/>
      <c r="X576" s="336"/>
      <c r="Y576" s="336"/>
      <c r="Z576" s="336"/>
    </row>
    <row r="577">
      <c r="A577" s="336"/>
      <c r="B577" s="336"/>
      <c r="C577" s="336"/>
      <c r="D577" s="336"/>
      <c r="E577" s="336"/>
      <c r="F577" s="336"/>
      <c r="G577" s="336"/>
      <c r="H577" s="336"/>
      <c r="I577" s="336"/>
      <c r="J577" s="336"/>
      <c r="K577" s="336"/>
      <c r="L577" s="336"/>
      <c r="M577" s="336"/>
      <c r="N577" s="336"/>
      <c r="O577" s="336"/>
      <c r="P577" s="336"/>
      <c r="Q577" s="336"/>
      <c r="R577" s="336"/>
      <c r="S577" s="336"/>
      <c r="T577" s="336"/>
      <c r="U577" s="336"/>
      <c r="V577" s="336"/>
      <c r="W577" s="336"/>
      <c r="X577" s="336"/>
      <c r="Y577" s="336"/>
      <c r="Z577" s="336"/>
    </row>
    <row r="578">
      <c r="A578" s="336"/>
      <c r="B578" s="336"/>
      <c r="C578" s="336"/>
      <c r="D578" s="336"/>
      <c r="E578" s="336"/>
      <c r="F578" s="336"/>
      <c r="G578" s="336"/>
      <c r="H578" s="336"/>
      <c r="I578" s="336"/>
      <c r="J578" s="336"/>
      <c r="K578" s="336"/>
      <c r="L578" s="336"/>
      <c r="M578" s="336"/>
      <c r="N578" s="336"/>
      <c r="O578" s="336"/>
      <c r="P578" s="336"/>
      <c r="Q578" s="336"/>
      <c r="R578" s="336"/>
      <c r="S578" s="336"/>
      <c r="T578" s="336"/>
      <c r="U578" s="336"/>
      <c r="V578" s="336"/>
      <c r="W578" s="336"/>
      <c r="X578" s="336"/>
      <c r="Y578" s="336"/>
      <c r="Z578" s="336"/>
    </row>
    <row r="579">
      <c r="A579" s="336"/>
      <c r="B579" s="336"/>
      <c r="C579" s="336"/>
      <c r="D579" s="336"/>
      <c r="E579" s="336"/>
      <c r="F579" s="336"/>
      <c r="G579" s="336"/>
      <c r="H579" s="336"/>
      <c r="I579" s="336"/>
      <c r="J579" s="336"/>
      <c r="K579" s="336"/>
      <c r="L579" s="336"/>
      <c r="M579" s="336"/>
      <c r="N579" s="336"/>
      <c r="O579" s="336"/>
      <c r="P579" s="336"/>
      <c r="Q579" s="336"/>
      <c r="R579" s="336"/>
      <c r="S579" s="336"/>
      <c r="T579" s="336"/>
      <c r="U579" s="336"/>
      <c r="V579" s="336"/>
      <c r="W579" s="336"/>
      <c r="X579" s="336"/>
      <c r="Y579" s="336"/>
      <c r="Z579" s="336"/>
    </row>
    <row r="580">
      <c r="A580" s="336"/>
      <c r="B580" s="336"/>
      <c r="C580" s="336"/>
      <c r="D580" s="336"/>
      <c r="E580" s="336"/>
      <c r="F580" s="336"/>
      <c r="G580" s="336"/>
      <c r="H580" s="336"/>
      <c r="I580" s="336"/>
      <c r="J580" s="336"/>
      <c r="K580" s="336"/>
      <c r="L580" s="336"/>
      <c r="M580" s="336"/>
      <c r="N580" s="336"/>
      <c r="O580" s="336"/>
      <c r="P580" s="336"/>
      <c r="Q580" s="336"/>
      <c r="R580" s="336"/>
      <c r="S580" s="336"/>
      <c r="T580" s="336"/>
      <c r="U580" s="336"/>
      <c r="V580" s="336"/>
      <c r="W580" s="336"/>
      <c r="X580" s="336"/>
      <c r="Y580" s="336"/>
      <c r="Z580" s="336"/>
    </row>
    <row r="581">
      <c r="A581" s="336"/>
      <c r="B581" s="336"/>
      <c r="C581" s="336"/>
      <c r="D581" s="336"/>
      <c r="E581" s="336"/>
      <c r="F581" s="336"/>
      <c r="G581" s="336"/>
      <c r="H581" s="336"/>
      <c r="I581" s="336"/>
      <c r="J581" s="336"/>
      <c r="K581" s="336"/>
      <c r="L581" s="336"/>
      <c r="M581" s="336"/>
      <c r="N581" s="336"/>
      <c r="O581" s="336"/>
      <c r="P581" s="336"/>
      <c r="Q581" s="336"/>
      <c r="R581" s="336"/>
      <c r="S581" s="336"/>
      <c r="T581" s="336"/>
      <c r="U581" s="336"/>
      <c r="V581" s="336"/>
      <c r="W581" s="336"/>
      <c r="X581" s="336"/>
      <c r="Y581" s="336"/>
      <c r="Z581" s="336"/>
    </row>
    <row r="582">
      <c r="A582" s="336"/>
      <c r="B582" s="336"/>
      <c r="C582" s="336"/>
      <c r="D582" s="336"/>
      <c r="E582" s="336"/>
      <c r="F582" s="336"/>
      <c r="G582" s="336"/>
      <c r="H582" s="336"/>
      <c r="I582" s="336"/>
      <c r="J582" s="336"/>
      <c r="K582" s="336"/>
      <c r="L582" s="336"/>
      <c r="M582" s="336"/>
      <c r="N582" s="336"/>
      <c r="O582" s="336"/>
      <c r="P582" s="336"/>
      <c r="Q582" s="336"/>
      <c r="R582" s="336"/>
      <c r="S582" s="336"/>
      <c r="T582" s="336"/>
      <c r="U582" s="336"/>
      <c r="V582" s="336"/>
      <c r="W582" s="336"/>
      <c r="X582" s="336"/>
      <c r="Y582" s="336"/>
      <c r="Z582" s="336"/>
    </row>
    <row r="583">
      <c r="A583" s="336"/>
      <c r="B583" s="336"/>
      <c r="C583" s="336"/>
      <c r="D583" s="336"/>
      <c r="E583" s="336"/>
      <c r="F583" s="336"/>
      <c r="G583" s="336"/>
      <c r="H583" s="336"/>
      <c r="I583" s="336"/>
      <c r="J583" s="336"/>
      <c r="K583" s="336"/>
      <c r="L583" s="336"/>
      <c r="M583" s="336"/>
      <c r="N583" s="336"/>
      <c r="O583" s="336"/>
      <c r="P583" s="336"/>
      <c r="Q583" s="336"/>
      <c r="R583" s="336"/>
      <c r="S583" s="336"/>
      <c r="T583" s="336"/>
      <c r="U583" s="336"/>
      <c r="V583" s="336"/>
      <c r="W583" s="336"/>
      <c r="X583" s="336"/>
      <c r="Y583" s="336"/>
      <c r="Z583" s="336"/>
    </row>
    <row r="584">
      <c r="A584" s="336"/>
      <c r="B584" s="336"/>
      <c r="C584" s="336"/>
      <c r="D584" s="336"/>
      <c r="E584" s="336"/>
      <c r="F584" s="336"/>
      <c r="G584" s="336"/>
      <c r="H584" s="336"/>
      <c r="I584" s="336"/>
      <c r="J584" s="336"/>
      <c r="K584" s="336"/>
      <c r="L584" s="336"/>
      <c r="M584" s="336"/>
      <c r="N584" s="336"/>
      <c r="O584" s="336"/>
      <c r="P584" s="336"/>
      <c r="Q584" s="336"/>
      <c r="R584" s="336"/>
      <c r="S584" s="336"/>
      <c r="T584" s="336"/>
      <c r="U584" s="336"/>
      <c r="V584" s="336"/>
      <c r="W584" s="336"/>
      <c r="X584" s="336"/>
      <c r="Y584" s="336"/>
      <c r="Z584" s="336"/>
    </row>
    <row r="585">
      <c r="A585" s="336"/>
      <c r="B585" s="336"/>
      <c r="C585" s="336"/>
      <c r="D585" s="336"/>
      <c r="E585" s="336"/>
      <c r="F585" s="336"/>
      <c r="G585" s="336"/>
      <c r="H585" s="336"/>
      <c r="I585" s="336"/>
      <c r="J585" s="336"/>
      <c r="K585" s="336"/>
      <c r="L585" s="336"/>
      <c r="M585" s="336"/>
      <c r="N585" s="336"/>
      <c r="O585" s="336"/>
      <c r="P585" s="336"/>
      <c r="Q585" s="336"/>
      <c r="R585" s="336"/>
      <c r="S585" s="336"/>
      <c r="T585" s="336"/>
      <c r="U585" s="336"/>
      <c r="V585" s="336"/>
      <c r="W585" s="336"/>
      <c r="X585" s="336"/>
      <c r="Y585" s="336"/>
      <c r="Z585" s="336"/>
    </row>
    <row r="586">
      <c r="A586" s="336"/>
      <c r="B586" s="336"/>
      <c r="C586" s="336"/>
      <c r="D586" s="336"/>
      <c r="E586" s="336"/>
      <c r="F586" s="336"/>
      <c r="G586" s="336"/>
      <c r="H586" s="336"/>
      <c r="I586" s="336"/>
      <c r="J586" s="336"/>
      <c r="K586" s="336"/>
      <c r="L586" s="336"/>
      <c r="M586" s="336"/>
      <c r="N586" s="336"/>
      <c r="O586" s="336"/>
      <c r="P586" s="336"/>
      <c r="Q586" s="336"/>
      <c r="R586" s="336"/>
      <c r="S586" s="336"/>
      <c r="T586" s="336"/>
      <c r="U586" s="336"/>
      <c r="V586" s="336"/>
      <c r="W586" s="336"/>
      <c r="X586" s="336"/>
      <c r="Y586" s="336"/>
      <c r="Z586" s="336"/>
    </row>
    <row r="587">
      <c r="A587" s="336"/>
      <c r="B587" s="336"/>
      <c r="C587" s="336"/>
      <c r="D587" s="336"/>
      <c r="E587" s="336"/>
      <c r="F587" s="336"/>
      <c r="G587" s="336"/>
      <c r="H587" s="336"/>
      <c r="I587" s="336"/>
      <c r="J587" s="336"/>
      <c r="K587" s="336"/>
      <c r="L587" s="336"/>
      <c r="M587" s="336"/>
      <c r="N587" s="336"/>
      <c r="O587" s="336"/>
      <c r="P587" s="336"/>
      <c r="Q587" s="336"/>
      <c r="R587" s="336"/>
      <c r="S587" s="336"/>
      <c r="T587" s="336"/>
      <c r="U587" s="336"/>
      <c r="V587" s="336"/>
      <c r="W587" s="336"/>
      <c r="X587" s="336"/>
      <c r="Y587" s="336"/>
      <c r="Z587" s="336"/>
    </row>
    <row r="588">
      <c r="A588" s="336"/>
      <c r="B588" s="336"/>
      <c r="C588" s="336"/>
      <c r="D588" s="336"/>
      <c r="E588" s="336"/>
      <c r="F588" s="336"/>
      <c r="G588" s="336"/>
      <c r="H588" s="336"/>
      <c r="I588" s="336"/>
      <c r="J588" s="336"/>
      <c r="K588" s="336"/>
      <c r="L588" s="336"/>
      <c r="M588" s="336"/>
      <c r="N588" s="336"/>
      <c r="O588" s="336"/>
      <c r="P588" s="336"/>
      <c r="Q588" s="336"/>
      <c r="R588" s="336"/>
      <c r="S588" s="336"/>
      <c r="T588" s="336"/>
      <c r="U588" s="336"/>
      <c r="V588" s="336"/>
      <c r="W588" s="336"/>
      <c r="X588" s="336"/>
      <c r="Y588" s="336"/>
      <c r="Z588" s="336"/>
    </row>
    <row r="589">
      <c r="A589" s="336"/>
      <c r="B589" s="336"/>
      <c r="C589" s="336"/>
      <c r="D589" s="336"/>
      <c r="E589" s="336"/>
      <c r="F589" s="336"/>
      <c r="G589" s="336"/>
      <c r="H589" s="336"/>
      <c r="I589" s="336"/>
      <c r="J589" s="336"/>
      <c r="K589" s="336"/>
      <c r="L589" s="336"/>
      <c r="M589" s="336"/>
      <c r="N589" s="336"/>
      <c r="O589" s="336"/>
      <c r="P589" s="336"/>
      <c r="Q589" s="336"/>
      <c r="R589" s="336"/>
      <c r="S589" s="336"/>
      <c r="T589" s="336"/>
      <c r="U589" s="336"/>
      <c r="V589" s="336"/>
      <c r="W589" s="336"/>
      <c r="X589" s="336"/>
      <c r="Y589" s="336"/>
      <c r="Z589" s="336"/>
    </row>
    <row r="590">
      <c r="A590" s="336"/>
      <c r="B590" s="336"/>
      <c r="C590" s="336"/>
      <c r="D590" s="336"/>
      <c r="E590" s="336"/>
      <c r="F590" s="336"/>
      <c r="G590" s="336"/>
      <c r="H590" s="336"/>
      <c r="I590" s="336"/>
      <c r="J590" s="336"/>
      <c r="K590" s="336"/>
      <c r="L590" s="336"/>
      <c r="M590" s="336"/>
      <c r="N590" s="336"/>
      <c r="O590" s="336"/>
      <c r="P590" s="336"/>
      <c r="Q590" s="336"/>
      <c r="R590" s="336"/>
      <c r="S590" s="336"/>
      <c r="T590" s="336"/>
      <c r="U590" s="336"/>
      <c r="V590" s="336"/>
      <c r="W590" s="336"/>
      <c r="X590" s="336"/>
      <c r="Y590" s="336"/>
      <c r="Z590" s="336"/>
    </row>
    <row r="591">
      <c r="A591" s="336"/>
      <c r="B591" s="336"/>
      <c r="C591" s="336"/>
      <c r="D591" s="336"/>
      <c r="E591" s="336"/>
      <c r="F591" s="336"/>
      <c r="G591" s="336"/>
      <c r="H591" s="336"/>
      <c r="I591" s="336"/>
      <c r="J591" s="336"/>
      <c r="K591" s="336"/>
      <c r="L591" s="336"/>
      <c r="M591" s="336"/>
      <c r="N591" s="336"/>
      <c r="O591" s="336"/>
      <c r="P591" s="336"/>
      <c r="Q591" s="336"/>
      <c r="R591" s="336"/>
      <c r="S591" s="336"/>
      <c r="T591" s="336"/>
      <c r="U591" s="336"/>
      <c r="V591" s="336"/>
      <c r="W591" s="336"/>
      <c r="X591" s="336"/>
      <c r="Y591" s="336"/>
      <c r="Z591" s="336"/>
    </row>
    <row r="592">
      <c r="A592" s="336"/>
      <c r="B592" s="336"/>
      <c r="C592" s="336"/>
      <c r="D592" s="336"/>
      <c r="E592" s="336"/>
      <c r="F592" s="336"/>
      <c r="G592" s="336"/>
      <c r="H592" s="336"/>
      <c r="I592" s="336"/>
      <c r="J592" s="336"/>
      <c r="K592" s="336"/>
      <c r="L592" s="336"/>
      <c r="M592" s="336"/>
      <c r="N592" s="336"/>
      <c r="O592" s="336"/>
      <c r="P592" s="336"/>
      <c r="Q592" s="336"/>
      <c r="R592" s="336"/>
      <c r="S592" s="336"/>
      <c r="T592" s="336"/>
      <c r="U592" s="336"/>
      <c r="V592" s="336"/>
      <c r="W592" s="336"/>
      <c r="X592" s="336"/>
      <c r="Y592" s="336"/>
      <c r="Z592" s="336"/>
    </row>
    <row r="593">
      <c r="A593" s="336"/>
      <c r="B593" s="336"/>
      <c r="C593" s="336"/>
      <c r="D593" s="336"/>
      <c r="E593" s="336"/>
      <c r="F593" s="336"/>
      <c r="G593" s="336"/>
      <c r="H593" s="336"/>
      <c r="I593" s="336"/>
      <c r="J593" s="336"/>
      <c r="K593" s="336"/>
      <c r="L593" s="336"/>
      <c r="M593" s="336"/>
      <c r="N593" s="336"/>
      <c r="O593" s="336"/>
      <c r="P593" s="336"/>
      <c r="Q593" s="336"/>
      <c r="R593" s="336"/>
      <c r="S593" s="336"/>
      <c r="T593" s="336"/>
      <c r="U593" s="336"/>
      <c r="V593" s="336"/>
      <c r="W593" s="336"/>
      <c r="X593" s="336"/>
      <c r="Y593" s="336"/>
      <c r="Z593" s="336"/>
    </row>
    <row r="594">
      <c r="A594" s="336"/>
      <c r="B594" s="336"/>
      <c r="C594" s="336"/>
      <c r="D594" s="336"/>
      <c r="E594" s="336"/>
      <c r="F594" s="336"/>
      <c r="G594" s="336"/>
      <c r="H594" s="336"/>
      <c r="I594" s="336"/>
      <c r="J594" s="336"/>
      <c r="K594" s="336"/>
      <c r="L594" s="336"/>
      <c r="M594" s="336"/>
      <c r="N594" s="336"/>
      <c r="O594" s="336"/>
      <c r="P594" s="336"/>
      <c r="Q594" s="336"/>
      <c r="R594" s="336"/>
      <c r="S594" s="336"/>
      <c r="T594" s="336"/>
      <c r="U594" s="336"/>
      <c r="V594" s="336"/>
      <c r="W594" s="336"/>
      <c r="X594" s="336"/>
      <c r="Y594" s="336"/>
      <c r="Z594" s="336"/>
    </row>
    <row r="595">
      <c r="A595" s="336"/>
      <c r="B595" s="336"/>
      <c r="C595" s="336"/>
      <c r="D595" s="336"/>
      <c r="E595" s="336"/>
      <c r="F595" s="336"/>
      <c r="G595" s="336"/>
      <c r="H595" s="336"/>
      <c r="I595" s="336"/>
      <c r="J595" s="336"/>
      <c r="K595" s="336"/>
      <c r="L595" s="336"/>
      <c r="M595" s="336"/>
      <c r="N595" s="336"/>
      <c r="O595" s="336"/>
      <c r="P595" s="336"/>
      <c r="Q595" s="336"/>
      <c r="R595" s="336"/>
      <c r="S595" s="336"/>
      <c r="T595" s="336"/>
      <c r="U595" s="336"/>
      <c r="V595" s="336"/>
      <c r="W595" s="336"/>
      <c r="X595" s="336"/>
      <c r="Y595" s="336"/>
      <c r="Z595" s="336"/>
    </row>
    <row r="596">
      <c r="A596" s="336"/>
      <c r="B596" s="336"/>
      <c r="C596" s="336"/>
      <c r="D596" s="336"/>
      <c r="E596" s="336"/>
      <c r="F596" s="336"/>
      <c r="G596" s="336"/>
      <c r="H596" s="336"/>
      <c r="I596" s="336"/>
      <c r="J596" s="336"/>
      <c r="K596" s="336"/>
      <c r="L596" s="336"/>
      <c r="M596" s="336"/>
      <c r="N596" s="336"/>
      <c r="O596" s="336"/>
      <c r="P596" s="336"/>
      <c r="Q596" s="336"/>
      <c r="R596" s="336"/>
      <c r="S596" s="336"/>
      <c r="T596" s="336"/>
      <c r="U596" s="336"/>
      <c r="V596" s="336"/>
      <c r="W596" s="336"/>
      <c r="X596" s="336"/>
      <c r="Y596" s="336"/>
      <c r="Z596" s="336"/>
    </row>
    <row r="597">
      <c r="A597" s="336"/>
      <c r="B597" s="336"/>
      <c r="C597" s="336"/>
      <c r="D597" s="336"/>
      <c r="E597" s="336"/>
      <c r="F597" s="336"/>
      <c r="G597" s="336"/>
      <c r="H597" s="336"/>
      <c r="I597" s="336"/>
      <c r="J597" s="336"/>
      <c r="K597" s="336"/>
      <c r="L597" s="336"/>
      <c r="M597" s="336"/>
      <c r="N597" s="336"/>
      <c r="O597" s="336"/>
      <c r="P597" s="336"/>
      <c r="Q597" s="336"/>
      <c r="R597" s="336"/>
      <c r="S597" s="336"/>
      <c r="T597" s="336"/>
      <c r="U597" s="336"/>
      <c r="V597" s="336"/>
      <c r="W597" s="336"/>
      <c r="X597" s="336"/>
      <c r="Y597" s="336"/>
      <c r="Z597" s="336"/>
    </row>
    <row r="598">
      <c r="A598" s="336"/>
      <c r="B598" s="336"/>
      <c r="C598" s="336"/>
      <c r="D598" s="336"/>
      <c r="E598" s="336"/>
      <c r="F598" s="336"/>
      <c r="G598" s="336"/>
      <c r="H598" s="336"/>
      <c r="I598" s="336"/>
      <c r="J598" s="336"/>
      <c r="K598" s="336"/>
      <c r="L598" s="336"/>
      <c r="M598" s="336"/>
      <c r="N598" s="336"/>
      <c r="O598" s="336"/>
      <c r="P598" s="336"/>
      <c r="Q598" s="336"/>
      <c r="R598" s="336"/>
      <c r="S598" s="336"/>
      <c r="T598" s="336"/>
      <c r="U598" s="336"/>
      <c r="V598" s="336"/>
      <c r="W598" s="336"/>
      <c r="X598" s="336"/>
      <c r="Y598" s="336"/>
      <c r="Z598" s="336"/>
    </row>
    <row r="599">
      <c r="A599" s="336"/>
      <c r="B599" s="336"/>
      <c r="C599" s="336"/>
      <c r="D599" s="336"/>
      <c r="E599" s="336"/>
      <c r="F599" s="336"/>
      <c r="G599" s="336"/>
      <c r="H599" s="336"/>
      <c r="I599" s="336"/>
      <c r="J599" s="336"/>
      <c r="K599" s="336"/>
      <c r="L599" s="336"/>
      <c r="M599" s="336"/>
      <c r="N599" s="336"/>
      <c r="O599" s="336"/>
      <c r="P599" s="336"/>
      <c r="Q599" s="336"/>
      <c r="R599" s="336"/>
      <c r="S599" s="336"/>
      <c r="T599" s="336"/>
      <c r="U599" s="336"/>
      <c r="V599" s="336"/>
      <c r="W599" s="336"/>
      <c r="X599" s="336"/>
      <c r="Y599" s="336"/>
      <c r="Z599" s="336"/>
    </row>
    <row r="600">
      <c r="A600" s="336"/>
      <c r="B600" s="336"/>
      <c r="C600" s="336"/>
      <c r="D600" s="336"/>
      <c r="E600" s="336"/>
      <c r="F600" s="336"/>
      <c r="G600" s="336"/>
      <c r="H600" s="336"/>
      <c r="I600" s="336"/>
      <c r="J600" s="336"/>
      <c r="K600" s="336"/>
      <c r="L600" s="336"/>
      <c r="M600" s="336"/>
      <c r="N600" s="336"/>
      <c r="O600" s="336"/>
      <c r="P600" s="336"/>
      <c r="Q600" s="336"/>
      <c r="R600" s="336"/>
      <c r="S600" s="336"/>
      <c r="T600" s="336"/>
      <c r="U600" s="336"/>
      <c r="V600" s="336"/>
      <c r="W600" s="336"/>
      <c r="X600" s="336"/>
      <c r="Y600" s="336"/>
      <c r="Z600" s="336"/>
    </row>
    <row r="601">
      <c r="A601" s="336"/>
      <c r="B601" s="336"/>
      <c r="C601" s="336"/>
      <c r="D601" s="336"/>
      <c r="E601" s="336"/>
      <c r="F601" s="336"/>
      <c r="G601" s="336"/>
      <c r="H601" s="336"/>
      <c r="I601" s="336"/>
      <c r="J601" s="336"/>
      <c r="K601" s="336"/>
      <c r="L601" s="336"/>
      <c r="M601" s="336"/>
      <c r="N601" s="336"/>
      <c r="O601" s="336"/>
      <c r="P601" s="336"/>
      <c r="Q601" s="336"/>
      <c r="R601" s="336"/>
      <c r="S601" s="336"/>
      <c r="T601" s="336"/>
      <c r="U601" s="336"/>
      <c r="V601" s="336"/>
      <c r="W601" s="336"/>
      <c r="X601" s="336"/>
      <c r="Y601" s="336"/>
      <c r="Z601" s="336"/>
    </row>
    <row r="602">
      <c r="A602" s="336"/>
      <c r="B602" s="336"/>
      <c r="C602" s="336"/>
      <c r="D602" s="336"/>
      <c r="E602" s="336"/>
      <c r="F602" s="336"/>
      <c r="G602" s="336"/>
      <c r="H602" s="336"/>
      <c r="I602" s="336"/>
      <c r="J602" s="336"/>
      <c r="K602" s="336"/>
      <c r="L602" s="336"/>
      <c r="M602" s="336"/>
      <c r="N602" s="336"/>
      <c r="O602" s="336"/>
      <c r="P602" s="336"/>
      <c r="Q602" s="336"/>
      <c r="R602" s="336"/>
      <c r="S602" s="336"/>
      <c r="T602" s="336"/>
      <c r="U602" s="336"/>
      <c r="V602" s="336"/>
      <c r="W602" s="336"/>
      <c r="X602" s="336"/>
      <c r="Y602" s="336"/>
      <c r="Z602" s="336"/>
    </row>
    <row r="603">
      <c r="A603" s="336"/>
      <c r="B603" s="336"/>
      <c r="C603" s="336"/>
      <c r="D603" s="336"/>
      <c r="E603" s="336"/>
      <c r="F603" s="336"/>
      <c r="G603" s="336"/>
      <c r="H603" s="336"/>
      <c r="I603" s="336"/>
      <c r="J603" s="336"/>
      <c r="K603" s="336"/>
      <c r="L603" s="336"/>
      <c r="M603" s="336"/>
      <c r="N603" s="336"/>
      <c r="O603" s="336"/>
      <c r="P603" s="336"/>
      <c r="Q603" s="336"/>
      <c r="R603" s="336"/>
      <c r="S603" s="336"/>
      <c r="T603" s="336"/>
      <c r="U603" s="336"/>
      <c r="V603" s="336"/>
      <c r="W603" s="336"/>
      <c r="X603" s="336"/>
      <c r="Y603" s="336"/>
      <c r="Z603" s="336"/>
    </row>
    <row r="604">
      <c r="A604" s="336"/>
      <c r="B604" s="336"/>
      <c r="C604" s="336"/>
      <c r="D604" s="336"/>
      <c r="E604" s="336"/>
      <c r="F604" s="336"/>
      <c r="G604" s="336"/>
      <c r="H604" s="336"/>
      <c r="I604" s="336"/>
      <c r="J604" s="336"/>
      <c r="K604" s="336"/>
      <c r="L604" s="336"/>
      <c r="M604" s="336"/>
      <c r="N604" s="336"/>
      <c r="O604" s="336"/>
      <c r="P604" s="336"/>
      <c r="Q604" s="336"/>
      <c r="R604" s="336"/>
      <c r="S604" s="336"/>
      <c r="T604" s="336"/>
      <c r="U604" s="336"/>
      <c r="V604" s="336"/>
      <c r="W604" s="336"/>
      <c r="X604" s="336"/>
      <c r="Y604" s="336"/>
      <c r="Z604" s="336"/>
    </row>
    <row r="605">
      <c r="A605" s="336"/>
      <c r="B605" s="336"/>
      <c r="C605" s="336"/>
      <c r="D605" s="336"/>
      <c r="E605" s="336"/>
      <c r="F605" s="336"/>
      <c r="G605" s="336"/>
      <c r="H605" s="336"/>
      <c r="I605" s="336"/>
      <c r="J605" s="336"/>
      <c r="K605" s="336"/>
      <c r="L605" s="336"/>
      <c r="M605" s="336"/>
      <c r="N605" s="336"/>
      <c r="O605" s="336"/>
      <c r="P605" s="336"/>
      <c r="Q605" s="336"/>
      <c r="R605" s="336"/>
      <c r="S605" s="336"/>
      <c r="T605" s="336"/>
      <c r="U605" s="336"/>
      <c r="V605" s="336"/>
      <c r="W605" s="336"/>
      <c r="X605" s="336"/>
      <c r="Y605" s="336"/>
      <c r="Z605" s="336"/>
    </row>
    <row r="606">
      <c r="A606" s="336"/>
      <c r="B606" s="336"/>
      <c r="C606" s="336"/>
      <c r="D606" s="336"/>
      <c r="E606" s="336"/>
      <c r="F606" s="336"/>
      <c r="G606" s="336"/>
      <c r="H606" s="336"/>
      <c r="I606" s="336"/>
      <c r="J606" s="336"/>
      <c r="K606" s="336"/>
      <c r="L606" s="336"/>
      <c r="M606" s="336"/>
      <c r="N606" s="336"/>
      <c r="O606" s="336"/>
      <c r="P606" s="336"/>
      <c r="Q606" s="336"/>
      <c r="R606" s="336"/>
      <c r="S606" s="336"/>
      <c r="T606" s="336"/>
      <c r="U606" s="336"/>
      <c r="V606" s="336"/>
      <c r="W606" s="336"/>
      <c r="X606" s="336"/>
      <c r="Y606" s="336"/>
      <c r="Z606" s="336"/>
    </row>
    <row r="607">
      <c r="A607" s="336"/>
      <c r="B607" s="336"/>
      <c r="C607" s="336"/>
      <c r="D607" s="336"/>
      <c r="E607" s="336"/>
      <c r="F607" s="336"/>
      <c r="G607" s="336"/>
      <c r="H607" s="336"/>
      <c r="I607" s="336"/>
      <c r="J607" s="336"/>
      <c r="K607" s="336"/>
      <c r="L607" s="336"/>
      <c r="M607" s="336"/>
      <c r="N607" s="336"/>
      <c r="O607" s="336"/>
      <c r="P607" s="336"/>
      <c r="Q607" s="336"/>
      <c r="R607" s="336"/>
      <c r="S607" s="336"/>
      <c r="T607" s="336"/>
      <c r="U607" s="336"/>
      <c r="V607" s="336"/>
      <c r="W607" s="336"/>
      <c r="X607" s="336"/>
      <c r="Y607" s="336"/>
      <c r="Z607" s="336"/>
    </row>
    <row r="608">
      <c r="A608" s="336"/>
      <c r="B608" s="336"/>
      <c r="C608" s="336"/>
      <c r="D608" s="336"/>
      <c r="E608" s="336"/>
      <c r="F608" s="336"/>
      <c r="G608" s="336"/>
      <c r="H608" s="336"/>
      <c r="I608" s="336"/>
      <c r="J608" s="336"/>
      <c r="K608" s="336"/>
      <c r="L608" s="336"/>
      <c r="M608" s="336"/>
      <c r="N608" s="336"/>
      <c r="O608" s="336"/>
      <c r="P608" s="336"/>
      <c r="Q608" s="336"/>
      <c r="R608" s="336"/>
      <c r="S608" s="336"/>
      <c r="T608" s="336"/>
      <c r="U608" s="336"/>
      <c r="V608" s="336"/>
      <c r="W608" s="336"/>
      <c r="X608" s="336"/>
      <c r="Y608" s="336"/>
      <c r="Z608" s="336"/>
    </row>
    <row r="609">
      <c r="A609" s="336"/>
      <c r="B609" s="336"/>
      <c r="C609" s="336"/>
      <c r="D609" s="336"/>
      <c r="E609" s="336"/>
      <c r="F609" s="336"/>
      <c r="G609" s="336"/>
      <c r="H609" s="336"/>
      <c r="I609" s="336"/>
      <c r="J609" s="336"/>
      <c r="K609" s="336"/>
      <c r="L609" s="336"/>
      <c r="M609" s="336"/>
      <c r="N609" s="336"/>
      <c r="O609" s="336"/>
      <c r="P609" s="336"/>
      <c r="Q609" s="336"/>
      <c r="R609" s="336"/>
      <c r="S609" s="336"/>
      <c r="T609" s="336"/>
      <c r="U609" s="336"/>
      <c r="V609" s="336"/>
      <c r="W609" s="336"/>
      <c r="X609" s="336"/>
      <c r="Y609" s="336"/>
      <c r="Z609" s="336"/>
    </row>
    <row r="610">
      <c r="A610" s="336"/>
      <c r="B610" s="336"/>
      <c r="C610" s="336"/>
      <c r="D610" s="336"/>
      <c r="E610" s="336"/>
      <c r="F610" s="336"/>
      <c r="G610" s="336"/>
      <c r="H610" s="336"/>
      <c r="I610" s="336"/>
      <c r="J610" s="336"/>
      <c r="K610" s="336"/>
      <c r="L610" s="336"/>
      <c r="M610" s="336"/>
      <c r="N610" s="336"/>
      <c r="O610" s="336"/>
      <c r="P610" s="336"/>
      <c r="Q610" s="336"/>
      <c r="R610" s="336"/>
      <c r="S610" s="336"/>
      <c r="T610" s="336"/>
      <c r="U610" s="336"/>
      <c r="V610" s="336"/>
      <c r="W610" s="336"/>
      <c r="X610" s="336"/>
      <c r="Y610" s="336"/>
      <c r="Z610" s="336"/>
    </row>
    <row r="611">
      <c r="A611" s="336"/>
      <c r="B611" s="336"/>
      <c r="C611" s="336"/>
      <c r="D611" s="336"/>
      <c r="E611" s="336"/>
      <c r="F611" s="336"/>
      <c r="G611" s="336"/>
      <c r="H611" s="336"/>
      <c r="I611" s="336"/>
      <c r="J611" s="336"/>
      <c r="K611" s="336"/>
      <c r="L611" s="336"/>
      <c r="M611" s="336"/>
      <c r="N611" s="336"/>
      <c r="O611" s="336"/>
      <c r="P611" s="336"/>
      <c r="Q611" s="336"/>
      <c r="R611" s="336"/>
      <c r="S611" s="336"/>
      <c r="T611" s="336"/>
      <c r="U611" s="336"/>
      <c r="V611" s="336"/>
      <c r="W611" s="336"/>
      <c r="X611" s="336"/>
      <c r="Y611" s="336"/>
      <c r="Z611" s="336"/>
    </row>
    <row r="612">
      <c r="A612" s="336"/>
      <c r="B612" s="336"/>
      <c r="C612" s="336"/>
      <c r="D612" s="336"/>
      <c r="E612" s="336"/>
      <c r="F612" s="336"/>
      <c r="G612" s="336"/>
      <c r="H612" s="336"/>
      <c r="I612" s="336"/>
      <c r="J612" s="336"/>
      <c r="K612" s="336"/>
      <c r="L612" s="336"/>
      <c r="M612" s="336"/>
      <c r="N612" s="336"/>
      <c r="O612" s="336"/>
      <c r="P612" s="336"/>
      <c r="Q612" s="336"/>
      <c r="R612" s="336"/>
      <c r="S612" s="336"/>
      <c r="T612" s="336"/>
      <c r="U612" s="336"/>
      <c r="V612" s="336"/>
      <c r="W612" s="336"/>
      <c r="X612" s="336"/>
      <c r="Y612" s="336"/>
      <c r="Z612" s="336"/>
    </row>
    <row r="613">
      <c r="A613" s="336"/>
      <c r="B613" s="336"/>
      <c r="C613" s="336"/>
      <c r="D613" s="336"/>
      <c r="E613" s="336"/>
      <c r="F613" s="336"/>
      <c r="G613" s="336"/>
      <c r="H613" s="336"/>
      <c r="I613" s="336"/>
      <c r="J613" s="336"/>
      <c r="K613" s="336"/>
      <c r="L613" s="336"/>
      <c r="M613" s="336"/>
      <c r="N613" s="336"/>
      <c r="O613" s="336"/>
      <c r="P613" s="336"/>
      <c r="Q613" s="336"/>
      <c r="R613" s="336"/>
      <c r="S613" s="336"/>
      <c r="T613" s="336"/>
      <c r="U613" s="336"/>
      <c r="V613" s="336"/>
      <c r="W613" s="336"/>
      <c r="X613" s="336"/>
      <c r="Y613" s="336"/>
      <c r="Z613" s="336"/>
    </row>
    <row r="614">
      <c r="A614" s="336"/>
      <c r="B614" s="336"/>
      <c r="C614" s="336"/>
      <c r="D614" s="336"/>
      <c r="E614" s="336"/>
      <c r="F614" s="336"/>
      <c r="G614" s="336"/>
      <c r="H614" s="336"/>
      <c r="I614" s="336"/>
      <c r="J614" s="336"/>
      <c r="K614" s="336"/>
      <c r="L614" s="336"/>
      <c r="M614" s="336"/>
      <c r="N614" s="336"/>
      <c r="O614" s="336"/>
      <c r="P614" s="336"/>
      <c r="Q614" s="336"/>
      <c r="R614" s="336"/>
      <c r="S614" s="336"/>
      <c r="T614" s="336"/>
      <c r="U614" s="336"/>
      <c r="V614" s="336"/>
      <c r="W614" s="336"/>
      <c r="X614" s="336"/>
      <c r="Y614" s="336"/>
      <c r="Z614" s="336"/>
    </row>
    <row r="615">
      <c r="A615" s="336"/>
      <c r="B615" s="336"/>
      <c r="C615" s="336"/>
      <c r="D615" s="336"/>
      <c r="E615" s="336"/>
      <c r="F615" s="336"/>
      <c r="G615" s="336"/>
      <c r="H615" s="336"/>
      <c r="I615" s="336"/>
      <c r="J615" s="336"/>
      <c r="K615" s="336"/>
      <c r="L615" s="336"/>
      <c r="M615" s="336"/>
      <c r="N615" s="336"/>
      <c r="O615" s="336"/>
      <c r="P615" s="336"/>
      <c r="Q615" s="336"/>
      <c r="R615" s="336"/>
      <c r="S615" s="336"/>
      <c r="T615" s="336"/>
      <c r="U615" s="336"/>
      <c r="V615" s="336"/>
      <c r="W615" s="336"/>
      <c r="X615" s="336"/>
      <c r="Y615" s="336"/>
      <c r="Z615" s="336"/>
    </row>
    <row r="616">
      <c r="A616" s="336"/>
      <c r="B616" s="336"/>
      <c r="C616" s="336"/>
      <c r="D616" s="336"/>
      <c r="E616" s="336"/>
      <c r="F616" s="336"/>
      <c r="G616" s="336"/>
      <c r="H616" s="336"/>
      <c r="I616" s="336"/>
      <c r="J616" s="336"/>
      <c r="K616" s="336"/>
      <c r="L616" s="336"/>
      <c r="M616" s="336"/>
      <c r="N616" s="336"/>
      <c r="O616" s="336"/>
      <c r="P616" s="336"/>
      <c r="Q616" s="336"/>
      <c r="R616" s="336"/>
      <c r="S616" s="336"/>
      <c r="T616" s="336"/>
      <c r="U616" s="336"/>
      <c r="V616" s="336"/>
      <c r="W616" s="336"/>
      <c r="X616" s="336"/>
      <c r="Y616" s="336"/>
      <c r="Z616" s="336"/>
    </row>
    <row r="617">
      <c r="A617" s="336"/>
      <c r="B617" s="336"/>
      <c r="C617" s="336"/>
      <c r="D617" s="336"/>
      <c r="E617" s="336"/>
      <c r="F617" s="336"/>
      <c r="G617" s="336"/>
      <c r="H617" s="336"/>
      <c r="I617" s="336"/>
      <c r="J617" s="336"/>
      <c r="K617" s="336"/>
      <c r="L617" s="336"/>
      <c r="M617" s="336"/>
      <c r="N617" s="336"/>
      <c r="O617" s="336"/>
      <c r="P617" s="336"/>
      <c r="Q617" s="336"/>
      <c r="R617" s="336"/>
      <c r="S617" s="336"/>
      <c r="T617" s="336"/>
      <c r="U617" s="336"/>
      <c r="V617" s="336"/>
      <c r="W617" s="336"/>
      <c r="X617" s="336"/>
      <c r="Y617" s="336"/>
      <c r="Z617" s="336"/>
    </row>
    <row r="618">
      <c r="A618" s="336"/>
      <c r="B618" s="336"/>
      <c r="C618" s="336"/>
      <c r="D618" s="336"/>
      <c r="E618" s="336"/>
      <c r="F618" s="336"/>
      <c r="G618" s="336"/>
      <c r="H618" s="336"/>
      <c r="I618" s="336"/>
      <c r="J618" s="336"/>
      <c r="K618" s="336"/>
      <c r="L618" s="336"/>
      <c r="M618" s="336"/>
      <c r="N618" s="336"/>
      <c r="O618" s="336"/>
      <c r="P618" s="336"/>
      <c r="Q618" s="336"/>
      <c r="R618" s="336"/>
      <c r="S618" s="336"/>
      <c r="T618" s="336"/>
      <c r="U618" s="336"/>
      <c r="V618" s="336"/>
      <c r="W618" s="336"/>
      <c r="X618" s="336"/>
      <c r="Y618" s="336"/>
      <c r="Z618" s="336"/>
    </row>
    <row r="619">
      <c r="A619" s="336"/>
      <c r="B619" s="336"/>
      <c r="C619" s="336"/>
      <c r="D619" s="336"/>
      <c r="E619" s="336"/>
      <c r="F619" s="336"/>
      <c r="G619" s="336"/>
      <c r="H619" s="336"/>
      <c r="I619" s="336"/>
      <c r="J619" s="336"/>
      <c r="K619" s="336"/>
      <c r="L619" s="336"/>
      <c r="M619" s="336"/>
      <c r="N619" s="336"/>
      <c r="O619" s="336"/>
      <c r="P619" s="336"/>
      <c r="Q619" s="336"/>
      <c r="R619" s="336"/>
      <c r="S619" s="336"/>
      <c r="T619" s="336"/>
      <c r="U619" s="336"/>
      <c r="V619" s="336"/>
      <c r="W619" s="336"/>
      <c r="X619" s="336"/>
      <c r="Y619" s="336"/>
      <c r="Z619" s="336"/>
    </row>
    <row r="620">
      <c r="A620" s="336"/>
      <c r="B620" s="336"/>
      <c r="C620" s="336"/>
      <c r="D620" s="336"/>
      <c r="E620" s="336"/>
      <c r="F620" s="336"/>
      <c r="G620" s="336"/>
      <c r="H620" s="336"/>
      <c r="I620" s="336"/>
      <c r="J620" s="336"/>
      <c r="K620" s="336"/>
      <c r="L620" s="336"/>
      <c r="M620" s="336"/>
      <c r="N620" s="336"/>
      <c r="O620" s="336"/>
      <c r="P620" s="336"/>
      <c r="Q620" s="336"/>
      <c r="R620" s="336"/>
      <c r="S620" s="336"/>
      <c r="T620" s="336"/>
      <c r="U620" s="336"/>
      <c r="V620" s="336"/>
      <c r="W620" s="336"/>
      <c r="X620" s="336"/>
      <c r="Y620" s="336"/>
      <c r="Z620" s="336"/>
    </row>
    <row r="621">
      <c r="A621" s="336"/>
      <c r="B621" s="336"/>
      <c r="C621" s="336"/>
      <c r="D621" s="336"/>
      <c r="E621" s="336"/>
      <c r="F621" s="336"/>
      <c r="G621" s="336"/>
      <c r="H621" s="336"/>
      <c r="I621" s="336"/>
      <c r="J621" s="336"/>
      <c r="K621" s="336"/>
      <c r="L621" s="336"/>
      <c r="M621" s="336"/>
      <c r="N621" s="336"/>
      <c r="O621" s="336"/>
      <c r="P621" s="336"/>
      <c r="Q621" s="336"/>
      <c r="R621" s="336"/>
      <c r="S621" s="336"/>
      <c r="T621" s="336"/>
      <c r="U621" s="336"/>
      <c r="V621" s="336"/>
      <c r="W621" s="336"/>
      <c r="X621" s="336"/>
      <c r="Y621" s="336"/>
      <c r="Z621" s="336"/>
    </row>
    <row r="622">
      <c r="A622" s="336"/>
      <c r="B622" s="336"/>
      <c r="C622" s="336"/>
      <c r="D622" s="336"/>
      <c r="E622" s="336"/>
      <c r="F622" s="336"/>
      <c r="G622" s="336"/>
      <c r="H622" s="336"/>
      <c r="I622" s="336"/>
      <c r="J622" s="336"/>
      <c r="K622" s="336"/>
      <c r="L622" s="336"/>
      <c r="M622" s="336"/>
      <c r="N622" s="336"/>
      <c r="O622" s="336"/>
      <c r="P622" s="336"/>
      <c r="Q622" s="336"/>
      <c r="R622" s="336"/>
      <c r="S622" s="336"/>
      <c r="T622" s="336"/>
      <c r="U622" s="336"/>
      <c r="V622" s="336"/>
      <c r="W622" s="336"/>
      <c r="X622" s="336"/>
      <c r="Y622" s="336"/>
      <c r="Z622" s="336"/>
    </row>
    <row r="623">
      <c r="A623" s="336"/>
      <c r="B623" s="336"/>
      <c r="C623" s="336"/>
      <c r="D623" s="336"/>
      <c r="E623" s="336"/>
      <c r="F623" s="336"/>
      <c r="G623" s="336"/>
      <c r="H623" s="336"/>
      <c r="I623" s="336"/>
      <c r="J623" s="336"/>
      <c r="K623" s="336"/>
      <c r="L623" s="336"/>
      <c r="M623" s="336"/>
      <c r="N623" s="336"/>
      <c r="O623" s="336"/>
      <c r="P623" s="336"/>
      <c r="Q623" s="336"/>
      <c r="R623" s="336"/>
      <c r="S623" s="336"/>
      <c r="T623" s="336"/>
      <c r="U623" s="336"/>
      <c r="V623" s="336"/>
      <c r="W623" s="336"/>
      <c r="X623" s="336"/>
      <c r="Y623" s="336"/>
      <c r="Z623" s="336"/>
    </row>
    <row r="624">
      <c r="A624" s="336"/>
      <c r="B624" s="336"/>
      <c r="C624" s="336"/>
      <c r="D624" s="336"/>
      <c r="E624" s="336"/>
      <c r="F624" s="336"/>
      <c r="G624" s="336"/>
      <c r="H624" s="336"/>
      <c r="I624" s="336"/>
      <c r="J624" s="336"/>
      <c r="K624" s="336"/>
      <c r="L624" s="336"/>
      <c r="M624" s="336"/>
      <c r="N624" s="336"/>
      <c r="O624" s="336"/>
      <c r="P624" s="336"/>
      <c r="Q624" s="336"/>
      <c r="R624" s="336"/>
      <c r="S624" s="336"/>
      <c r="T624" s="336"/>
      <c r="U624" s="336"/>
      <c r="V624" s="336"/>
      <c r="W624" s="336"/>
      <c r="X624" s="336"/>
      <c r="Y624" s="336"/>
      <c r="Z624" s="336"/>
    </row>
    <row r="625">
      <c r="A625" s="336"/>
      <c r="B625" s="336"/>
      <c r="C625" s="336"/>
      <c r="D625" s="336"/>
      <c r="E625" s="336"/>
      <c r="F625" s="336"/>
      <c r="G625" s="336"/>
      <c r="H625" s="336"/>
      <c r="I625" s="336"/>
      <c r="J625" s="336"/>
      <c r="K625" s="336"/>
      <c r="L625" s="336"/>
      <c r="M625" s="336"/>
      <c r="N625" s="336"/>
      <c r="O625" s="336"/>
      <c r="P625" s="336"/>
      <c r="Q625" s="336"/>
      <c r="R625" s="336"/>
      <c r="S625" s="336"/>
      <c r="T625" s="336"/>
      <c r="U625" s="336"/>
      <c r="V625" s="336"/>
      <c r="W625" s="336"/>
      <c r="X625" s="336"/>
      <c r="Y625" s="336"/>
      <c r="Z625" s="336"/>
    </row>
    <row r="626">
      <c r="A626" s="336"/>
      <c r="B626" s="336"/>
      <c r="C626" s="336"/>
      <c r="D626" s="336"/>
      <c r="E626" s="336"/>
      <c r="F626" s="336"/>
      <c r="G626" s="336"/>
      <c r="H626" s="336"/>
      <c r="I626" s="336"/>
      <c r="J626" s="336"/>
      <c r="K626" s="336"/>
      <c r="L626" s="336"/>
      <c r="M626" s="336"/>
      <c r="N626" s="336"/>
      <c r="O626" s="336"/>
      <c r="P626" s="336"/>
      <c r="Q626" s="336"/>
      <c r="R626" s="336"/>
      <c r="S626" s="336"/>
      <c r="T626" s="336"/>
      <c r="U626" s="336"/>
      <c r="V626" s="336"/>
      <c r="W626" s="336"/>
      <c r="X626" s="336"/>
      <c r="Y626" s="336"/>
      <c r="Z626" s="336"/>
    </row>
    <row r="627">
      <c r="A627" s="336"/>
      <c r="B627" s="336"/>
      <c r="C627" s="336"/>
      <c r="D627" s="336"/>
      <c r="E627" s="336"/>
      <c r="F627" s="336"/>
      <c r="G627" s="336"/>
      <c r="H627" s="336"/>
      <c r="I627" s="336"/>
      <c r="J627" s="336"/>
      <c r="K627" s="336"/>
      <c r="L627" s="336"/>
      <c r="M627" s="336"/>
      <c r="N627" s="336"/>
      <c r="O627" s="336"/>
      <c r="P627" s="336"/>
      <c r="Q627" s="336"/>
      <c r="R627" s="336"/>
      <c r="S627" s="336"/>
      <c r="T627" s="336"/>
      <c r="U627" s="336"/>
      <c r="V627" s="336"/>
      <c r="W627" s="336"/>
      <c r="X627" s="336"/>
      <c r="Y627" s="336"/>
      <c r="Z627" s="336"/>
    </row>
    <row r="628">
      <c r="A628" s="336"/>
      <c r="B628" s="336"/>
      <c r="C628" s="336"/>
      <c r="D628" s="336"/>
      <c r="E628" s="336"/>
      <c r="F628" s="336"/>
      <c r="G628" s="336"/>
      <c r="H628" s="336"/>
      <c r="I628" s="336"/>
      <c r="J628" s="336"/>
      <c r="K628" s="336"/>
      <c r="L628" s="336"/>
      <c r="M628" s="336"/>
      <c r="N628" s="336"/>
      <c r="O628" s="336"/>
      <c r="P628" s="336"/>
      <c r="Q628" s="336"/>
      <c r="R628" s="336"/>
      <c r="S628" s="336"/>
      <c r="T628" s="336"/>
      <c r="U628" s="336"/>
      <c r="V628" s="336"/>
      <c r="W628" s="336"/>
      <c r="X628" s="336"/>
      <c r="Y628" s="336"/>
      <c r="Z628" s="336"/>
    </row>
    <row r="629">
      <c r="A629" s="336"/>
      <c r="B629" s="336"/>
      <c r="C629" s="336"/>
      <c r="D629" s="336"/>
      <c r="E629" s="336"/>
      <c r="F629" s="336"/>
      <c r="G629" s="336"/>
      <c r="H629" s="336"/>
      <c r="I629" s="336"/>
      <c r="J629" s="336"/>
      <c r="K629" s="336"/>
      <c r="L629" s="336"/>
      <c r="M629" s="336"/>
      <c r="N629" s="336"/>
      <c r="O629" s="336"/>
      <c r="P629" s="336"/>
      <c r="Q629" s="336"/>
      <c r="R629" s="336"/>
      <c r="S629" s="336"/>
      <c r="T629" s="336"/>
      <c r="U629" s="336"/>
      <c r="V629" s="336"/>
      <c r="W629" s="336"/>
      <c r="X629" s="336"/>
      <c r="Y629" s="336"/>
      <c r="Z629" s="336"/>
    </row>
    <row r="630">
      <c r="A630" s="336"/>
      <c r="B630" s="336"/>
      <c r="C630" s="336"/>
      <c r="D630" s="336"/>
      <c r="E630" s="336"/>
      <c r="F630" s="336"/>
      <c r="G630" s="336"/>
      <c r="H630" s="336"/>
      <c r="I630" s="336"/>
      <c r="J630" s="336"/>
      <c r="K630" s="336"/>
      <c r="L630" s="336"/>
      <c r="M630" s="336"/>
      <c r="N630" s="336"/>
      <c r="O630" s="336"/>
      <c r="P630" s="336"/>
      <c r="Q630" s="336"/>
      <c r="R630" s="336"/>
      <c r="S630" s="336"/>
      <c r="T630" s="336"/>
      <c r="U630" s="336"/>
      <c r="V630" s="336"/>
      <c r="W630" s="336"/>
      <c r="X630" s="336"/>
      <c r="Y630" s="336"/>
      <c r="Z630" s="336"/>
    </row>
    <row r="631">
      <c r="A631" s="336"/>
      <c r="B631" s="336"/>
      <c r="C631" s="336"/>
      <c r="D631" s="336"/>
      <c r="E631" s="336"/>
      <c r="F631" s="336"/>
      <c r="G631" s="336"/>
      <c r="H631" s="336"/>
      <c r="I631" s="336"/>
      <c r="J631" s="336"/>
      <c r="K631" s="336"/>
      <c r="L631" s="336"/>
      <c r="M631" s="336"/>
      <c r="N631" s="336"/>
      <c r="O631" s="336"/>
      <c r="P631" s="336"/>
      <c r="Q631" s="336"/>
      <c r="R631" s="336"/>
      <c r="S631" s="336"/>
      <c r="T631" s="336"/>
      <c r="U631" s="336"/>
      <c r="V631" s="336"/>
      <c r="W631" s="336"/>
      <c r="X631" s="336"/>
      <c r="Y631" s="336"/>
      <c r="Z631" s="336"/>
    </row>
    <row r="632">
      <c r="A632" s="336"/>
      <c r="B632" s="336"/>
      <c r="C632" s="336"/>
      <c r="D632" s="336"/>
      <c r="E632" s="336"/>
      <c r="F632" s="336"/>
      <c r="G632" s="336"/>
      <c r="H632" s="336"/>
      <c r="I632" s="336"/>
      <c r="J632" s="336"/>
      <c r="K632" s="336"/>
      <c r="L632" s="336"/>
      <c r="M632" s="336"/>
      <c r="N632" s="336"/>
      <c r="O632" s="336"/>
      <c r="P632" s="336"/>
      <c r="Q632" s="336"/>
      <c r="R632" s="336"/>
      <c r="S632" s="336"/>
      <c r="T632" s="336"/>
      <c r="U632" s="336"/>
      <c r="V632" s="336"/>
      <c r="W632" s="336"/>
      <c r="X632" s="336"/>
      <c r="Y632" s="336"/>
      <c r="Z632" s="336"/>
    </row>
    <row r="633">
      <c r="A633" s="336"/>
      <c r="B633" s="336"/>
      <c r="C633" s="336"/>
      <c r="D633" s="336"/>
      <c r="E633" s="336"/>
      <c r="F633" s="336"/>
      <c r="G633" s="336"/>
      <c r="H633" s="336"/>
      <c r="I633" s="336"/>
      <c r="J633" s="336"/>
      <c r="K633" s="336"/>
      <c r="L633" s="336"/>
      <c r="M633" s="336"/>
      <c r="N633" s="336"/>
      <c r="O633" s="336"/>
      <c r="P633" s="336"/>
      <c r="Q633" s="336"/>
      <c r="R633" s="336"/>
      <c r="S633" s="336"/>
      <c r="T633" s="336"/>
      <c r="U633" s="336"/>
      <c r="V633" s="336"/>
      <c r="W633" s="336"/>
      <c r="X633" s="336"/>
      <c r="Y633" s="336"/>
      <c r="Z633" s="336"/>
    </row>
    <row r="634">
      <c r="A634" s="336"/>
      <c r="B634" s="336"/>
      <c r="C634" s="336"/>
      <c r="D634" s="336"/>
      <c r="E634" s="336"/>
      <c r="F634" s="336"/>
      <c r="G634" s="336"/>
      <c r="H634" s="336"/>
      <c r="I634" s="336"/>
      <c r="J634" s="336"/>
      <c r="K634" s="336"/>
      <c r="L634" s="336"/>
      <c r="M634" s="336"/>
      <c r="N634" s="336"/>
      <c r="O634" s="336"/>
      <c r="P634" s="336"/>
      <c r="Q634" s="336"/>
      <c r="R634" s="336"/>
      <c r="S634" s="336"/>
      <c r="T634" s="336"/>
      <c r="U634" s="336"/>
      <c r="V634" s="336"/>
      <c r="W634" s="336"/>
      <c r="X634" s="336"/>
      <c r="Y634" s="336"/>
      <c r="Z634" s="336"/>
    </row>
    <row r="635">
      <c r="A635" s="336"/>
      <c r="B635" s="336"/>
      <c r="C635" s="336"/>
      <c r="D635" s="336"/>
      <c r="E635" s="336"/>
      <c r="F635" s="336"/>
      <c r="G635" s="336"/>
      <c r="H635" s="336"/>
      <c r="I635" s="336"/>
      <c r="J635" s="336"/>
      <c r="K635" s="336"/>
      <c r="L635" s="336"/>
      <c r="M635" s="336"/>
      <c r="N635" s="336"/>
      <c r="O635" s="336"/>
      <c r="P635" s="336"/>
      <c r="Q635" s="336"/>
      <c r="R635" s="336"/>
      <c r="S635" s="336"/>
      <c r="T635" s="336"/>
      <c r="U635" s="336"/>
      <c r="V635" s="336"/>
      <c r="W635" s="336"/>
      <c r="X635" s="336"/>
      <c r="Y635" s="336"/>
      <c r="Z635" s="336"/>
    </row>
    <row r="636">
      <c r="A636" s="336"/>
      <c r="B636" s="336"/>
      <c r="C636" s="336"/>
      <c r="D636" s="336"/>
      <c r="E636" s="336"/>
      <c r="F636" s="336"/>
      <c r="G636" s="336"/>
      <c r="H636" s="336"/>
      <c r="I636" s="336"/>
      <c r="J636" s="336"/>
      <c r="K636" s="336"/>
      <c r="L636" s="336"/>
      <c r="M636" s="336"/>
      <c r="N636" s="336"/>
      <c r="O636" s="336"/>
      <c r="P636" s="336"/>
      <c r="Q636" s="336"/>
      <c r="R636" s="336"/>
      <c r="S636" s="336"/>
      <c r="T636" s="336"/>
      <c r="U636" s="336"/>
      <c r="V636" s="336"/>
      <c r="W636" s="336"/>
      <c r="X636" s="336"/>
      <c r="Y636" s="336"/>
      <c r="Z636" s="336"/>
    </row>
    <row r="637">
      <c r="A637" s="336"/>
      <c r="B637" s="336"/>
      <c r="C637" s="336"/>
      <c r="D637" s="336"/>
      <c r="E637" s="336"/>
      <c r="F637" s="336"/>
      <c r="G637" s="336"/>
      <c r="H637" s="336"/>
      <c r="I637" s="336"/>
      <c r="J637" s="336"/>
      <c r="K637" s="336"/>
      <c r="L637" s="336"/>
      <c r="M637" s="336"/>
      <c r="N637" s="336"/>
      <c r="O637" s="336"/>
      <c r="P637" s="336"/>
      <c r="Q637" s="336"/>
      <c r="R637" s="336"/>
      <c r="S637" s="336"/>
      <c r="T637" s="336"/>
      <c r="U637" s="336"/>
      <c r="V637" s="336"/>
      <c r="W637" s="336"/>
      <c r="X637" s="336"/>
      <c r="Y637" s="336"/>
      <c r="Z637" s="336"/>
    </row>
    <row r="638">
      <c r="A638" s="336"/>
      <c r="B638" s="336"/>
      <c r="C638" s="336"/>
      <c r="D638" s="336"/>
      <c r="E638" s="336"/>
      <c r="F638" s="336"/>
      <c r="G638" s="336"/>
      <c r="H638" s="336"/>
      <c r="I638" s="336"/>
      <c r="J638" s="336"/>
      <c r="K638" s="336"/>
      <c r="L638" s="336"/>
      <c r="M638" s="336"/>
      <c r="N638" s="336"/>
      <c r="O638" s="336"/>
      <c r="P638" s="336"/>
      <c r="Q638" s="336"/>
      <c r="R638" s="336"/>
      <c r="S638" s="336"/>
      <c r="T638" s="336"/>
      <c r="U638" s="336"/>
      <c r="V638" s="336"/>
      <c r="W638" s="336"/>
      <c r="X638" s="336"/>
      <c r="Y638" s="336"/>
      <c r="Z638" s="336"/>
    </row>
    <row r="639">
      <c r="A639" s="336"/>
      <c r="B639" s="336"/>
      <c r="C639" s="336"/>
      <c r="D639" s="336"/>
      <c r="E639" s="336"/>
      <c r="F639" s="336"/>
      <c r="G639" s="336"/>
      <c r="H639" s="336"/>
      <c r="I639" s="336"/>
      <c r="J639" s="336"/>
      <c r="K639" s="336"/>
      <c r="L639" s="336"/>
      <c r="M639" s="336"/>
      <c r="N639" s="336"/>
      <c r="O639" s="336"/>
      <c r="P639" s="336"/>
      <c r="Q639" s="336"/>
      <c r="R639" s="336"/>
      <c r="S639" s="336"/>
      <c r="T639" s="336"/>
      <c r="U639" s="336"/>
      <c r="V639" s="336"/>
      <c r="W639" s="336"/>
      <c r="X639" s="336"/>
      <c r="Y639" s="336"/>
      <c r="Z639" s="336"/>
    </row>
    <row r="640">
      <c r="A640" s="336"/>
      <c r="B640" s="336"/>
      <c r="C640" s="336"/>
      <c r="D640" s="336"/>
      <c r="E640" s="336"/>
      <c r="F640" s="336"/>
      <c r="G640" s="336"/>
      <c r="H640" s="336"/>
      <c r="I640" s="336"/>
      <c r="J640" s="336"/>
      <c r="K640" s="336"/>
      <c r="L640" s="336"/>
      <c r="M640" s="336"/>
      <c r="N640" s="336"/>
      <c r="O640" s="336"/>
      <c r="P640" s="336"/>
      <c r="Q640" s="336"/>
      <c r="R640" s="336"/>
      <c r="S640" s="336"/>
      <c r="T640" s="336"/>
      <c r="U640" s="336"/>
      <c r="V640" s="336"/>
      <c r="W640" s="336"/>
      <c r="X640" s="336"/>
      <c r="Y640" s="336"/>
      <c r="Z640" s="336"/>
    </row>
    <row r="641">
      <c r="A641" s="336"/>
      <c r="B641" s="336"/>
      <c r="C641" s="336"/>
      <c r="D641" s="336"/>
      <c r="E641" s="336"/>
      <c r="F641" s="336"/>
      <c r="G641" s="336"/>
      <c r="H641" s="336"/>
      <c r="I641" s="336"/>
      <c r="J641" s="336"/>
      <c r="K641" s="336"/>
      <c r="L641" s="336"/>
      <c r="M641" s="336"/>
      <c r="N641" s="336"/>
      <c r="O641" s="336"/>
      <c r="P641" s="336"/>
      <c r="Q641" s="336"/>
      <c r="R641" s="336"/>
      <c r="S641" s="336"/>
      <c r="T641" s="336"/>
      <c r="U641" s="336"/>
      <c r="V641" s="336"/>
      <c r="W641" s="336"/>
      <c r="X641" s="336"/>
      <c r="Y641" s="336"/>
      <c r="Z641" s="336"/>
    </row>
    <row r="642">
      <c r="A642" s="336"/>
      <c r="B642" s="336"/>
      <c r="C642" s="336"/>
      <c r="D642" s="336"/>
      <c r="E642" s="336"/>
      <c r="F642" s="336"/>
      <c r="G642" s="336"/>
      <c r="H642" s="336"/>
      <c r="I642" s="336"/>
      <c r="J642" s="336"/>
      <c r="K642" s="336"/>
      <c r="L642" s="336"/>
      <c r="M642" s="336"/>
      <c r="N642" s="336"/>
      <c r="O642" s="336"/>
      <c r="P642" s="336"/>
      <c r="Q642" s="336"/>
      <c r="R642" s="336"/>
      <c r="S642" s="336"/>
      <c r="T642" s="336"/>
      <c r="U642" s="336"/>
      <c r="V642" s="336"/>
      <c r="W642" s="336"/>
      <c r="X642" s="336"/>
      <c r="Y642" s="336"/>
      <c r="Z642" s="336"/>
    </row>
    <row r="643">
      <c r="A643" s="336"/>
      <c r="B643" s="336"/>
      <c r="C643" s="336"/>
      <c r="D643" s="336"/>
      <c r="E643" s="336"/>
      <c r="F643" s="336"/>
      <c r="G643" s="336"/>
      <c r="H643" s="336"/>
      <c r="I643" s="336"/>
      <c r="J643" s="336"/>
      <c r="K643" s="336"/>
      <c r="L643" s="336"/>
      <c r="M643" s="336"/>
      <c r="N643" s="336"/>
      <c r="O643" s="336"/>
      <c r="P643" s="336"/>
      <c r="Q643" s="336"/>
      <c r="R643" s="336"/>
      <c r="S643" s="336"/>
      <c r="T643" s="336"/>
      <c r="U643" s="336"/>
      <c r="V643" s="336"/>
      <c r="W643" s="336"/>
      <c r="X643" s="336"/>
      <c r="Y643" s="336"/>
      <c r="Z643" s="336"/>
    </row>
    <row r="644">
      <c r="A644" s="336"/>
      <c r="B644" s="336"/>
      <c r="C644" s="336"/>
      <c r="D644" s="336"/>
      <c r="E644" s="336"/>
      <c r="F644" s="336"/>
      <c r="G644" s="336"/>
      <c r="H644" s="336"/>
      <c r="I644" s="336"/>
      <c r="J644" s="336"/>
      <c r="K644" s="336"/>
      <c r="L644" s="336"/>
      <c r="M644" s="336"/>
      <c r="N644" s="336"/>
      <c r="O644" s="336"/>
      <c r="P644" s="336"/>
      <c r="Q644" s="336"/>
      <c r="R644" s="336"/>
      <c r="S644" s="336"/>
      <c r="T644" s="336"/>
      <c r="U644" s="336"/>
      <c r="V644" s="336"/>
      <c r="W644" s="336"/>
      <c r="X644" s="336"/>
      <c r="Y644" s="336"/>
      <c r="Z644" s="336"/>
    </row>
    <row r="645">
      <c r="A645" s="336"/>
      <c r="B645" s="336"/>
      <c r="C645" s="336"/>
      <c r="D645" s="336"/>
      <c r="E645" s="336"/>
      <c r="F645" s="336"/>
      <c r="G645" s="336"/>
      <c r="H645" s="336"/>
      <c r="I645" s="336"/>
      <c r="J645" s="336"/>
      <c r="K645" s="336"/>
      <c r="L645" s="336"/>
      <c r="M645" s="336"/>
      <c r="N645" s="336"/>
      <c r="O645" s="336"/>
      <c r="P645" s="336"/>
      <c r="Q645" s="336"/>
      <c r="R645" s="336"/>
      <c r="S645" s="336"/>
      <c r="T645" s="336"/>
      <c r="U645" s="336"/>
      <c r="V645" s="336"/>
      <c r="W645" s="336"/>
      <c r="X645" s="336"/>
      <c r="Y645" s="336"/>
      <c r="Z645" s="336"/>
    </row>
    <row r="646">
      <c r="A646" s="336"/>
      <c r="B646" s="336"/>
      <c r="C646" s="336"/>
      <c r="D646" s="336"/>
      <c r="E646" s="336"/>
      <c r="F646" s="336"/>
      <c r="G646" s="336"/>
      <c r="H646" s="336"/>
      <c r="I646" s="336"/>
      <c r="J646" s="336"/>
      <c r="K646" s="336"/>
      <c r="L646" s="336"/>
      <c r="M646" s="336"/>
      <c r="N646" s="336"/>
      <c r="O646" s="336"/>
      <c r="P646" s="336"/>
      <c r="Q646" s="336"/>
      <c r="R646" s="336"/>
      <c r="S646" s="336"/>
      <c r="T646" s="336"/>
      <c r="U646" s="336"/>
      <c r="V646" s="336"/>
      <c r="W646" s="336"/>
      <c r="X646" s="336"/>
      <c r="Y646" s="336"/>
      <c r="Z646" s="336"/>
    </row>
    <row r="647">
      <c r="A647" s="336"/>
      <c r="B647" s="336"/>
      <c r="C647" s="336"/>
      <c r="D647" s="336"/>
      <c r="E647" s="336"/>
      <c r="F647" s="336"/>
      <c r="G647" s="336"/>
      <c r="H647" s="336"/>
      <c r="I647" s="336"/>
      <c r="J647" s="336"/>
      <c r="K647" s="336"/>
      <c r="L647" s="336"/>
      <c r="M647" s="336"/>
      <c r="N647" s="336"/>
      <c r="O647" s="336"/>
      <c r="P647" s="336"/>
      <c r="Q647" s="336"/>
      <c r="R647" s="336"/>
      <c r="S647" s="336"/>
      <c r="T647" s="336"/>
      <c r="U647" s="336"/>
      <c r="V647" s="336"/>
      <c r="W647" s="336"/>
      <c r="X647" s="336"/>
      <c r="Y647" s="336"/>
      <c r="Z647" s="336"/>
    </row>
    <row r="648">
      <c r="A648" s="336"/>
      <c r="B648" s="336"/>
      <c r="C648" s="336"/>
      <c r="D648" s="336"/>
      <c r="E648" s="336"/>
      <c r="F648" s="336"/>
      <c r="G648" s="336"/>
      <c r="H648" s="336"/>
      <c r="I648" s="336"/>
      <c r="J648" s="336"/>
      <c r="K648" s="336"/>
      <c r="L648" s="336"/>
      <c r="M648" s="336"/>
      <c r="N648" s="336"/>
      <c r="O648" s="336"/>
      <c r="P648" s="336"/>
      <c r="Q648" s="336"/>
      <c r="R648" s="336"/>
      <c r="S648" s="336"/>
      <c r="T648" s="336"/>
      <c r="U648" s="336"/>
      <c r="V648" s="336"/>
      <c r="W648" s="336"/>
      <c r="X648" s="336"/>
      <c r="Y648" s="336"/>
      <c r="Z648" s="336"/>
    </row>
    <row r="649">
      <c r="A649" s="336"/>
      <c r="B649" s="336"/>
      <c r="C649" s="336"/>
      <c r="D649" s="336"/>
      <c r="E649" s="336"/>
      <c r="F649" s="336"/>
      <c r="G649" s="336"/>
      <c r="H649" s="336"/>
      <c r="I649" s="336"/>
      <c r="J649" s="336"/>
      <c r="K649" s="336"/>
      <c r="L649" s="336"/>
      <c r="M649" s="336"/>
      <c r="N649" s="336"/>
      <c r="O649" s="336"/>
      <c r="P649" s="336"/>
      <c r="Q649" s="336"/>
      <c r="R649" s="336"/>
      <c r="S649" s="336"/>
      <c r="T649" s="336"/>
      <c r="U649" s="336"/>
      <c r="V649" s="336"/>
      <c r="W649" s="336"/>
      <c r="X649" s="336"/>
      <c r="Y649" s="336"/>
      <c r="Z649" s="336"/>
    </row>
    <row r="650">
      <c r="A650" s="336"/>
      <c r="B650" s="336"/>
      <c r="C650" s="336"/>
      <c r="D650" s="336"/>
      <c r="E650" s="336"/>
      <c r="F650" s="336"/>
      <c r="G650" s="336"/>
      <c r="H650" s="336"/>
      <c r="I650" s="336"/>
      <c r="J650" s="336"/>
      <c r="K650" s="336"/>
      <c r="L650" s="336"/>
      <c r="M650" s="336"/>
      <c r="N650" s="336"/>
      <c r="O650" s="336"/>
      <c r="P650" s="336"/>
      <c r="Q650" s="336"/>
      <c r="R650" s="336"/>
      <c r="S650" s="336"/>
      <c r="T650" s="336"/>
      <c r="U650" s="336"/>
      <c r="V650" s="336"/>
      <c r="W650" s="336"/>
      <c r="X650" s="336"/>
      <c r="Y650" s="336"/>
      <c r="Z650" s="336"/>
    </row>
    <row r="651">
      <c r="A651" s="336"/>
      <c r="B651" s="336"/>
      <c r="C651" s="336"/>
      <c r="D651" s="336"/>
      <c r="E651" s="336"/>
      <c r="F651" s="336"/>
      <c r="G651" s="336"/>
      <c r="H651" s="336"/>
      <c r="I651" s="336"/>
      <c r="J651" s="336"/>
      <c r="K651" s="336"/>
      <c r="L651" s="336"/>
      <c r="M651" s="336"/>
      <c r="N651" s="336"/>
      <c r="O651" s="336"/>
      <c r="P651" s="336"/>
      <c r="Q651" s="336"/>
      <c r="R651" s="336"/>
      <c r="S651" s="336"/>
      <c r="T651" s="336"/>
      <c r="U651" s="336"/>
      <c r="V651" s="336"/>
      <c r="W651" s="336"/>
      <c r="X651" s="336"/>
      <c r="Y651" s="336"/>
      <c r="Z651" s="336"/>
    </row>
    <row r="652">
      <c r="A652" s="336"/>
      <c r="B652" s="336"/>
      <c r="C652" s="336"/>
      <c r="D652" s="336"/>
      <c r="E652" s="336"/>
      <c r="F652" s="336"/>
      <c r="G652" s="336"/>
      <c r="H652" s="336"/>
      <c r="I652" s="336"/>
      <c r="J652" s="336"/>
      <c r="K652" s="336"/>
      <c r="L652" s="336"/>
      <c r="M652" s="336"/>
      <c r="N652" s="336"/>
      <c r="O652" s="336"/>
      <c r="P652" s="336"/>
      <c r="Q652" s="336"/>
      <c r="R652" s="336"/>
      <c r="S652" s="336"/>
      <c r="T652" s="336"/>
      <c r="U652" s="336"/>
      <c r="V652" s="336"/>
      <c r="W652" s="336"/>
      <c r="X652" s="336"/>
      <c r="Y652" s="336"/>
      <c r="Z652" s="336"/>
    </row>
    <row r="653">
      <c r="A653" s="336"/>
      <c r="B653" s="336"/>
      <c r="C653" s="336"/>
      <c r="D653" s="336"/>
      <c r="E653" s="336"/>
      <c r="F653" s="336"/>
      <c r="G653" s="336"/>
      <c r="H653" s="336"/>
      <c r="I653" s="336"/>
      <c r="J653" s="336"/>
      <c r="K653" s="336"/>
      <c r="L653" s="336"/>
      <c r="M653" s="336"/>
      <c r="N653" s="336"/>
      <c r="O653" s="336"/>
      <c r="P653" s="336"/>
      <c r="Q653" s="336"/>
      <c r="R653" s="336"/>
      <c r="S653" s="336"/>
      <c r="T653" s="336"/>
      <c r="U653" s="336"/>
      <c r="V653" s="336"/>
      <c r="W653" s="336"/>
      <c r="X653" s="336"/>
      <c r="Y653" s="336"/>
      <c r="Z653" s="336"/>
    </row>
    <row r="654">
      <c r="A654" s="336"/>
      <c r="B654" s="336"/>
      <c r="C654" s="336"/>
      <c r="D654" s="336"/>
      <c r="E654" s="336"/>
      <c r="F654" s="336"/>
      <c r="G654" s="336"/>
      <c r="H654" s="336"/>
      <c r="I654" s="336"/>
      <c r="J654" s="336"/>
      <c r="K654" s="336"/>
      <c r="L654" s="336"/>
      <c r="M654" s="336"/>
      <c r="N654" s="336"/>
      <c r="O654" s="336"/>
      <c r="P654" s="336"/>
      <c r="Q654" s="336"/>
      <c r="R654" s="336"/>
      <c r="S654" s="336"/>
      <c r="T654" s="336"/>
      <c r="U654" s="336"/>
      <c r="V654" s="336"/>
      <c r="W654" s="336"/>
      <c r="X654" s="336"/>
      <c r="Y654" s="336"/>
      <c r="Z654" s="336"/>
    </row>
    <row r="655">
      <c r="A655" s="336"/>
      <c r="B655" s="336"/>
      <c r="C655" s="336"/>
      <c r="D655" s="336"/>
      <c r="E655" s="336"/>
      <c r="F655" s="336"/>
      <c r="G655" s="336"/>
      <c r="H655" s="336"/>
      <c r="I655" s="336"/>
      <c r="J655" s="336"/>
      <c r="K655" s="336"/>
      <c r="L655" s="336"/>
      <c r="M655" s="336"/>
      <c r="N655" s="336"/>
      <c r="O655" s="336"/>
      <c r="P655" s="336"/>
      <c r="Q655" s="336"/>
      <c r="R655" s="336"/>
      <c r="S655" s="336"/>
      <c r="T655" s="336"/>
      <c r="U655" s="336"/>
      <c r="V655" s="336"/>
      <c r="W655" s="336"/>
      <c r="X655" s="336"/>
      <c r="Y655" s="336"/>
      <c r="Z655" s="336"/>
    </row>
    <row r="656">
      <c r="A656" s="336"/>
      <c r="B656" s="336"/>
      <c r="C656" s="336"/>
      <c r="D656" s="336"/>
      <c r="E656" s="336"/>
      <c r="F656" s="336"/>
      <c r="G656" s="336"/>
      <c r="H656" s="336"/>
      <c r="I656" s="336"/>
      <c r="J656" s="336"/>
      <c r="K656" s="336"/>
      <c r="L656" s="336"/>
      <c r="M656" s="336"/>
      <c r="N656" s="336"/>
      <c r="O656" s="336"/>
      <c r="P656" s="336"/>
      <c r="Q656" s="336"/>
      <c r="R656" s="336"/>
      <c r="S656" s="336"/>
      <c r="T656" s="336"/>
      <c r="U656" s="336"/>
      <c r="V656" s="336"/>
      <c r="W656" s="336"/>
      <c r="X656" s="336"/>
      <c r="Y656" s="336"/>
      <c r="Z656" s="336"/>
    </row>
    <row r="657">
      <c r="A657" s="336"/>
      <c r="B657" s="336"/>
      <c r="C657" s="336"/>
      <c r="D657" s="336"/>
      <c r="E657" s="336"/>
      <c r="F657" s="336"/>
      <c r="G657" s="336"/>
      <c r="H657" s="336"/>
      <c r="I657" s="336"/>
      <c r="J657" s="336"/>
      <c r="K657" s="336"/>
      <c r="L657" s="336"/>
      <c r="M657" s="336"/>
      <c r="N657" s="336"/>
      <c r="O657" s="336"/>
      <c r="P657" s="336"/>
      <c r="Q657" s="336"/>
      <c r="R657" s="336"/>
      <c r="S657" s="336"/>
      <c r="T657" s="336"/>
      <c r="U657" s="336"/>
      <c r="V657" s="336"/>
      <c r="W657" s="336"/>
      <c r="X657" s="336"/>
      <c r="Y657" s="336"/>
      <c r="Z657" s="336"/>
    </row>
    <row r="658">
      <c r="A658" s="336"/>
      <c r="B658" s="336"/>
      <c r="C658" s="336"/>
      <c r="D658" s="336"/>
      <c r="E658" s="336"/>
      <c r="F658" s="336"/>
      <c r="G658" s="336"/>
      <c r="H658" s="336"/>
      <c r="I658" s="336"/>
      <c r="J658" s="336"/>
      <c r="K658" s="336"/>
      <c r="L658" s="336"/>
      <c r="M658" s="336"/>
      <c r="N658" s="336"/>
      <c r="O658" s="336"/>
      <c r="P658" s="336"/>
      <c r="Q658" s="336"/>
      <c r="R658" s="336"/>
      <c r="S658" s="336"/>
      <c r="T658" s="336"/>
      <c r="U658" s="336"/>
      <c r="V658" s="336"/>
      <c r="W658" s="336"/>
      <c r="X658" s="336"/>
      <c r="Y658" s="336"/>
      <c r="Z658" s="336"/>
    </row>
    <row r="659">
      <c r="A659" s="336"/>
      <c r="B659" s="336"/>
      <c r="C659" s="336"/>
      <c r="D659" s="336"/>
      <c r="E659" s="336"/>
      <c r="F659" s="336"/>
      <c r="G659" s="336"/>
      <c r="H659" s="336"/>
      <c r="I659" s="336"/>
      <c r="J659" s="336"/>
      <c r="K659" s="336"/>
      <c r="L659" s="336"/>
      <c r="M659" s="336"/>
      <c r="N659" s="336"/>
      <c r="O659" s="336"/>
      <c r="P659" s="336"/>
      <c r="Q659" s="336"/>
      <c r="R659" s="336"/>
      <c r="S659" s="336"/>
      <c r="T659" s="336"/>
      <c r="U659" s="336"/>
      <c r="V659" s="336"/>
      <c r="W659" s="336"/>
      <c r="X659" s="336"/>
      <c r="Y659" s="336"/>
      <c r="Z659" s="336"/>
    </row>
    <row r="660">
      <c r="A660" s="336"/>
      <c r="B660" s="336"/>
      <c r="C660" s="336"/>
      <c r="D660" s="336"/>
      <c r="E660" s="336"/>
      <c r="F660" s="336"/>
      <c r="G660" s="336"/>
      <c r="H660" s="336"/>
      <c r="I660" s="336"/>
      <c r="J660" s="336"/>
      <c r="K660" s="336"/>
      <c r="L660" s="336"/>
      <c r="M660" s="336"/>
      <c r="N660" s="336"/>
      <c r="O660" s="336"/>
      <c r="P660" s="336"/>
      <c r="Q660" s="336"/>
      <c r="R660" s="336"/>
      <c r="S660" s="336"/>
      <c r="T660" s="336"/>
      <c r="U660" s="336"/>
      <c r="V660" s="336"/>
      <c r="W660" s="336"/>
      <c r="X660" s="336"/>
      <c r="Y660" s="336"/>
      <c r="Z660" s="336"/>
    </row>
    <row r="661">
      <c r="A661" s="336"/>
      <c r="B661" s="336"/>
      <c r="C661" s="336"/>
      <c r="D661" s="336"/>
      <c r="E661" s="336"/>
      <c r="F661" s="336"/>
      <c r="G661" s="336"/>
      <c r="H661" s="336"/>
      <c r="I661" s="336"/>
      <c r="J661" s="336"/>
      <c r="K661" s="336"/>
      <c r="L661" s="336"/>
      <c r="M661" s="336"/>
      <c r="N661" s="336"/>
      <c r="O661" s="336"/>
      <c r="P661" s="336"/>
      <c r="Q661" s="336"/>
      <c r="R661" s="336"/>
      <c r="S661" s="336"/>
      <c r="T661" s="336"/>
      <c r="U661" s="336"/>
      <c r="V661" s="336"/>
      <c r="W661" s="336"/>
      <c r="X661" s="336"/>
      <c r="Y661" s="336"/>
      <c r="Z661" s="336"/>
    </row>
    <row r="662">
      <c r="A662" s="336"/>
      <c r="B662" s="336"/>
      <c r="C662" s="336"/>
      <c r="D662" s="336"/>
      <c r="E662" s="336"/>
      <c r="F662" s="336"/>
      <c r="G662" s="336"/>
      <c r="H662" s="336"/>
      <c r="I662" s="336"/>
      <c r="J662" s="336"/>
      <c r="K662" s="336"/>
      <c r="L662" s="336"/>
      <c r="M662" s="336"/>
      <c r="N662" s="336"/>
      <c r="O662" s="336"/>
      <c r="P662" s="336"/>
      <c r="Q662" s="336"/>
      <c r="R662" s="336"/>
      <c r="S662" s="336"/>
      <c r="T662" s="336"/>
      <c r="U662" s="336"/>
      <c r="V662" s="336"/>
      <c r="W662" s="336"/>
      <c r="X662" s="336"/>
      <c r="Y662" s="336"/>
      <c r="Z662" s="336"/>
    </row>
    <row r="663">
      <c r="A663" s="336"/>
      <c r="B663" s="336"/>
      <c r="C663" s="336"/>
      <c r="D663" s="336"/>
      <c r="E663" s="336"/>
      <c r="F663" s="336"/>
      <c r="G663" s="336"/>
      <c r="H663" s="336"/>
      <c r="I663" s="336"/>
      <c r="J663" s="336"/>
      <c r="K663" s="336"/>
      <c r="L663" s="336"/>
      <c r="M663" s="336"/>
      <c r="N663" s="336"/>
      <c r="O663" s="336"/>
      <c r="P663" s="336"/>
      <c r="Q663" s="336"/>
      <c r="R663" s="336"/>
      <c r="S663" s="336"/>
      <c r="T663" s="336"/>
      <c r="U663" s="336"/>
      <c r="V663" s="336"/>
      <c r="W663" s="336"/>
      <c r="X663" s="336"/>
      <c r="Y663" s="336"/>
      <c r="Z663" s="336"/>
    </row>
    <row r="664">
      <c r="A664" s="336"/>
      <c r="B664" s="336"/>
      <c r="C664" s="336"/>
      <c r="D664" s="336"/>
      <c r="E664" s="336"/>
      <c r="F664" s="336"/>
      <c r="G664" s="336"/>
      <c r="H664" s="336"/>
      <c r="I664" s="336"/>
      <c r="J664" s="336"/>
      <c r="K664" s="336"/>
      <c r="L664" s="336"/>
      <c r="M664" s="336"/>
      <c r="N664" s="336"/>
      <c r="O664" s="336"/>
      <c r="P664" s="336"/>
      <c r="Q664" s="336"/>
      <c r="R664" s="336"/>
      <c r="S664" s="336"/>
      <c r="T664" s="336"/>
      <c r="U664" s="336"/>
      <c r="V664" s="336"/>
      <c r="W664" s="336"/>
      <c r="X664" s="336"/>
      <c r="Y664" s="336"/>
      <c r="Z664" s="336"/>
    </row>
    <row r="665">
      <c r="A665" s="336"/>
      <c r="B665" s="336"/>
      <c r="C665" s="336"/>
      <c r="D665" s="336"/>
      <c r="E665" s="336"/>
      <c r="F665" s="336"/>
      <c r="G665" s="336"/>
      <c r="H665" s="336"/>
      <c r="I665" s="336"/>
      <c r="J665" s="336"/>
      <c r="K665" s="336"/>
      <c r="L665" s="336"/>
      <c r="M665" s="336"/>
      <c r="N665" s="336"/>
      <c r="O665" s="336"/>
      <c r="P665" s="336"/>
      <c r="Q665" s="336"/>
      <c r="R665" s="336"/>
      <c r="S665" s="336"/>
      <c r="T665" s="336"/>
      <c r="U665" s="336"/>
      <c r="V665" s="336"/>
      <c r="W665" s="336"/>
      <c r="X665" s="336"/>
      <c r="Y665" s="336"/>
      <c r="Z665" s="336"/>
    </row>
    <row r="666">
      <c r="A666" s="336"/>
      <c r="B666" s="336"/>
      <c r="C666" s="336"/>
      <c r="D666" s="336"/>
      <c r="E666" s="336"/>
      <c r="F666" s="336"/>
      <c r="G666" s="336"/>
      <c r="H666" s="336"/>
      <c r="I666" s="336"/>
      <c r="J666" s="336"/>
      <c r="K666" s="336"/>
      <c r="L666" s="336"/>
      <c r="M666" s="336"/>
      <c r="N666" s="336"/>
      <c r="O666" s="336"/>
      <c r="P666" s="336"/>
      <c r="Q666" s="336"/>
      <c r="R666" s="336"/>
      <c r="S666" s="336"/>
      <c r="T666" s="336"/>
      <c r="U666" s="336"/>
      <c r="V666" s="336"/>
      <c r="W666" s="336"/>
      <c r="X666" s="336"/>
      <c r="Y666" s="336"/>
      <c r="Z666" s="336"/>
    </row>
    <row r="667">
      <c r="A667" s="336"/>
      <c r="B667" s="336"/>
      <c r="C667" s="336"/>
      <c r="D667" s="336"/>
      <c r="E667" s="336"/>
      <c r="F667" s="336"/>
      <c r="G667" s="336"/>
      <c r="H667" s="336"/>
      <c r="I667" s="336"/>
      <c r="J667" s="336"/>
      <c r="K667" s="336"/>
      <c r="L667" s="336"/>
      <c r="M667" s="336"/>
      <c r="N667" s="336"/>
      <c r="O667" s="336"/>
      <c r="P667" s="336"/>
      <c r="Q667" s="336"/>
      <c r="R667" s="336"/>
      <c r="S667" s="336"/>
      <c r="T667" s="336"/>
      <c r="U667" s="336"/>
      <c r="V667" s="336"/>
      <c r="W667" s="336"/>
      <c r="X667" s="336"/>
      <c r="Y667" s="336"/>
      <c r="Z667" s="336"/>
    </row>
    <row r="668">
      <c r="A668" s="336"/>
      <c r="B668" s="336"/>
      <c r="C668" s="336"/>
      <c r="D668" s="336"/>
      <c r="E668" s="336"/>
      <c r="F668" s="336"/>
      <c r="G668" s="336"/>
      <c r="H668" s="336"/>
      <c r="I668" s="336"/>
      <c r="J668" s="336"/>
      <c r="K668" s="336"/>
      <c r="L668" s="336"/>
      <c r="M668" s="336"/>
      <c r="N668" s="336"/>
      <c r="O668" s="336"/>
      <c r="P668" s="336"/>
      <c r="Q668" s="336"/>
      <c r="R668" s="336"/>
      <c r="S668" s="336"/>
      <c r="T668" s="336"/>
      <c r="U668" s="336"/>
      <c r="V668" s="336"/>
      <c r="W668" s="336"/>
      <c r="X668" s="336"/>
      <c r="Y668" s="336"/>
      <c r="Z668" s="336"/>
    </row>
    <row r="669">
      <c r="A669" s="336"/>
      <c r="B669" s="336"/>
      <c r="C669" s="336"/>
      <c r="D669" s="336"/>
      <c r="E669" s="336"/>
      <c r="F669" s="336"/>
      <c r="G669" s="336"/>
      <c r="H669" s="336"/>
      <c r="I669" s="336"/>
      <c r="J669" s="336"/>
      <c r="K669" s="336"/>
      <c r="L669" s="336"/>
      <c r="M669" s="336"/>
      <c r="N669" s="336"/>
      <c r="O669" s="336"/>
      <c r="P669" s="336"/>
      <c r="Q669" s="336"/>
      <c r="R669" s="336"/>
      <c r="S669" s="336"/>
      <c r="T669" s="336"/>
      <c r="U669" s="336"/>
      <c r="V669" s="336"/>
      <c r="W669" s="336"/>
      <c r="X669" s="336"/>
      <c r="Y669" s="336"/>
      <c r="Z669" s="336"/>
    </row>
    <row r="670">
      <c r="A670" s="336"/>
      <c r="B670" s="336"/>
      <c r="C670" s="336"/>
      <c r="D670" s="336"/>
      <c r="E670" s="336"/>
      <c r="F670" s="336"/>
      <c r="G670" s="336"/>
      <c r="H670" s="336"/>
      <c r="I670" s="336"/>
      <c r="J670" s="336"/>
      <c r="K670" s="336"/>
      <c r="L670" s="336"/>
      <c r="M670" s="336"/>
      <c r="N670" s="336"/>
      <c r="O670" s="336"/>
      <c r="P670" s="336"/>
      <c r="Q670" s="336"/>
      <c r="R670" s="336"/>
      <c r="S670" s="336"/>
      <c r="T670" s="336"/>
      <c r="U670" s="336"/>
      <c r="V670" s="336"/>
      <c r="W670" s="336"/>
      <c r="X670" s="336"/>
      <c r="Y670" s="336"/>
      <c r="Z670" s="336"/>
    </row>
    <row r="671">
      <c r="A671" s="336"/>
      <c r="B671" s="336"/>
      <c r="C671" s="336"/>
      <c r="D671" s="336"/>
      <c r="E671" s="336"/>
      <c r="F671" s="336"/>
      <c r="G671" s="336"/>
      <c r="H671" s="336"/>
      <c r="I671" s="336"/>
      <c r="J671" s="336"/>
      <c r="K671" s="336"/>
      <c r="L671" s="336"/>
      <c r="M671" s="336"/>
      <c r="N671" s="336"/>
      <c r="O671" s="336"/>
      <c r="P671" s="336"/>
      <c r="Q671" s="336"/>
      <c r="R671" s="336"/>
      <c r="S671" s="336"/>
      <c r="T671" s="336"/>
      <c r="U671" s="336"/>
      <c r="V671" s="336"/>
      <c r="W671" s="336"/>
      <c r="X671" s="336"/>
      <c r="Y671" s="336"/>
      <c r="Z671" s="336"/>
    </row>
    <row r="672">
      <c r="A672" s="336"/>
      <c r="B672" s="336"/>
      <c r="C672" s="336"/>
      <c r="D672" s="336"/>
      <c r="E672" s="336"/>
      <c r="F672" s="336"/>
      <c r="G672" s="336"/>
      <c r="H672" s="336"/>
      <c r="I672" s="336"/>
      <c r="J672" s="336"/>
      <c r="K672" s="336"/>
      <c r="L672" s="336"/>
      <c r="M672" s="336"/>
      <c r="N672" s="336"/>
      <c r="O672" s="336"/>
      <c r="P672" s="336"/>
      <c r="Q672" s="336"/>
      <c r="R672" s="336"/>
      <c r="S672" s="336"/>
      <c r="T672" s="336"/>
      <c r="U672" s="336"/>
      <c r="V672" s="336"/>
      <c r="W672" s="336"/>
      <c r="X672" s="336"/>
      <c r="Y672" s="336"/>
      <c r="Z672" s="336"/>
    </row>
    <row r="673">
      <c r="A673" s="336"/>
      <c r="B673" s="336"/>
      <c r="C673" s="336"/>
      <c r="D673" s="336"/>
      <c r="E673" s="336"/>
      <c r="F673" s="336"/>
      <c r="G673" s="336"/>
      <c r="H673" s="336"/>
      <c r="I673" s="336"/>
      <c r="J673" s="336"/>
      <c r="K673" s="336"/>
      <c r="L673" s="336"/>
      <c r="M673" s="336"/>
      <c r="N673" s="336"/>
      <c r="O673" s="336"/>
      <c r="P673" s="336"/>
      <c r="Q673" s="336"/>
      <c r="R673" s="336"/>
      <c r="S673" s="336"/>
      <c r="T673" s="336"/>
      <c r="U673" s="336"/>
      <c r="V673" s="336"/>
      <c r="W673" s="336"/>
      <c r="X673" s="336"/>
      <c r="Y673" s="336"/>
      <c r="Z673" s="336"/>
    </row>
    <row r="674">
      <c r="A674" s="336"/>
      <c r="B674" s="336"/>
      <c r="C674" s="336"/>
      <c r="D674" s="336"/>
      <c r="E674" s="336"/>
      <c r="F674" s="336"/>
      <c r="G674" s="336"/>
      <c r="H674" s="336"/>
      <c r="I674" s="336"/>
      <c r="J674" s="336"/>
      <c r="K674" s="336"/>
      <c r="L674" s="336"/>
      <c r="M674" s="336"/>
      <c r="N674" s="336"/>
      <c r="O674" s="336"/>
      <c r="P674" s="336"/>
      <c r="Q674" s="336"/>
      <c r="R674" s="336"/>
      <c r="S674" s="336"/>
      <c r="T674" s="336"/>
      <c r="U674" s="336"/>
      <c r="V674" s="336"/>
      <c r="W674" s="336"/>
      <c r="X674" s="336"/>
      <c r="Y674" s="336"/>
      <c r="Z674" s="336"/>
    </row>
    <row r="675">
      <c r="A675" s="336"/>
      <c r="B675" s="336"/>
      <c r="C675" s="336"/>
      <c r="D675" s="336"/>
      <c r="E675" s="336"/>
      <c r="F675" s="336"/>
      <c r="G675" s="336"/>
      <c r="H675" s="336"/>
      <c r="I675" s="336"/>
      <c r="J675" s="336"/>
      <c r="K675" s="336"/>
      <c r="L675" s="336"/>
      <c r="M675" s="336"/>
      <c r="N675" s="336"/>
      <c r="O675" s="336"/>
      <c r="P675" s="336"/>
      <c r="Q675" s="336"/>
      <c r="R675" s="336"/>
      <c r="S675" s="336"/>
      <c r="T675" s="336"/>
      <c r="U675" s="336"/>
      <c r="V675" s="336"/>
      <c r="W675" s="336"/>
      <c r="X675" s="336"/>
      <c r="Y675" s="336"/>
      <c r="Z675" s="336"/>
    </row>
    <row r="676">
      <c r="A676" s="336"/>
      <c r="B676" s="336"/>
      <c r="C676" s="336"/>
      <c r="D676" s="336"/>
      <c r="E676" s="336"/>
      <c r="F676" s="336"/>
      <c r="G676" s="336"/>
      <c r="H676" s="336"/>
      <c r="I676" s="336"/>
      <c r="J676" s="336"/>
      <c r="K676" s="336"/>
      <c r="L676" s="336"/>
      <c r="M676" s="336"/>
      <c r="N676" s="336"/>
      <c r="O676" s="336"/>
      <c r="P676" s="336"/>
      <c r="Q676" s="336"/>
      <c r="R676" s="336"/>
      <c r="S676" s="336"/>
      <c r="T676" s="336"/>
      <c r="U676" s="336"/>
      <c r="V676" s="336"/>
      <c r="W676" s="336"/>
      <c r="X676" s="336"/>
      <c r="Y676" s="336"/>
      <c r="Z676" s="336"/>
    </row>
    <row r="677">
      <c r="A677" s="336"/>
      <c r="B677" s="336"/>
      <c r="C677" s="336"/>
      <c r="D677" s="336"/>
      <c r="E677" s="336"/>
      <c r="F677" s="336"/>
      <c r="G677" s="336"/>
      <c r="H677" s="336"/>
      <c r="I677" s="336"/>
      <c r="J677" s="336"/>
      <c r="K677" s="336"/>
      <c r="L677" s="336"/>
      <c r="M677" s="336"/>
      <c r="N677" s="336"/>
      <c r="O677" s="336"/>
      <c r="P677" s="336"/>
      <c r="Q677" s="336"/>
      <c r="R677" s="336"/>
      <c r="S677" s="336"/>
      <c r="T677" s="336"/>
      <c r="U677" s="336"/>
      <c r="V677" s="336"/>
      <c r="W677" s="336"/>
      <c r="X677" s="336"/>
      <c r="Y677" s="336"/>
      <c r="Z677" s="336"/>
    </row>
    <row r="678">
      <c r="A678" s="336"/>
      <c r="B678" s="336"/>
      <c r="C678" s="336"/>
      <c r="D678" s="336"/>
      <c r="E678" s="336"/>
      <c r="F678" s="336"/>
      <c r="G678" s="336"/>
      <c r="H678" s="336"/>
      <c r="I678" s="336"/>
      <c r="J678" s="336"/>
      <c r="K678" s="336"/>
      <c r="L678" s="336"/>
      <c r="M678" s="336"/>
      <c r="N678" s="336"/>
      <c r="O678" s="336"/>
      <c r="P678" s="336"/>
      <c r="Q678" s="336"/>
      <c r="R678" s="336"/>
      <c r="S678" s="336"/>
      <c r="T678" s="336"/>
      <c r="U678" s="336"/>
      <c r="V678" s="336"/>
      <c r="W678" s="336"/>
      <c r="X678" s="336"/>
      <c r="Y678" s="336"/>
      <c r="Z678" s="336"/>
    </row>
    <row r="679">
      <c r="A679" s="336"/>
      <c r="B679" s="336"/>
      <c r="C679" s="336"/>
      <c r="D679" s="336"/>
      <c r="E679" s="336"/>
      <c r="F679" s="336"/>
      <c r="G679" s="336"/>
      <c r="H679" s="336"/>
      <c r="I679" s="336"/>
      <c r="J679" s="336"/>
      <c r="K679" s="336"/>
      <c r="L679" s="336"/>
      <c r="M679" s="336"/>
      <c r="N679" s="336"/>
      <c r="O679" s="336"/>
      <c r="P679" s="336"/>
      <c r="Q679" s="336"/>
      <c r="R679" s="336"/>
      <c r="S679" s="336"/>
      <c r="T679" s="336"/>
      <c r="U679" s="336"/>
      <c r="V679" s="336"/>
      <c r="W679" s="336"/>
      <c r="X679" s="336"/>
      <c r="Y679" s="336"/>
      <c r="Z679" s="336"/>
    </row>
    <row r="680">
      <c r="A680" s="336"/>
      <c r="B680" s="336"/>
      <c r="C680" s="336"/>
      <c r="D680" s="336"/>
      <c r="E680" s="336"/>
      <c r="F680" s="336"/>
      <c r="G680" s="336"/>
      <c r="H680" s="336"/>
      <c r="I680" s="336"/>
      <c r="J680" s="336"/>
      <c r="K680" s="336"/>
      <c r="L680" s="336"/>
      <c r="M680" s="336"/>
      <c r="N680" s="336"/>
      <c r="O680" s="336"/>
      <c r="P680" s="336"/>
      <c r="Q680" s="336"/>
      <c r="R680" s="336"/>
      <c r="S680" s="336"/>
      <c r="T680" s="336"/>
      <c r="U680" s="336"/>
      <c r="V680" s="336"/>
      <c r="W680" s="336"/>
      <c r="X680" s="336"/>
      <c r="Y680" s="336"/>
      <c r="Z680" s="336"/>
    </row>
    <row r="681">
      <c r="A681" s="336"/>
      <c r="B681" s="336"/>
      <c r="C681" s="336"/>
      <c r="D681" s="336"/>
      <c r="E681" s="336"/>
      <c r="F681" s="336"/>
      <c r="G681" s="336"/>
      <c r="H681" s="336"/>
      <c r="I681" s="336"/>
      <c r="J681" s="336"/>
      <c r="K681" s="336"/>
      <c r="L681" s="336"/>
      <c r="M681" s="336"/>
      <c r="N681" s="336"/>
      <c r="O681" s="336"/>
      <c r="P681" s="336"/>
      <c r="Q681" s="336"/>
      <c r="R681" s="336"/>
      <c r="S681" s="336"/>
      <c r="T681" s="336"/>
      <c r="U681" s="336"/>
      <c r="V681" s="336"/>
      <c r="W681" s="336"/>
      <c r="X681" s="336"/>
      <c r="Y681" s="336"/>
      <c r="Z681" s="336"/>
    </row>
    <row r="682">
      <c r="A682" s="336"/>
      <c r="B682" s="336"/>
      <c r="C682" s="336"/>
      <c r="D682" s="336"/>
      <c r="E682" s="336"/>
      <c r="F682" s="336"/>
      <c r="G682" s="336"/>
      <c r="H682" s="336"/>
      <c r="I682" s="336"/>
      <c r="J682" s="336"/>
      <c r="K682" s="336"/>
      <c r="L682" s="336"/>
      <c r="M682" s="336"/>
      <c r="N682" s="336"/>
      <c r="O682" s="336"/>
      <c r="P682" s="336"/>
      <c r="Q682" s="336"/>
      <c r="R682" s="336"/>
      <c r="S682" s="336"/>
      <c r="T682" s="336"/>
      <c r="U682" s="336"/>
      <c r="V682" s="336"/>
      <c r="W682" s="336"/>
      <c r="X682" s="336"/>
      <c r="Y682" s="336"/>
      <c r="Z682" s="336"/>
    </row>
    <row r="683">
      <c r="A683" s="336"/>
      <c r="B683" s="336"/>
      <c r="C683" s="336"/>
      <c r="D683" s="336"/>
      <c r="E683" s="336"/>
      <c r="F683" s="336"/>
      <c r="G683" s="336"/>
      <c r="H683" s="336"/>
      <c r="I683" s="336"/>
      <c r="J683" s="336"/>
      <c r="K683" s="336"/>
      <c r="L683" s="336"/>
      <c r="M683" s="336"/>
      <c r="N683" s="336"/>
      <c r="O683" s="336"/>
      <c r="P683" s="336"/>
      <c r="Q683" s="336"/>
      <c r="R683" s="336"/>
      <c r="S683" s="336"/>
      <c r="T683" s="336"/>
      <c r="U683" s="336"/>
      <c r="V683" s="336"/>
      <c r="W683" s="336"/>
      <c r="X683" s="336"/>
      <c r="Y683" s="336"/>
      <c r="Z683" s="336"/>
    </row>
    <row r="684">
      <c r="A684" s="336"/>
      <c r="B684" s="336"/>
      <c r="C684" s="336"/>
      <c r="D684" s="336"/>
      <c r="E684" s="336"/>
      <c r="F684" s="336"/>
      <c r="G684" s="336"/>
      <c r="H684" s="336"/>
      <c r="I684" s="336"/>
      <c r="J684" s="336"/>
      <c r="K684" s="336"/>
      <c r="L684" s="336"/>
      <c r="M684" s="336"/>
      <c r="N684" s="336"/>
      <c r="O684" s="336"/>
      <c r="P684" s="336"/>
      <c r="Q684" s="336"/>
      <c r="R684" s="336"/>
      <c r="S684" s="336"/>
      <c r="T684" s="336"/>
      <c r="U684" s="336"/>
      <c r="V684" s="336"/>
      <c r="W684" s="336"/>
      <c r="X684" s="336"/>
      <c r="Y684" s="336"/>
      <c r="Z684" s="336"/>
    </row>
    <row r="685">
      <c r="A685" s="336"/>
      <c r="B685" s="336"/>
      <c r="C685" s="336"/>
      <c r="D685" s="336"/>
      <c r="E685" s="336"/>
      <c r="F685" s="336"/>
      <c r="G685" s="336"/>
      <c r="H685" s="336"/>
      <c r="I685" s="336"/>
      <c r="J685" s="336"/>
      <c r="K685" s="336"/>
      <c r="L685" s="336"/>
      <c r="M685" s="336"/>
      <c r="N685" s="336"/>
      <c r="O685" s="336"/>
      <c r="P685" s="336"/>
      <c r="Q685" s="336"/>
      <c r="R685" s="336"/>
      <c r="S685" s="336"/>
      <c r="T685" s="336"/>
      <c r="U685" s="336"/>
      <c r="V685" s="336"/>
      <c r="W685" s="336"/>
      <c r="X685" s="336"/>
      <c r="Y685" s="336"/>
      <c r="Z685" s="336"/>
    </row>
    <row r="686">
      <c r="A686" s="336"/>
      <c r="B686" s="336"/>
      <c r="C686" s="336"/>
      <c r="D686" s="336"/>
      <c r="E686" s="336"/>
      <c r="F686" s="336"/>
      <c r="G686" s="336"/>
      <c r="H686" s="336"/>
      <c r="I686" s="336"/>
      <c r="J686" s="336"/>
      <c r="K686" s="336"/>
      <c r="L686" s="336"/>
      <c r="M686" s="336"/>
      <c r="N686" s="336"/>
      <c r="O686" s="336"/>
      <c r="P686" s="336"/>
      <c r="Q686" s="336"/>
      <c r="R686" s="336"/>
      <c r="S686" s="336"/>
      <c r="T686" s="336"/>
      <c r="U686" s="336"/>
      <c r="V686" s="336"/>
      <c r="W686" s="336"/>
      <c r="X686" s="336"/>
      <c r="Y686" s="336"/>
      <c r="Z686" s="336"/>
    </row>
    <row r="687">
      <c r="A687" s="336"/>
      <c r="B687" s="336"/>
      <c r="C687" s="336"/>
      <c r="D687" s="336"/>
      <c r="E687" s="336"/>
      <c r="F687" s="336"/>
      <c r="G687" s="336"/>
      <c r="H687" s="336"/>
      <c r="I687" s="336"/>
      <c r="J687" s="336"/>
      <c r="K687" s="336"/>
      <c r="L687" s="336"/>
      <c r="M687" s="336"/>
      <c r="N687" s="336"/>
      <c r="O687" s="336"/>
      <c r="P687" s="336"/>
      <c r="Q687" s="336"/>
      <c r="R687" s="336"/>
      <c r="S687" s="336"/>
      <c r="T687" s="336"/>
      <c r="U687" s="336"/>
      <c r="V687" s="336"/>
      <c r="W687" s="336"/>
      <c r="X687" s="336"/>
      <c r="Y687" s="336"/>
      <c r="Z687" s="336"/>
    </row>
    <row r="688">
      <c r="A688" s="336"/>
      <c r="B688" s="336"/>
      <c r="C688" s="336"/>
      <c r="D688" s="336"/>
      <c r="E688" s="336"/>
      <c r="F688" s="336"/>
      <c r="G688" s="336"/>
      <c r="H688" s="336"/>
      <c r="I688" s="336"/>
      <c r="J688" s="336"/>
      <c r="K688" s="336"/>
      <c r="L688" s="336"/>
      <c r="M688" s="336"/>
      <c r="N688" s="336"/>
      <c r="O688" s="336"/>
      <c r="P688" s="336"/>
      <c r="Q688" s="336"/>
      <c r="R688" s="336"/>
      <c r="S688" s="336"/>
      <c r="T688" s="336"/>
      <c r="U688" s="336"/>
      <c r="V688" s="336"/>
      <c r="W688" s="336"/>
      <c r="X688" s="336"/>
      <c r="Y688" s="336"/>
      <c r="Z688" s="336"/>
    </row>
    <row r="689">
      <c r="A689" s="336"/>
      <c r="B689" s="336"/>
      <c r="C689" s="336"/>
      <c r="D689" s="336"/>
      <c r="E689" s="336"/>
      <c r="F689" s="336"/>
      <c r="G689" s="336"/>
      <c r="H689" s="336"/>
      <c r="I689" s="336"/>
      <c r="J689" s="336"/>
      <c r="K689" s="336"/>
      <c r="L689" s="336"/>
      <c r="M689" s="336"/>
      <c r="N689" s="336"/>
      <c r="O689" s="336"/>
      <c r="P689" s="336"/>
      <c r="Q689" s="336"/>
      <c r="R689" s="336"/>
      <c r="S689" s="336"/>
      <c r="T689" s="336"/>
      <c r="U689" s="336"/>
      <c r="V689" s="336"/>
      <c r="W689" s="336"/>
      <c r="X689" s="336"/>
      <c r="Y689" s="336"/>
      <c r="Z689" s="336"/>
    </row>
    <row r="690">
      <c r="A690" s="336"/>
      <c r="B690" s="336"/>
      <c r="C690" s="336"/>
      <c r="D690" s="336"/>
      <c r="E690" s="336"/>
      <c r="F690" s="336"/>
      <c r="G690" s="336"/>
      <c r="H690" s="336"/>
      <c r="I690" s="336"/>
      <c r="J690" s="336"/>
      <c r="K690" s="336"/>
      <c r="L690" s="336"/>
      <c r="M690" s="336"/>
      <c r="N690" s="336"/>
      <c r="O690" s="336"/>
      <c r="P690" s="336"/>
      <c r="Q690" s="336"/>
      <c r="R690" s="336"/>
      <c r="S690" s="336"/>
      <c r="T690" s="336"/>
      <c r="U690" s="336"/>
      <c r="V690" s="336"/>
      <c r="W690" s="336"/>
      <c r="X690" s="336"/>
      <c r="Y690" s="336"/>
      <c r="Z690" s="336"/>
    </row>
    <row r="691">
      <c r="A691" s="336"/>
      <c r="B691" s="336"/>
      <c r="C691" s="336"/>
      <c r="D691" s="336"/>
      <c r="E691" s="336"/>
      <c r="F691" s="336"/>
      <c r="G691" s="336"/>
      <c r="H691" s="336"/>
      <c r="I691" s="336"/>
      <c r="J691" s="336"/>
      <c r="K691" s="336"/>
      <c r="L691" s="336"/>
      <c r="M691" s="336"/>
      <c r="N691" s="336"/>
      <c r="O691" s="336"/>
      <c r="P691" s="336"/>
      <c r="Q691" s="336"/>
      <c r="R691" s="336"/>
      <c r="S691" s="336"/>
      <c r="T691" s="336"/>
      <c r="U691" s="336"/>
      <c r="V691" s="336"/>
      <c r="W691" s="336"/>
      <c r="X691" s="336"/>
      <c r="Y691" s="336"/>
      <c r="Z691" s="336"/>
    </row>
    <row r="692">
      <c r="A692" s="336"/>
      <c r="B692" s="336"/>
      <c r="C692" s="336"/>
      <c r="D692" s="336"/>
      <c r="E692" s="336"/>
      <c r="F692" s="336"/>
      <c r="G692" s="336"/>
      <c r="H692" s="336"/>
      <c r="I692" s="336"/>
      <c r="J692" s="336"/>
      <c r="K692" s="336"/>
      <c r="L692" s="336"/>
      <c r="M692" s="336"/>
      <c r="N692" s="336"/>
      <c r="O692" s="336"/>
      <c r="P692" s="336"/>
      <c r="Q692" s="336"/>
      <c r="R692" s="336"/>
      <c r="S692" s="336"/>
      <c r="T692" s="336"/>
      <c r="U692" s="336"/>
      <c r="V692" s="336"/>
      <c r="W692" s="336"/>
      <c r="X692" s="336"/>
      <c r="Y692" s="336"/>
      <c r="Z692" s="336"/>
    </row>
    <row r="693">
      <c r="A693" s="336"/>
      <c r="B693" s="336"/>
      <c r="C693" s="336"/>
      <c r="D693" s="336"/>
      <c r="E693" s="336"/>
      <c r="F693" s="336"/>
      <c r="G693" s="336"/>
      <c r="H693" s="336"/>
      <c r="I693" s="336"/>
      <c r="J693" s="336"/>
      <c r="K693" s="336"/>
      <c r="L693" s="336"/>
      <c r="M693" s="336"/>
      <c r="N693" s="336"/>
      <c r="O693" s="336"/>
      <c r="P693" s="336"/>
      <c r="Q693" s="336"/>
      <c r="R693" s="336"/>
      <c r="S693" s="336"/>
      <c r="T693" s="336"/>
      <c r="U693" s="336"/>
      <c r="V693" s="336"/>
      <c r="W693" s="336"/>
      <c r="X693" s="336"/>
      <c r="Y693" s="336"/>
      <c r="Z693" s="336"/>
    </row>
    <row r="694">
      <c r="A694" s="336"/>
      <c r="B694" s="336"/>
      <c r="C694" s="336"/>
      <c r="D694" s="336"/>
      <c r="E694" s="336"/>
      <c r="F694" s="336"/>
      <c r="G694" s="336"/>
      <c r="H694" s="336"/>
      <c r="I694" s="336"/>
      <c r="J694" s="336"/>
      <c r="K694" s="336"/>
      <c r="L694" s="336"/>
      <c r="M694" s="336"/>
      <c r="N694" s="336"/>
      <c r="O694" s="336"/>
      <c r="P694" s="336"/>
      <c r="Q694" s="336"/>
      <c r="R694" s="336"/>
      <c r="S694" s="336"/>
      <c r="T694" s="336"/>
      <c r="U694" s="336"/>
      <c r="V694" s="336"/>
      <c r="W694" s="336"/>
      <c r="X694" s="336"/>
      <c r="Y694" s="336"/>
      <c r="Z694" s="336"/>
    </row>
    <row r="695">
      <c r="A695" s="336"/>
      <c r="B695" s="336"/>
      <c r="C695" s="336"/>
      <c r="D695" s="336"/>
      <c r="E695" s="336"/>
      <c r="F695" s="336"/>
      <c r="G695" s="336"/>
      <c r="H695" s="336"/>
      <c r="I695" s="336"/>
      <c r="J695" s="336"/>
      <c r="K695" s="336"/>
      <c r="L695" s="336"/>
      <c r="M695" s="336"/>
      <c r="N695" s="336"/>
      <c r="O695" s="336"/>
      <c r="P695" s="336"/>
      <c r="Q695" s="336"/>
      <c r="R695" s="336"/>
      <c r="S695" s="336"/>
      <c r="T695" s="336"/>
      <c r="U695" s="336"/>
      <c r="V695" s="336"/>
      <c r="W695" s="336"/>
      <c r="X695" s="336"/>
      <c r="Y695" s="336"/>
      <c r="Z695" s="336"/>
    </row>
    <row r="696">
      <c r="A696" s="336"/>
      <c r="B696" s="336"/>
      <c r="C696" s="336"/>
      <c r="D696" s="336"/>
      <c r="E696" s="336"/>
      <c r="F696" s="336"/>
      <c r="G696" s="336"/>
      <c r="H696" s="336"/>
      <c r="I696" s="336"/>
      <c r="J696" s="336"/>
      <c r="K696" s="336"/>
      <c r="L696" s="336"/>
      <c r="M696" s="336"/>
      <c r="N696" s="336"/>
      <c r="O696" s="336"/>
      <c r="P696" s="336"/>
      <c r="Q696" s="336"/>
      <c r="R696" s="336"/>
      <c r="S696" s="336"/>
      <c r="T696" s="336"/>
      <c r="U696" s="336"/>
      <c r="V696" s="336"/>
      <c r="W696" s="336"/>
      <c r="X696" s="336"/>
      <c r="Y696" s="336"/>
      <c r="Z696" s="336"/>
    </row>
    <row r="697">
      <c r="A697" s="336"/>
      <c r="B697" s="336"/>
      <c r="C697" s="336"/>
      <c r="D697" s="336"/>
      <c r="E697" s="336"/>
      <c r="F697" s="336"/>
      <c r="G697" s="336"/>
      <c r="H697" s="336"/>
      <c r="I697" s="336"/>
      <c r="J697" s="336"/>
      <c r="K697" s="336"/>
      <c r="L697" s="336"/>
      <c r="M697" s="336"/>
      <c r="N697" s="336"/>
      <c r="O697" s="336"/>
      <c r="P697" s="336"/>
      <c r="Q697" s="336"/>
      <c r="R697" s="336"/>
      <c r="S697" s="336"/>
      <c r="T697" s="336"/>
      <c r="U697" s="336"/>
      <c r="V697" s="336"/>
      <c r="W697" s="336"/>
      <c r="X697" s="336"/>
      <c r="Y697" s="336"/>
      <c r="Z697" s="336"/>
    </row>
    <row r="698">
      <c r="A698" s="336"/>
      <c r="B698" s="336"/>
      <c r="C698" s="336"/>
      <c r="D698" s="336"/>
      <c r="E698" s="336"/>
      <c r="F698" s="336"/>
      <c r="G698" s="336"/>
      <c r="H698" s="336"/>
      <c r="I698" s="336"/>
      <c r="J698" s="336"/>
      <c r="K698" s="336"/>
      <c r="L698" s="336"/>
      <c r="M698" s="336"/>
      <c r="N698" s="336"/>
      <c r="O698" s="336"/>
      <c r="P698" s="336"/>
      <c r="Q698" s="336"/>
      <c r="R698" s="336"/>
      <c r="S698" s="336"/>
      <c r="T698" s="336"/>
      <c r="U698" s="336"/>
      <c r="V698" s="336"/>
      <c r="W698" s="336"/>
      <c r="X698" s="336"/>
      <c r="Y698" s="336"/>
      <c r="Z698" s="336"/>
    </row>
    <row r="699">
      <c r="A699" s="336"/>
      <c r="B699" s="336"/>
      <c r="C699" s="336"/>
      <c r="D699" s="336"/>
      <c r="E699" s="336"/>
      <c r="F699" s="336"/>
      <c r="G699" s="336"/>
      <c r="H699" s="336"/>
      <c r="I699" s="336"/>
      <c r="J699" s="336"/>
      <c r="K699" s="336"/>
      <c r="L699" s="336"/>
      <c r="M699" s="336"/>
      <c r="N699" s="336"/>
      <c r="O699" s="336"/>
      <c r="P699" s="336"/>
      <c r="Q699" s="336"/>
      <c r="R699" s="336"/>
      <c r="S699" s="336"/>
      <c r="T699" s="336"/>
      <c r="U699" s="336"/>
      <c r="V699" s="336"/>
      <c r="W699" s="336"/>
      <c r="X699" s="336"/>
      <c r="Y699" s="336"/>
      <c r="Z699" s="336"/>
    </row>
    <row r="700">
      <c r="A700" s="336"/>
      <c r="B700" s="336"/>
      <c r="C700" s="336"/>
      <c r="D700" s="336"/>
      <c r="E700" s="336"/>
      <c r="F700" s="336"/>
      <c r="G700" s="336"/>
      <c r="H700" s="336"/>
      <c r="I700" s="336"/>
      <c r="J700" s="336"/>
      <c r="K700" s="336"/>
      <c r="L700" s="336"/>
      <c r="M700" s="336"/>
      <c r="N700" s="336"/>
      <c r="O700" s="336"/>
      <c r="P700" s="336"/>
      <c r="Q700" s="336"/>
      <c r="R700" s="336"/>
      <c r="S700" s="336"/>
      <c r="T700" s="336"/>
      <c r="U700" s="336"/>
      <c r="V700" s="336"/>
      <c r="W700" s="336"/>
      <c r="X700" s="336"/>
      <c r="Y700" s="336"/>
      <c r="Z700" s="336"/>
    </row>
    <row r="701">
      <c r="A701" s="336"/>
      <c r="B701" s="336"/>
      <c r="C701" s="336"/>
      <c r="D701" s="336"/>
      <c r="E701" s="336"/>
      <c r="F701" s="336"/>
      <c r="G701" s="336"/>
      <c r="H701" s="336"/>
      <c r="I701" s="336"/>
      <c r="J701" s="336"/>
      <c r="K701" s="336"/>
      <c r="L701" s="336"/>
      <c r="M701" s="336"/>
      <c r="N701" s="336"/>
      <c r="O701" s="336"/>
      <c r="P701" s="336"/>
      <c r="Q701" s="336"/>
      <c r="R701" s="336"/>
      <c r="S701" s="336"/>
      <c r="T701" s="336"/>
      <c r="U701" s="336"/>
      <c r="V701" s="336"/>
      <c r="W701" s="336"/>
      <c r="X701" s="336"/>
      <c r="Y701" s="336"/>
      <c r="Z701" s="336"/>
    </row>
    <row r="702">
      <c r="A702" s="336"/>
      <c r="B702" s="336"/>
      <c r="C702" s="336"/>
      <c r="D702" s="336"/>
      <c r="E702" s="336"/>
      <c r="F702" s="336"/>
      <c r="G702" s="336"/>
      <c r="H702" s="336"/>
      <c r="I702" s="336"/>
      <c r="J702" s="336"/>
      <c r="K702" s="336"/>
      <c r="L702" s="336"/>
      <c r="M702" s="336"/>
      <c r="N702" s="336"/>
      <c r="O702" s="336"/>
      <c r="P702" s="336"/>
      <c r="Q702" s="336"/>
      <c r="R702" s="336"/>
      <c r="S702" s="336"/>
      <c r="T702" s="336"/>
      <c r="U702" s="336"/>
      <c r="V702" s="336"/>
      <c r="W702" s="336"/>
      <c r="X702" s="336"/>
      <c r="Y702" s="336"/>
      <c r="Z702" s="336"/>
    </row>
    <row r="703">
      <c r="A703" s="336"/>
      <c r="B703" s="336"/>
      <c r="C703" s="336"/>
      <c r="D703" s="336"/>
      <c r="E703" s="336"/>
      <c r="F703" s="336"/>
      <c r="G703" s="336"/>
      <c r="H703" s="336"/>
      <c r="I703" s="336"/>
      <c r="J703" s="336"/>
      <c r="K703" s="336"/>
      <c r="L703" s="336"/>
      <c r="M703" s="336"/>
      <c r="N703" s="336"/>
      <c r="O703" s="336"/>
      <c r="P703" s="336"/>
      <c r="Q703" s="336"/>
      <c r="R703" s="336"/>
      <c r="S703" s="336"/>
      <c r="T703" s="336"/>
      <c r="U703" s="336"/>
      <c r="V703" s="336"/>
      <c r="W703" s="336"/>
      <c r="X703" s="336"/>
      <c r="Y703" s="336"/>
      <c r="Z703" s="336"/>
    </row>
    <row r="704">
      <c r="A704" s="336"/>
      <c r="B704" s="336"/>
      <c r="C704" s="336"/>
      <c r="D704" s="336"/>
      <c r="E704" s="336"/>
      <c r="F704" s="336"/>
      <c r="G704" s="336"/>
      <c r="H704" s="336"/>
      <c r="I704" s="336"/>
      <c r="J704" s="336"/>
      <c r="K704" s="336"/>
      <c r="L704" s="336"/>
      <c r="M704" s="336"/>
      <c r="N704" s="336"/>
      <c r="O704" s="336"/>
      <c r="P704" s="336"/>
      <c r="Q704" s="336"/>
      <c r="R704" s="336"/>
      <c r="S704" s="336"/>
      <c r="T704" s="336"/>
      <c r="U704" s="336"/>
      <c r="V704" s="336"/>
      <c r="W704" s="336"/>
      <c r="X704" s="336"/>
      <c r="Y704" s="336"/>
      <c r="Z704" s="336"/>
    </row>
    <row r="705">
      <c r="A705" s="336"/>
      <c r="B705" s="336"/>
      <c r="C705" s="336"/>
      <c r="D705" s="336"/>
      <c r="E705" s="336"/>
      <c r="F705" s="336"/>
      <c r="G705" s="336"/>
      <c r="H705" s="336"/>
      <c r="I705" s="336"/>
      <c r="J705" s="336"/>
      <c r="K705" s="336"/>
      <c r="L705" s="336"/>
      <c r="M705" s="336"/>
      <c r="N705" s="336"/>
      <c r="O705" s="336"/>
      <c r="P705" s="336"/>
      <c r="Q705" s="336"/>
      <c r="R705" s="336"/>
      <c r="S705" s="336"/>
      <c r="T705" s="336"/>
      <c r="U705" s="336"/>
      <c r="V705" s="336"/>
      <c r="W705" s="336"/>
      <c r="X705" s="336"/>
      <c r="Y705" s="336"/>
      <c r="Z705" s="336"/>
    </row>
    <row r="706">
      <c r="A706" s="336"/>
      <c r="B706" s="336"/>
      <c r="C706" s="336"/>
      <c r="D706" s="336"/>
      <c r="E706" s="336"/>
      <c r="F706" s="336"/>
      <c r="G706" s="336"/>
      <c r="H706" s="336"/>
      <c r="I706" s="336"/>
      <c r="J706" s="336"/>
      <c r="K706" s="336"/>
      <c r="L706" s="336"/>
      <c r="M706" s="336"/>
      <c r="N706" s="336"/>
      <c r="O706" s="336"/>
      <c r="P706" s="336"/>
      <c r="Q706" s="336"/>
      <c r="R706" s="336"/>
      <c r="S706" s="336"/>
      <c r="T706" s="336"/>
      <c r="U706" s="336"/>
      <c r="V706" s="336"/>
      <c r="W706" s="336"/>
      <c r="X706" s="336"/>
      <c r="Y706" s="336"/>
      <c r="Z706" s="336"/>
    </row>
    <row r="707">
      <c r="A707" s="336"/>
      <c r="B707" s="336"/>
      <c r="C707" s="336"/>
      <c r="D707" s="336"/>
      <c r="E707" s="336"/>
      <c r="F707" s="336"/>
      <c r="G707" s="336"/>
      <c r="H707" s="336"/>
      <c r="I707" s="336"/>
      <c r="J707" s="336"/>
      <c r="K707" s="336"/>
      <c r="L707" s="336"/>
      <c r="M707" s="336"/>
      <c r="N707" s="336"/>
      <c r="O707" s="336"/>
      <c r="P707" s="336"/>
      <c r="Q707" s="336"/>
      <c r="R707" s="336"/>
      <c r="S707" s="336"/>
      <c r="T707" s="336"/>
      <c r="U707" s="336"/>
      <c r="V707" s="336"/>
      <c r="W707" s="336"/>
      <c r="X707" s="336"/>
      <c r="Y707" s="336"/>
      <c r="Z707" s="336"/>
    </row>
    <row r="708">
      <c r="A708" s="336"/>
      <c r="B708" s="336"/>
      <c r="C708" s="336"/>
      <c r="D708" s="336"/>
      <c r="E708" s="336"/>
      <c r="F708" s="336"/>
      <c r="G708" s="336"/>
      <c r="H708" s="336"/>
      <c r="I708" s="336"/>
      <c r="J708" s="336"/>
      <c r="K708" s="336"/>
      <c r="L708" s="336"/>
      <c r="M708" s="336"/>
      <c r="N708" s="336"/>
      <c r="O708" s="336"/>
      <c r="P708" s="336"/>
      <c r="Q708" s="336"/>
      <c r="R708" s="336"/>
      <c r="S708" s="336"/>
      <c r="T708" s="336"/>
      <c r="U708" s="336"/>
      <c r="V708" s="336"/>
      <c r="W708" s="336"/>
      <c r="X708" s="336"/>
      <c r="Y708" s="336"/>
      <c r="Z708" s="336"/>
    </row>
    <row r="709">
      <c r="A709" s="336"/>
      <c r="B709" s="336"/>
      <c r="C709" s="336"/>
      <c r="D709" s="336"/>
      <c r="E709" s="336"/>
      <c r="F709" s="336"/>
      <c r="G709" s="336"/>
      <c r="H709" s="336"/>
      <c r="I709" s="336"/>
      <c r="J709" s="336"/>
      <c r="K709" s="336"/>
      <c r="L709" s="336"/>
      <c r="M709" s="336"/>
      <c r="N709" s="336"/>
      <c r="O709" s="336"/>
      <c r="P709" s="336"/>
      <c r="Q709" s="336"/>
      <c r="R709" s="336"/>
      <c r="S709" s="336"/>
      <c r="T709" s="336"/>
      <c r="U709" s="336"/>
      <c r="V709" s="336"/>
      <c r="W709" s="336"/>
      <c r="X709" s="336"/>
      <c r="Y709" s="336"/>
      <c r="Z709" s="336"/>
    </row>
    <row r="710">
      <c r="A710" s="336"/>
      <c r="B710" s="336"/>
      <c r="C710" s="336"/>
      <c r="D710" s="336"/>
      <c r="E710" s="336"/>
      <c r="F710" s="336"/>
      <c r="G710" s="336"/>
      <c r="H710" s="336"/>
      <c r="I710" s="336"/>
      <c r="J710" s="336"/>
      <c r="K710" s="336"/>
      <c r="L710" s="336"/>
      <c r="M710" s="336"/>
      <c r="N710" s="336"/>
      <c r="O710" s="336"/>
      <c r="P710" s="336"/>
      <c r="Q710" s="336"/>
      <c r="R710" s="336"/>
      <c r="S710" s="336"/>
      <c r="T710" s="336"/>
      <c r="U710" s="336"/>
      <c r="V710" s="336"/>
      <c r="W710" s="336"/>
      <c r="X710" s="336"/>
      <c r="Y710" s="336"/>
      <c r="Z710" s="336"/>
    </row>
    <row r="711">
      <c r="A711" s="336"/>
      <c r="B711" s="336"/>
      <c r="C711" s="336"/>
      <c r="D711" s="336"/>
      <c r="E711" s="336"/>
      <c r="F711" s="336"/>
      <c r="G711" s="336"/>
      <c r="H711" s="336"/>
      <c r="I711" s="336"/>
      <c r="J711" s="336"/>
      <c r="K711" s="336"/>
      <c r="L711" s="336"/>
      <c r="M711" s="336"/>
      <c r="N711" s="336"/>
      <c r="O711" s="336"/>
      <c r="P711" s="336"/>
      <c r="Q711" s="336"/>
      <c r="R711" s="336"/>
      <c r="S711" s="336"/>
      <c r="T711" s="336"/>
      <c r="U711" s="336"/>
      <c r="V711" s="336"/>
      <c r="W711" s="336"/>
      <c r="X711" s="336"/>
      <c r="Y711" s="336"/>
      <c r="Z711" s="336"/>
    </row>
    <row r="712">
      <c r="A712" s="336"/>
      <c r="B712" s="336"/>
      <c r="C712" s="336"/>
      <c r="D712" s="336"/>
      <c r="E712" s="336"/>
      <c r="F712" s="336"/>
      <c r="G712" s="336"/>
      <c r="H712" s="336"/>
      <c r="I712" s="336"/>
      <c r="J712" s="336"/>
      <c r="K712" s="336"/>
      <c r="L712" s="336"/>
      <c r="M712" s="336"/>
      <c r="N712" s="336"/>
      <c r="O712" s="336"/>
      <c r="P712" s="336"/>
      <c r="Q712" s="336"/>
      <c r="R712" s="336"/>
      <c r="S712" s="336"/>
      <c r="T712" s="336"/>
      <c r="U712" s="336"/>
      <c r="V712" s="336"/>
      <c r="W712" s="336"/>
      <c r="X712" s="336"/>
      <c r="Y712" s="336"/>
      <c r="Z712" s="336"/>
    </row>
    <row r="713">
      <c r="A713" s="336"/>
      <c r="B713" s="336"/>
      <c r="C713" s="336"/>
      <c r="D713" s="336"/>
      <c r="E713" s="336"/>
      <c r="F713" s="336"/>
      <c r="G713" s="336"/>
      <c r="H713" s="336"/>
      <c r="I713" s="336"/>
      <c r="J713" s="336"/>
      <c r="K713" s="336"/>
      <c r="L713" s="336"/>
      <c r="M713" s="336"/>
      <c r="N713" s="336"/>
      <c r="O713" s="336"/>
      <c r="P713" s="336"/>
      <c r="Q713" s="336"/>
      <c r="R713" s="336"/>
      <c r="S713" s="336"/>
      <c r="T713" s="336"/>
      <c r="U713" s="336"/>
      <c r="V713" s="336"/>
      <c r="W713" s="336"/>
      <c r="X713" s="336"/>
      <c r="Y713" s="336"/>
      <c r="Z713" s="336"/>
    </row>
    <row r="714">
      <c r="A714" s="336"/>
      <c r="B714" s="336"/>
      <c r="C714" s="336"/>
      <c r="D714" s="336"/>
      <c r="E714" s="336"/>
      <c r="F714" s="336"/>
      <c r="G714" s="336"/>
      <c r="H714" s="336"/>
      <c r="I714" s="336"/>
      <c r="J714" s="336"/>
      <c r="K714" s="336"/>
      <c r="L714" s="336"/>
      <c r="M714" s="336"/>
      <c r="N714" s="336"/>
      <c r="O714" s="336"/>
      <c r="P714" s="336"/>
      <c r="Q714" s="336"/>
      <c r="R714" s="336"/>
      <c r="S714" s="336"/>
      <c r="T714" s="336"/>
      <c r="U714" s="336"/>
      <c r="V714" s="336"/>
      <c r="W714" s="336"/>
      <c r="X714" s="336"/>
      <c r="Y714" s="336"/>
      <c r="Z714" s="336"/>
    </row>
    <row r="715">
      <c r="A715" s="336"/>
      <c r="B715" s="336"/>
      <c r="C715" s="336"/>
      <c r="D715" s="336"/>
      <c r="E715" s="336"/>
      <c r="F715" s="336"/>
      <c r="G715" s="336"/>
      <c r="H715" s="336"/>
      <c r="I715" s="336"/>
      <c r="J715" s="336"/>
      <c r="K715" s="336"/>
      <c r="L715" s="336"/>
      <c r="M715" s="336"/>
      <c r="N715" s="336"/>
      <c r="O715" s="336"/>
      <c r="P715" s="336"/>
      <c r="Q715" s="336"/>
      <c r="R715" s="336"/>
      <c r="S715" s="336"/>
      <c r="T715" s="336"/>
      <c r="U715" s="336"/>
      <c r="V715" s="336"/>
      <c r="W715" s="336"/>
      <c r="X715" s="336"/>
      <c r="Y715" s="336"/>
      <c r="Z715" s="336"/>
    </row>
    <row r="716">
      <c r="A716" s="336"/>
      <c r="B716" s="336"/>
      <c r="C716" s="336"/>
      <c r="D716" s="336"/>
      <c r="E716" s="336"/>
      <c r="F716" s="336"/>
      <c r="G716" s="336"/>
      <c r="H716" s="336"/>
      <c r="I716" s="336"/>
      <c r="J716" s="336"/>
      <c r="K716" s="336"/>
      <c r="L716" s="336"/>
      <c r="M716" s="336"/>
      <c r="N716" s="336"/>
      <c r="O716" s="336"/>
      <c r="P716" s="336"/>
      <c r="Q716" s="336"/>
      <c r="R716" s="336"/>
      <c r="S716" s="336"/>
      <c r="T716" s="336"/>
      <c r="U716" s="336"/>
      <c r="V716" s="336"/>
      <c r="W716" s="336"/>
      <c r="X716" s="336"/>
      <c r="Y716" s="336"/>
      <c r="Z716" s="336"/>
    </row>
    <row r="717">
      <c r="A717" s="336"/>
      <c r="B717" s="336"/>
      <c r="C717" s="336"/>
      <c r="D717" s="336"/>
      <c r="E717" s="336"/>
      <c r="F717" s="336"/>
      <c r="G717" s="336"/>
      <c r="H717" s="336"/>
      <c r="I717" s="336"/>
      <c r="J717" s="336"/>
      <c r="K717" s="336"/>
      <c r="L717" s="336"/>
      <c r="M717" s="336"/>
      <c r="N717" s="336"/>
      <c r="O717" s="336"/>
      <c r="P717" s="336"/>
      <c r="Q717" s="336"/>
      <c r="R717" s="336"/>
      <c r="S717" s="336"/>
      <c r="T717" s="336"/>
      <c r="U717" s="336"/>
      <c r="V717" s="336"/>
      <c r="W717" s="336"/>
      <c r="X717" s="336"/>
      <c r="Y717" s="336"/>
      <c r="Z717" s="336"/>
    </row>
    <row r="718">
      <c r="A718" s="336"/>
      <c r="B718" s="336"/>
      <c r="C718" s="336"/>
      <c r="D718" s="336"/>
      <c r="E718" s="336"/>
      <c r="F718" s="336"/>
      <c r="G718" s="336"/>
      <c r="H718" s="336"/>
      <c r="I718" s="336"/>
      <c r="J718" s="336"/>
      <c r="K718" s="336"/>
      <c r="L718" s="336"/>
      <c r="M718" s="336"/>
      <c r="N718" s="336"/>
      <c r="O718" s="336"/>
      <c r="P718" s="336"/>
      <c r="Q718" s="336"/>
      <c r="R718" s="336"/>
      <c r="S718" s="336"/>
      <c r="T718" s="336"/>
      <c r="U718" s="336"/>
      <c r="V718" s="336"/>
      <c r="W718" s="336"/>
      <c r="X718" s="336"/>
      <c r="Y718" s="336"/>
      <c r="Z718" s="336"/>
    </row>
    <row r="719">
      <c r="A719" s="336"/>
      <c r="B719" s="336"/>
      <c r="C719" s="336"/>
      <c r="D719" s="336"/>
      <c r="E719" s="336"/>
      <c r="F719" s="336"/>
      <c r="G719" s="336"/>
      <c r="H719" s="336"/>
      <c r="I719" s="336"/>
      <c r="J719" s="336"/>
      <c r="K719" s="336"/>
      <c r="L719" s="336"/>
      <c r="M719" s="336"/>
      <c r="N719" s="336"/>
      <c r="O719" s="336"/>
      <c r="P719" s="336"/>
      <c r="Q719" s="336"/>
      <c r="R719" s="336"/>
      <c r="S719" s="336"/>
      <c r="T719" s="336"/>
      <c r="U719" s="336"/>
      <c r="V719" s="336"/>
      <c r="W719" s="336"/>
      <c r="X719" s="336"/>
      <c r="Y719" s="336"/>
      <c r="Z719" s="336"/>
    </row>
    <row r="720">
      <c r="A720" s="336"/>
      <c r="B720" s="336"/>
      <c r="C720" s="336"/>
      <c r="D720" s="336"/>
      <c r="E720" s="336"/>
      <c r="F720" s="336"/>
      <c r="G720" s="336"/>
      <c r="H720" s="336"/>
      <c r="I720" s="336"/>
      <c r="J720" s="336"/>
      <c r="K720" s="336"/>
      <c r="L720" s="336"/>
      <c r="M720" s="336"/>
      <c r="N720" s="336"/>
      <c r="O720" s="336"/>
      <c r="P720" s="336"/>
      <c r="Q720" s="336"/>
      <c r="R720" s="336"/>
      <c r="S720" s="336"/>
      <c r="T720" s="336"/>
      <c r="U720" s="336"/>
      <c r="V720" s="336"/>
      <c r="W720" s="336"/>
      <c r="X720" s="336"/>
      <c r="Y720" s="336"/>
      <c r="Z720" s="336"/>
    </row>
    <row r="721">
      <c r="A721" s="336"/>
      <c r="B721" s="336"/>
      <c r="C721" s="336"/>
      <c r="D721" s="336"/>
      <c r="E721" s="336"/>
      <c r="F721" s="336"/>
      <c r="G721" s="336"/>
      <c r="H721" s="336"/>
      <c r="I721" s="336"/>
      <c r="J721" s="336"/>
      <c r="K721" s="336"/>
      <c r="L721" s="336"/>
      <c r="M721" s="336"/>
      <c r="N721" s="336"/>
      <c r="O721" s="336"/>
      <c r="P721" s="336"/>
      <c r="Q721" s="336"/>
      <c r="R721" s="336"/>
      <c r="S721" s="336"/>
      <c r="T721" s="336"/>
      <c r="U721" s="336"/>
      <c r="V721" s="336"/>
      <c r="W721" s="336"/>
      <c r="X721" s="336"/>
      <c r="Y721" s="336"/>
      <c r="Z721" s="336"/>
    </row>
    <row r="722">
      <c r="A722" s="336"/>
      <c r="B722" s="336"/>
      <c r="C722" s="336"/>
      <c r="D722" s="336"/>
      <c r="E722" s="336"/>
      <c r="F722" s="336"/>
      <c r="G722" s="336"/>
      <c r="H722" s="336"/>
      <c r="I722" s="336"/>
      <c r="J722" s="336"/>
      <c r="K722" s="336"/>
      <c r="L722" s="336"/>
      <c r="M722" s="336"/>
      <c r="N722" s="336"/>
      <c r="O722" s="336"/>
      <c r="P722" s="336"/>
      <c r="Q722" s="336"/>
      <c r="R722" s="336"/>
      <c r="S722" s="336"/>
      <c r="T722" s="336"/>
      <c r="U722" s="336"/>
      <c r="V722" s="336"/>
      <c r="W722" s="336"/>
      <c r="X722" s="336"/>
      <c r="Y722" s="336"/>
      <c r="Z722" s="336"/>
    </row>
    <row r="723">
      <c r="A723" s="336"/>
      <c r="B723" s="336"/>
      <c r="C723" s="336"/>
      <c r="D723" s="336"/>
      <c r="E723" s="336"/>
      <c r="F723" s="336"/>
      <c r="G723" s="336"/>
      <c r="H723" s="336"/>
      <c r="I723" s="336"/>
      <c r="J723" s="336"/>
      <c r="K723" s="336"/>
      <c r="L723" s="336"/>
      <c r="M723" s="336"/>
      <c r="N723" s="336"/>
      <c r="O723" s="336"/>
      <c r="P723" s="336"/>
      <c r="Q723" s="336"/>
      <c r="R723" s="336"/>
      <c r="S723" s="336"/>
      <c r="T723" s="336"/>
      <c r="U723" s="336"/>
      <c r="V723" s="336"/>
      <c r="W723" s="336"/>
      <c r="X723" s="336"/>
      <c r="Y723" s="336"/>
      <c r="Z723" s="336"/>
    </row>
    <row r="724">
      <c r="A724" s="336"/>
      <c r="B724" s="336"/>
      <c r="C724" s="336"/>
      <c r="D724" s="336"/>
      <c r="E724" s="336"/>
      <c r="F724" s="336"/>
      <c r="G724" s="336"/>
      <c r="H724" s="336"/>
      <c r="I724" s="336"/>
      <c r="J724" s="336"/>
      <c r="K724" s="336"/>
      <c r="L724" s="336"/>
      <c r="M724" s="336"/>
      <c r="N724" s="336"/>
      <c r="O724" s="336"/>
      <c r="P724" s="336"/>
      <c r="Q724" s="336"/>
      <c r="R724" s="336"/>
      <c r="S724" s="336"/>
      <c r="T724" s="336"/>
      <c r="U724" s="336"/>
      <c r="V724" s="336"/>
      <c r="W724" s="336"/>
      <c r="X724" s="336"/>
      <c r="Y724" s="336"/>
      <c r="Z724" s="336"/>
    </row>
    <row r="725">
      <c r="A725" s="336"/>
      <c r="B725" s="336"/>
      <c r="C725" s="336"/>
      <c r="D725" s="336"/>
      <c r="E725" s="336"/>
      <c r="F725" s="336"/>
      <c r="G725" s="336"/>
      <c r="H725" s="336"/>
      <c r="I725" s="336"/>
      <c r="J725" s="336"/>
      <c r="K725" s="336"/>
      <c r="L725" s="336"/>
      <c r="M725" s="336"/>
      <c r="N725" s="336"/>
      <c r="O725" s="336"/>
      <c r="P725" s="336"/>
      <c r="Q725" s="336"/>
      <c r="R725" s="336"/>
      <c r="S725" s="336"/>
      <c r="T725" s="336"/>
      <c r="U725" s="336"/>
      <c r="V725" s="336"/>
      <c r="W725" s="336"/>
      <c r="X725" s="336"/>
      <c r="Y725" s="336"/>
      <c r="Z725" s="336"/>
    </row>
    <row r="726">
      <c r="A726" s="336"/>
      <c r="B726" s="336"/>
      <c r="C726" s="336"/>
      <c r="D726" s="336"/>
      <c r="E726" s="336"/>
      <c r="F726" s="336"/>
      <c r="G726" s="336"/>
      <c r="H726" s="336"/>
      <c r="I726" s="336"/>
      <c r="J726" s="336"/>
      <c r="K726" s="336"/>
      <c r="L726" s="336"/>
      <c r="M726" s="336"/>
      <c r="N726" s="336"/>
      <c r="O726" s="336"/>
      <c r="P726" s="336"/>
      <c r="Q726" s="336"/>
      <c r="R726" s="336"/>
      <c r="S726" s="336"/>
      <c r="T726" s="336"/>
      <c r="U726" s="336"/>
      <c r="V726" s="336"/>
      <c r="W726" s="336"/>
      <c r="X726" s="336"/>
      <c r="Y726" s="336"/>
      <c r="Z726" s="336"/>
    </row>
    <row r="727">
      <c r="A727" s="336"/>
      <c r="B727" s="336"/>
      <c r="C727" s="336"/>
      <c r="D727" s="336"/>
      <c r="E727" s="336"/>
      <c r="F727" s="336"/>
      <c r="G727" s="336"/>
      <c r="H727" s="336"/>
      <c r="I727" s="336"/>
      <c r="J727" s="336"/>
      <c r="K727" s="336"/>
      <c r="L727" s="336"/>
      <c r="M727" s="336"/>
      <c r="N727" s="336"/>
      <c r="O727" s="336"/>
      <c r="P727" s="336"/>
      <c r="Q727" s="336"/>
      <c r="R727" s="336"/>
      <c r="S727" s="336"/>
      <c r="T727" s="336"/>
      <c r="U727" s="336"/>
      <c r="V727" s="336"/>
      <c r="W727" s="336"/>
      <c r="X727" s="336"/>
      <c r="Y727" s="336"/>
      <c r="Z727" s="336"/>
    </row>
    <row r="728">
      <c r="A728" s="336"/>
      <c r="B728" s="336"/>
      <c r="C728" s="336"/>
      <c r="D728" s="336"/>
      <c r="E728" s="336"/>
      <c r="F728" s="336"/>
      <c r="G728" s="336"/>
      <c r="H728" s="336"/>
      <c r="I728" s="336"/>
      <c r="J728" s="336"/>
      <c r="K728" s="336"/>
      <c r="L728" s="336"/>
      <c r="M728" s="336"/>
      <c r="N728" s="336"/>
      <c r="O728" s="336"/>
      <c r="P728" s="336"/>
      <c r="Q728" s="336"/>
      <c r="R728" s="336"/>
      <c r="S728" s="336"/>
      <c r="T728" s="336"/>
      <c r="U728" s="336"/>
      <c r="V728" s="336"/>
      <c r="W728" s="336"/>
      <c r="X728" s="336"/>
      <c r="Y728" s="336"/>
      <c r="Z728" s="336"/>
    </row>
    <row r="729">
      <c r="A729" s="336"/>
      <c r="B729" s="336"/>
      <c r="C729" s="336"/>
      <c r="D729" s="336"/>
      <c r="E729" s="336"/>
      <c r="F729" s="336"/>
      <c r="G729" s="336"/>
      <c r="H729" s="336"/>
      <c r="I729" s="336"/>
      <c r="J729" s="336"/>
      <c r="K729" s="336"/>
      <c r="L729" s="336"/>
      <c r="M729" s="336"/>
      <c r="N729" s="336"/>
      <c r="O729" s="336"/>
      <c r="P729" s="336"/>
      <c r="Q729" s="336"/>
      <c r="R729" s="336"/>
      <c r="S729" s="336"/>
      <c r="T729" s="336"/>
      <c r="U729" s="336"/>
      <c r="V729" s="336"/>
      <c r="W729" s="336"/>
      <c r="X729" s="336"/>
      <c r="Y729" s="336"/>
      <c r="Z729" s="336"/>
    </row>
    <row r="730">
      <c r="A730" s="336"/>
      <c r="B730" s="336"/>
      <c r="C730" s="336"/>
      <c r="D730" s="336"/>
      <c r="E730" s="336"/>
      <c r="F730" s="336"/>
      <c r="G730" s="336"/>
      <c r="H730" s="336"/>
      <c r="I730" s="336"/>
      <c r="J730" s="336"/>
      <c r="K730" s="336"/>
      <c r="L730" s="336"/>
      <c r="M730" s="336"/>
      <c r="N730" s="336"/>
      <c r="O730" s="336"/>
      <c r="P730" s="336"/>
      <c r="Q730" s="336"/>
      <c r="R730" s="336"/>
      <c r="S730" s="336"/>
      <c r="T730" s="336"/>
      <c r="U730" s="336"/>
      <c r="V730" s="336"/>
      <c r="W730" s="336"/>
      <c r="X730" s="336"/>
      <c r="Y730" s="336"/>
      <c r="Z730" s="336"/>
    </row>
    <row r="731">
      <c r="A731" s="336"/>
      <c r="B731" s="336"/>
      <c r="C731" s="336"/>
      <c r="D731" s="336"/>
      <c r="E731" s="336"/>
      <c r="F731" s="336"/>
      <c r="G731" s="336"/>
      <c r="H731" s="336"/>
      <c r="I731" s="336"/>
      <c r="J731" s="336"/>
      <c r="K731" s="336"/>
      <c r="L731" s="336"/>
      <c r="M731" s="336"/>
      <c r="N731" s="336"/>
      <c r="O731" s="336"/>
      <c r="P731" s="336"/>
      <c r="Q731" s="336"/>
      <c r="R731" s="336"/>
      <c r="S731" s="336"/>
      <c r="T731" s="336"/>
      <c r="U731" s="336"/>
      <c r="V731" s="336"/>
      <c r="W731" s="336"/>
      <c r="X731" s="336"/>
      <c r="Y731" s="336"/>
      <c r="Z731" s="336"/>
    </row>
    <row r="732">
      <c r="A732" s="336"/>
      <c r="B732" s="336"/>
      <c r="C732" s="336"/>
      <c r="D732" s="336"/>
      <c r="E732" s="336"/>
      <c r="F732" s="336"/>
      <c r="G732" s="336"/>
      <c r="H732" s="336"/>
      <c r="I732" s="336"/>
      <c r="J732" s="336"/>
      <c r="K732" s="336"/>
      <c r="L732" s="336"/>
      <c r="M732" s="336"/>
      <c r="N732" s="336"/>
      <c r="O732" s="336"/>
      <c r="P732" s="336"/>
      <c r="Q732" s="336"/>
      <c r="R732" s="336"/>
      <c r="S732" s="336"/>
      <c r="T732" s="336"/>
      <c r="U732" s="336"/>
      <c r="V732" s="336"/>
      <c r="W732" s="336"/>
      <c r="X732" s="336"/>
      <c r="Y732" s="336"/>
      <c r="Z732" s="336"/>
    </row>
    <row r="733">
      <c r="A733" s="336"/>
      <c r="B733" s="336"/>
      <c r="C733" s="336"/>
      <c r="D733" s="336"/>
      <c r="E733" s="336"/>
      <c r="F733" s="336"/>
      <c r="G733" s="336"/>
      <c r="H733" s="336"/>
      <c r="I733" s="336"/>
      <c r="J733" s="336"/>
      <c r="K733" s="336"/>
      <c r="L733" s="336"/>
      <c r="M733" s="336"/>
      <c r="N733" s="336"/>
      <c r="O733" s="336"/>
      <c r="P733" s="336"/>
      <c r="Q733" s="336"/>
      <c r="R733" s="336"/>
      <c r="S733" s="336"/>
      <c r="T733" s="336"/>
      <c r="U733" s="336"/>
      <c r="V733" s="336"/>
      <c r="W733" s="336"/>
      <c r="X733" s="336"/>
      <c r="Y733" s="336"/>
      <c r="Z733" s="336"/>
    </row>
    <row r="734">
      <c r="A734" s="336"/>
      <c r="B734" s="336"/>
      <c r="C734" s="336"/>
      <c r="D734" s="336"/>
      <c r="E734" s="336"/>
      <c r="F734" s="336"/>
      <c r="G734" s="336"/>
      <c r="H734" s="336"/>
      <c r="I734" s="336"/>
      <c r="J734" s="336"/>
      <c r="K734" s="336"/>
      <c r="L734" s="336"/>
      <c r="M734" s="336"/>
      <c r="N734" s="336"/>
      <c r="O734" s="336"/>
      <c r="P734" s="336"/>
      <c r="Q734" s="336"/>
      <c r="R734" s="336"/>
      <c r="S734" s="336"/>
      <c r="T734" s="336"/>
      <c r="U734" s="336"/>
      <c r="V734" s="336"/>
      <c r="W734" s="336"/>
      <c r="X734" s="336"/>
      <c r="Y734" s="336"/>
      <c r="Z734" s="336"/>
    </row>
    <row r="735">
      <c r="A735" s="336"/>
      <c r="B735" s="336"/>
      <c r="C735" s="336"/>
      <c r="D735" s="336"/>
      <c r="E735" s="336"/>
      <c r="F735" s="336"/>
      <c r="G735" s="336"/>
      <c r="H735" s="336"/>
      <c r="I735" s="336"/>
      <c r="J735" s="336"/>
      <c r="K735" s="336"/>
      <c r="L735" s="336"/>
      <c r="M735" s="336"/>
      <c r="N735" s="336"/>
      <c r="O735" s="336"/>
      <c r="P735" s="336"/>
      <c r="Q735" s="336"/>
      <c r="R735" s="336"/>
      <c r="S735" s="336"/>
      <c r="T735" s="336"/>
      <c r="U735" s="336"/>
      <c r="V735" s="336"/>
      <c r="W735" s="336"/>
      <c r="X735" s="336"/>
      <c r="Y735" s="336"/>
      <c r="Z735" s="336"/>
    </row>
    <row r="736">
      <c r="A736" s="336"/>
      <c r="B736" s="336"/>
      <c r="C736" s="336"/>
      <c r="D736" s="336"/>
      <c r="E736" s="336"/>
      <c r="F736" s="336"/>
      <c r="G736" s="336"/>
      <c r="H736" s="336"/>
      <c r="I736" s="336"/>
      <c r="J736" s="336"/>
      <c r="K736" s="336"/>
      <c r="L736" s="336"/>
      <c r="M736" s="336"/>
      <c r="N736" s="336"/>
      <c r="O736" s="336"/>
      <c r="P736" s="336"/>
      <c r="Q736" s="336"/>
      <c r="R736" s="336"/>
      <c r="S736" s="336"/>
      <c r="T736" s="336"/>
      <c r="U736" s="336"/>
      <c r="V736" s="336"/>
      <c r="W736" s="336"/>
      <c r="X736" s="336"/>
      <c r="Y736" s="336"/>
      <c r="Z736" s="336"/>
    </row>
    <row r="737">
      <c r="A737" s="336"/>
      <c r="B737" s="336"/>
      <c r="C737" s="336"/>
      <c r="D737" s="336"/>
      <c r="E737" s="336"/>
      <c r="F737" s="336"/>
      <c r="G737" s="336"/>
      <c r="H737" s="336"/>
      <c r="I737" s="336"/>
      <c r="J737" s="336"/>
      <c r="K737" s="336"/>
      <c r="L737" s="336"/>
      <c r="M737" s="336"/>
      <c r="N737" s="336"/>
      <c r="O737" s="336"/>
      <c r="P737" s="336"/>
      <c r="Q737" s="336"/>
      <c r="R737" s="336"/>
      <c r="S737" s="336"/>
      <c r="T737" s="336"/>
      <c r="U737" s="336"/>
      <c r="V737" s="336"/>
      <c r="W737" s="336"/>
      <c r="X737" s="336"/>
      <c r="Y737" s="336"/>
      <c r="Z737" s="336"/>
    </row>
    <row r="738">
      <c r="A738" s="336"/>
      <c r="B738" s="336"/>
      <c r="C738" s="336"/>
      <c r="D738" s="336"/>
      <c r="E738" s="336"/>
      <c r="F738" s="336"/>
      <c r="G738" s="336"/>
      <c r="H738" s="336"/>
      <c r="I738" s="336"/>
      <c r="J738" s="336"/>
      <c r="K738" s="336"/>
      <c r="L738" s="336"/>
      <c r="M738" s="336"/>
      <c r="N738" s="336"/>
      <c r="O738" s="336"/>
      <c r="P738" s="336"/>
      <c r="Q738" s="336"/>
      <c r="R738" s="336"/>
      <c r="S738" s="336"/>
      <c r="T738" s="336"/>
      <c r="U738" s="336"/>
      <c r="V738" s="336"/>
      <c r="W738" s="336"/>
      <c r="X738" s="336"/>
      <c r="Y738" s="336"/>
      <c r="Z738" s="336"/>
    </row>
    <row r="739">
      <c r="A739" s="336"/>
      <c r="B739" s="336"/>
      <c r="C739" s="336"/>
      <c r="D739" s="336"/>
      <c r="E739" s="336"/>
      <c r="F739" s="336"/>
      <c r="G739" s="336"/>
      <c r="H739" s="336"/>
      <c r="I739" s="336"/>
      <c r="J739" s="336"/>
      <c r="K739" s="336"/>
      <c r="L739" s="336"/>
      <c r="M739" s="336"/>
      <c r="N739" s="336"/>
      <c r="O739" s="336"/>
      <c r="P739" s="336"/>
      <c r="Q739" s="336"/>
      <c r="R739" s="336"/>
      <c r="S739" s="336"/>
      <c r="T739" s="336"/>
      <c r="U739" s="336"/>
      <c r="V739" s="336"/>
      <c r="W739" s="336"/>
      <c r="X739" s="336"/>
      <c r="Y739" s="336"/>
      <c r="Z739" s="336"/>
    </row>
    <row r="740">
      <c r="A740" s="336"/>
      <c r="B740" s="336"/>
      <c r="C740" s="336"/>
      <c r="D740" s="336"/>
      <c r="E740" s="336"/>
      <c r="F740" s="336"/>
      <c r="G740" s="336"/>
      <c r="H740" s="336"/>
      <c r="I740" s="336"/>
      <c r="J740" s="336"/>
      <c r="K740" s="336"/>
      <c r="L740" s="336"/>
      <c r="M740" s="336"/>
      <c r="N740" s="336"/>
      <c r="O740" s="336"/>
      <c r="P740" s="336"/>
      <c r="Q740" s="336"/>
      <c r="R740" s="336"/>
      <c r="S740" s="336"/>
      <c r="T740" s="336"/>
      <c r="U740" s="336"/>
      <c r="V740" s="336"/>
      <c r="W740" s="336"/>
      <c r="X740" s="336"/>
      <c r="Y740" s="336"/>
      <c r="Z740" s="336"/>
    </row>
    <row r="741">
      <c r="A741" s="336"/>
      <c r="B741" s="336"/>
      <c r="C741" s="336"/>
      <c r="D741" s="336"/>
      <c r="E741" s="336"/>
      <c r="F741" s="336"/>
      <c r="G741" s="336"/>
      <c r="H741" s="336"/>
      <c r="I741" s="336"/>
      <c r="J741" s="336"/>
      <c r="K741" s="336"/>
      <c r="L741" s="336"/>
      <c r="M741" s="336"/>
      <c r="N741" s="336"/>
      <c r="O741" s="336"/>
      <c r="P741" s="336"/>
      <c r="Q741" s="336"/>
      <c r="R741" s="336"/>
      <c r="S741" s="336"/>
      <c r="T741" s="336"/>
      <c r="U741" s="336"/>
      <c r="V741" s="336"/>
      <c r="W741" s="336"/>
      <c r="X741" s="336"/>
      <c r="Y741" s="336"/>
      <c r="Z741" s="336"/>
    </row>
    <row r="742">
      <c r="A742" s="336"/>
      <c r="B742" s="336"/>
      <c r="C742" s="336"/>
      <c r="D742" s="336"/>
      <c r="E742" s="336"/>
      <c r="F742" s="336"/>
      <c r="G742" s="336"/>
      <c r="H742" s="336"/>
      <c r="I742" s="336"/>
      <c r="J742" s="336"/>
      <c r="K742" s="336"/>
      <c r="L742" s="336"/>
      <c r="M742" s="336"/>
      <c r="N742" s="336"/>
      <c r="O742" s="336"/>
      <c r="P742" s="336"/>
      <c r="Q742" s="336"/>
      <c r="R742" s="336"/>
      <c r="S742" s="336"/>
      <c r="T742" s="336"/>
      <c r="U742" s="336"/>
      <c r="V742" s="336"/>
      <c r="W742" s="336"/>
      <c r="X742" s="336"/>
      <c r="Y742" s="336"/>
      <c r="Z742" s="336"/>
    </row>
    <row r="743">
      <c r="A743" s="336"/>
      <c r="B743" s="336"/>
      <c r="C743" s="336"/>
      <c r="D743" s="336"/>
      <c r="E743" s="336"/>
      <c r="F743" s="336"/>
      <c r="G743" s="336"/>
      <c r="H743" s="336"/>
      <c r="I743" s="336"/>
      <c r="J743" s="336"/>
      <c r="K743" s="336"/>
      <c r="L743" s="336"/>
      <c r="M743" s="336"/>
      <c r="N743" s="336"/>
      <c r="O743" s="336"/>
      <c r="P743" s="336"/>
      <c r="Q743" s="336"/>
      <c r="R743" s="336"/>
      <c r="S743" s="336"/>
      <c r="T743" s="336"/>
      <c r="U743" s="336"/>
      <c r="V743" s="336"/>
      <c r="W743" s="336"/>
      <c r="X743" s="336"/>
      <c r="Y743" s="336"/>
      <c r="Z743" s="336"/>
    </row>
    <row r="744">
      <c r="A744" s="336"/>
      <c r="B744" s="336"/>
      <c r="C744" s="336"/>
      <c r="D744" s="336"/>
      <c r="E744" s="336"/>
      <c r="F744" s="336"/>
      <c r="G744" s="336"/>
      <c r="H744" s="336"/>
      <c r="I744" s="336"/>
      <c r="J744" s="336"/>
      <c r="K744" s="336"/>
      <c r="L744" s="336"/>
      <c r="M744" s="336"/>
      <c r="N744" s="336"/>
      <c r="O744" s="336"/>
      <c r="P744" s="336"/>
      <c r="Q744" s="336"/>
      <c r="R744" s="336"/>
      <c r="S744" s="336"/>
      <c r="T744" s="336"/>
      <c r="U744" s="336"/>
      <c r="V744" s="336"/>
      <c r="W744" s="336"/>
      <c r="X744" s="336"/>
      <c r="Y744" s="336"/>
      <c r="Z744" s="336"/>
    </row>
    <row r="745">
      <c r="A745" s="336"/>
      <c r="B745" s="336"/>
      <c r="C745" s="336"/>
      <c r="D745" s="336"/>
      <c r="E745" s="336"/>
      <c r="F745" s="336"/>
      <c r="G745" s="336"/>
      <c r="H745" s="336"/>
      <c r="I745" s="336"/>
      <c r="J745" s="336"/>
      <c r="K745" s="336"/>
      <c r="L745" s="336"/>
      <c r="M745" s="336"/>
      <c r="N745" s="336"/>
      <c r="O745" s="336"/>
      <c r="P745" s="336"/>
      <c r="Q745" s="336"/>
      <c r="R745" s="336"/>
      <c r="S745" s="336"/>
      <c r="T745" s="336"/>
      <c r="U745" s="336"/>
      <c r="V745" s="336"/>
      <c r="W745" s="336"/>
      <c r="X745" s="336"/>
      <c r="Y745" s="336"/>
      <c r="Z745" s="336"/>
    </row>
    <row r="746">
      <c r="A746" s="336"/>
      <c r="B746" s="336"/>
      <c r="C746" s="336"/>
      <c r="D746" s="336"/>
      <c r="E746" s="336"/>
      <c r="F746" s="336"/>
      <c r="G746" s="336"/>
      <c r="H746" s="336"/>
      <c r="I746" s="336"/>
      <c r="J746" s="336"/>
      <c r="K746" s="336"/>
      <c r="L746" s="336"/>
      <c r="M746" s="336"/>
      <c r="N746" s="336"/>
      <c r="O746" s="336"/>
      <c r="P746" s="336"/>
      <c r="Q746" s="336"/>
      <c r="R746" s="336"/>
      <c r="S746" s="336"/>
      <c r="T746" s="336"/>
      <c r="U746" s="336"/>
      <c r="V746" s="336"/>
      <c r="W746" s="336"/>
      <c r="X746" s="336"/>
      <c r="Y746" s="336"/>
      <c r="Z746" s="336"/>
    </row>
    <row r="747">
      <c r="A747" s="336"/>
      <c r="B747" s="336"/>
      <c r="C747" s="336"/>
      <c r="D747" s="336"/>
      <c r="E747" s="336"/>
      <c r="F747" s="336"/>
      <c r="G747" s="336"/>
      <c r="H747" s="336"/>
      <c r="I747" s="336"/>
      <c r="J747" s="336"/>
      <c r="K747" s="336"/>
      <c r="L747" s="336"/>
      <c r="M747" s="336"/>
      <c r="N747" s="336"/>
      <c r="O747" s="336"/>
      <c r="P747" s="336"/>
      <c r="Q747" s="336"/>
      <c r="R747" s="336"/>
      <c r="S747" s="336"/>
      <c r="T747" s="336"/>
      <c r="U747" s="336"/>
      <c r="V747" s="336"/>
      <c r="W747" s="336"/>
      <c r="X747" s="336"/>
      <c r="Y747" s="336"/>
      <c r="Z747" s="336"/>
    </row>
    <row r="748">
      <c r="A748" s="336"/>
      <c r="B748" s="336"/>
      <c r="C748" s="336"/>
      <c r="D748" s="336"/>
      <c r="E748" s="336"/>
      <c r="F748" s="336"/>
      <c r="G748" s="336"/>
      <c r="H748" s="336"/>
      <c r="I748" s="336"/>
      <c r="J748" s="336"/>
      <c r="K748" s="336"/>
      <c r="L748" s="336"/>
      <c r="M748" s="336"/>
      <c r="N748" s="336"/>
      <c r="O748" s="336"/>
      <c r="P748" s="336"/>
      <c r="Q748" s="336"/>
      <c r="R748" s="336"/>
      <c r="S748" s="336"/>
      <c r="T748" s="336"/>
      <c r="U748" s="336"/>
      <c r="V748" s="336"/>
      <c r="W748" s="336"/>
      <c r="X748" s="336"/>
      <c r="Y748" s="336"/>
      <c r="Z748" s="336"/>
    </row>
    <row r="749">
      <c r="A749" s="336"/>
      <c r="B749" s="336"/>
      <c r="C749" s="336"/>
      <c r="D749" s="336"/>
      <c r="E749" s="336"/>
      <c r="F749" s="336"/>
      <c r="G749" s="336"/>
      <c r="H749" s="336"/>
      <c r="I749" s="336"/>
      <c r="J749" s="336"/>
      <c r="K749" s="336"/>
      <c r="L749" s="336"/>
      <c r="M749" s="336"/>
      <c r="N749" s="336"/>
      <c r="O749" s="336"/>
      <c r="P749" s="336"/>
      <c r="Q749" s="336"/>
      <c r="R749" s="336"/>
      <c r="S749" s="336"/>
      <c r="T749" s="336"/>
      <c r="U749" s="336"/>
      <c r="V749" s="336"/>
      <c r="W749" s="336"/>
      <c r="X749" s="336"/>
      <c r="Y749" s="336"/>
      <c r="Z749" s="336"/>
    </row>
    <row r="750">
      <c r="A750" s="336"/>
      <c r="B750" s="336"/>
      <c r="C750" s="336"/>
      <c r="D750" s="336"/>
      <c r="E750" s="336"/>
      <c r="F750" s="336"/>
      <c r="G750" s="336"/>
      <c r="H750" s="336"/>
      <c r="I750" s="336"/>
      <c r="J750" s="336"/>
      <c r="K750" s="336"/>
      <c r="L750" s="336"/>
      <c r="M750" s="336"/>
      <c r="N750" s="336"/>
      <c r="O750" s="336"/>
      <c r="P750" s="336"/>
      <c r="Q750" s="336"/>
      <c r="R750" s="336"/>
      <c r="S750" s="336"/>
      <c r="T750" s="336"/>
      <c r="U750" s="336"/>
      <c r="V750" s="336"/>
      <c r="W750" s="336"/>
      <c r="X750" s="336"/>
      <c r="Y750" s="336"/>
      <c r="Z750" s="336"/>
    </row>
    <row r="751">
      <c r="A751" s="336"/>
      <c r="B751" s="336"/>
      <c r="C751" s="336"/>
      <c r="D751" s="336"/>
      <c r="E751" s="336"/>
      <c r="F751" s="336"/>
      <c r="G751" s="336"/>
      <c r="H751" s="336"/>
      <c r="I751" s="336"/>
      <c r="J751" s="336"/>
      <c r="K751" s="336"/>
      <c r="L751" s="336"/>
      <c r="M751" s="336"/>
      <c r="N751" s="336"/>
      <c r="O751" s="336"/>
      <c r="P751" s="336"/>
      <c r="Q751" s="336"/>
      <c r="R751" s="336"/>
      <c r="S751" s="336"/>
      <c r="T751" s="336"/>
      <c r="U751" s="336"/>
      <c r="V751" s="336"/>
      <c r="W751" s="336"/>
      <c r="X751" s="336"/>
      <c r="Y751" s="336"/>
      <c r="Z751" s="336"/>
    </row>
    <row r="752">
      <c r="A752" s="336"/>
      <c r="B752" s="336"/>
      <c r="C752" s="336"/>
      <c r="D752" s="336"/>
      <c r="E752" s="336"/>
      <c r="F752" s="336"/>
      <c r="G752" s="336"/>
      <c r="H752" s="336"/>
      <c r="I752" s="336"/>
      <c r="J752" s="336"/>
      <c r="K752" s="336"/>
      <c r="L752" s="336"/>
      <c r="M752" s="336"/>
      <c r="N752" s="336"/>
      <c r="O752" s="336"/>
      <c r="P752" s="336"/>
      <c r="Q752" s="336"/>
      <c r="R752" s="336"/>
      <c r="S752" s="336"/>
      <c r="T752" s="336"/>
      <c r="U752" s="336"/>
      <c r="V752" s="336"/>
      <c r="W752" s="336"/>
      <c r="X752" s="336"/>
      <c r="Y752" s="336"/>
      <c r="Z752" s="336"/>
    </row>
    <row r="753">
      <c r="A753" s="336"/>
      <c r="B753" s="336"/>
      <c r="C753" s="336"/>
      <c r="D753" s="336"/>
      <c r="E753" s="336"/>
      <c r="F753" s="336"/>
      <c r="G753" s="336"/>
      <c r="H753" s="336"/>
      <c r="I753" s="336"/>
      <c r="J753" s="336"/>
      <c r="K753" s="336"/>
      <c r="L753" s="336"/>
      <c r="M753" s="336"/>
      <c r="N753" s="336"/>
      <c r="O753" s="336"/>
      <c r="P753" s="336"/>
      <c r="Q753" s="336"/>
      <c r="R753" s="336"/>
      <c r="S753" s="336"/>
      <c r="T753" s="336"/>
      <c r="U753" s="336"/>
      <c r="V753" s="336"/>
      <c r="W753" s="336"/>
      <c r="X753" s="336"/>
      <c r="Y753" s="336"/>
      <c r="Z753" s="336"/>
    </row>
    <row r="754">
      <c r="A754" s="336"/>
      <c r="B754" s="336"/>
      <c r="C754" s="336"/>
      <c r="D754" s="336"/>
      <c r="E754" s="336"/>
      <c r="F754" s="336"/>
      <c r="G754" s="336"/>
      <c r="H754" s="336"/>
      <c r="I754" s="336"/>
      <c r="J754" s="336"/>
      <c r="K754" s="336"/>
      <c r="L754" s="336"/>
      <c r="M754" s="336"/>
      <c r="N754" s="336"/>
      <c r="O754" s="336"/>
      <c r="P754" s="336"/>
      <c r="Q754" s="336"/>
      <c r="R754" s="336"/>
      <c r="S754" s="336"/>
      <c r="T754" s="336"/>
      <c r="U754" s="336"/>
      <c r="V754" s="336"/>
      <c r="W754" s="336"/>
      <c r="X754" s="336"/>
      <c r="Y754" s="336"/>
      <c r="Z754" s="336"/>
    </row>
    <row r="755">
      <c r="A755" s="336"/>
      <c r="B755" s="336"/>
      <c r="C755" s="336"/>
      <c r="D755" s="336"/>
      <c r="E755" s="336"/>
      <c r="F755" s="336"/>
      <c r="G755" s="336"/>
      <c r="H755" s="336"/>
      <c r="I755" s="336"/>
      <c r="J755" s="336"/>
      <c r="K755" s="336"/>
      <c r="L755" s="336"/>
      <c r="M755" s="336"/>
      <c r="N755" s="336"/>
      <c r="O755" s="336"/>
      <c r="P755" s="336"/>
      <c r="Q755" s="336"/>
      <c r="R755" s="336"/>
      <c r="S755" s="336"/>
      <c r="T755" s="336"/>
      <c r="U755" s="336"/>
      <c r="V755" s="336"/>
      <c r="W755" s="336"/>
      <c r="X755" s="336"/>
      <c r="Y755" s="336"/>
      <c r="Z755" s="336"/>
    </row>
    <row r="756">
      <c r="A756" s="336"/>
      <c r="B756" s="336"/>
      <c r="C756" s="336"/>
      <c r="D756" s="336"/>
      <c r="E756" s="336"/>
      <c r="F756" s="336"/>
      <c r="G756" s="336"/>
      <c r="H756" s="336"/>
      <c r="I756" s="336"/>
      <c r="J756" s="336"/>
      <c r="K756" s="336"/>
      <c r="L756" s="336"/>
      <c r="M756" s="336"/>
      <c r="N756" s="336"/>
      <c r="O756" s="336"/>
      <c r="P756" s="336"/>
      <c r="Q756" s="336"/>
      <c r="R756" s="336"/>
      <c r="S756" s="336"/>
      <c r="T756" s="336"/>
      <c r="U756" s="336"/>
      <c r="V756" s="336"/>
      <c r="W756" s="336"/>
      <c r="X756" s="336"/>
      <c r="Y756" s="336"/>
      <c r="Z756" s="336"/>
    </row>
    <row r="757">
      <c r="A757" s="336"/>
      <c r="B757" s="336"/>
      <c r="C757" s="336"/>
      <c r="D757" s="336"/>
      <c r="E757" s="336"/>
      <c r="F757" s="336"/>
      <c r="G757" s="336"/>
      <c r="H757" s="336"/>
      <c r="I757" s="336"/>
      <c r="J757" s="336"/>
      <c r="K757" s="336"/>
      <c r="L757" s="336"/>
      <c r="M757" s="336"/>
      <c r="N757" s="336"/>
      <c r="O757" s="336"/>
      <c r="P757" s="336"/>
      <c r="Q757" s="336"/>
      <c r="R757" s="336"/>
      <c r="S757" s="336"/>
      <c r="T757" s="336"/>
      <c r="U757" s="336"/>
      <c r="V757" s="336"/>
      <c r="W757" s="336"/>
      <c r="X757" s="336"/>
      <c r="Y757" s="336"/>
      <c r="Z757" s="336"/>
    </row>
    <row r="758">
      <c r="A758" s="336"/>
      <c r="B758" s="336"/>
      <c r="C758" s="336"/>
      <c r="D758" s="336"/>
      <c r="E758" s="336"/>
      <c r="F758" s="336"/>
      <c r="G758" s="336"/>
      <c r="H758" s="336"/>
      <c r="I758" s="336"/>
      <c r="J758" s="336"/>
      <c r="K758" s="336"/>
      <c r="L758" s="336"/>
      <c r="M758" s="336"/>
      <c r="N758" s="336"/>
      <c r="O758" s="336"/>
      <c r="P758" s="336"/>
      <c r="Q758" s="336"/>
      <c r="R758" s="336"/>
      <c r="S758" s="336"/>
      <c r="T758" s="336"/>
      <c r="U758" s="336"/>
      <c r="V758" s="336"/>
      <c r="W758" s="336"/>
      <c r="X758" s="336"/>
      <c r="Y758" s="336"/>
      <c r="Z758" s="336"/>
    </row>
    <row r="759">
      <c r="A759" s="336"/>
      <c r="B759" s="336"/>
      <c r="C759" s="336"/>
      <c r="D759" s="336"/>
      <c r="E759" s="336"/>
      <c r="F759" s="336"/>
      <c r="G759" s="336"/>
      <c r="H759" s="336"/>
      <c r="I759" s="336"/>
      <c r="J759" s="336"/>
      <c r="K759" s="336"/>
      <c r="L759" s="336"/>
      <c r="M759" s="336"/>
      <c r="N759" s="336"/>
      <c r="O759" s="336"/>
      <c r="P759" s="336"/>
      <c r="Q759" s="336"/>
      <c r="R759" s="336"/>
      <c r="S759" s="336"/>
      <c r="T759" s="336"/>
      <c r="U759" s="336"/>
      <c r="V759" s="336"/>
      <c r="W759" s="336"/>
      <c r="X759" s="336"/>
      <c r="Y759" s="336"/>
      <c r="Z759" s="336"/>
    </row>
    <row r="760">
      <c r="A760" s="336"/>
      <c r="B760" s="336"/>
      <c r="C760" s="336"/>
      <c r="D760" s="336"/>
      <c r="E760" s="336"/>
      <c r="F760" s="336"/>
      <c r="G760" s="336"/>
      <c r="H760" s="336"/>
      <c r="I760" s="336"/>
      <c r="J760" s="336"/>
      <c r="K760" s="336"/>
      <c r="L760" s="336"/>
      <c r="M760" s="336"/>
      <c r="N760" s="336"/>
      <c r="O760" s="336"/>
      <c r="P760" s="336"/>
      <c r="Q760" s="336"/>
      <c r="R760" s="336"/>
      <c r="S760" s="336"/>
      <c r="T760" s="336"/>
      <c r="U760" s="336"/>
      <c r="V760" s="336"/>
      <c r="W760" s="336"/>
      <c r="X760" s="336"/>
      <c r="Y760" s="336"/>
      <c r="Z760" s="336"/>
    </row>
    <row r="761">
      <c r="A761" s="336"/>
      <c r="B761" s="336"/>
      <c r="C761" s="336"/>
      <c r="D761" s="336"/>
      <c r="E761" s="336"/>
      <c r="F761" s="336"/>
      <c r="G761" s="336"/>
      <c r="H761" s="336"/>
      <c r="I761" s="336"/>
      <c r="J761" s="336"/>
      <c r="K761" s="336"/>
      <c r="L761" s="336"/>
      <c r="M761" s="336"/>
      <c r="N761" s="336"/>
      <c r="O761" s="336"/>
      <c r="P761" s="336"/>
      <c r="Q761" s="336"/>
      <c r="R761" s="336"/>
      <c r="S761" s="336"/>
      <c r="T761" s="336"/>
      <c r="U761" s="336"/>
      <c r="V761" s="336"/>
      <c r="W761" s="336"/>
      <c r="X761" s="336"/>
      <c r="Y761" s="336"/>
      <c r="Z761" s="336"/>
    </row>
    <row r="762">
      <c r="A762" s="336"/>
      <c r="B762" s="336"/>
      <c r="C762" s="336"/>
      <c r="D762" s="336"/>
      <c r="E762" s="336"/>
      <c r="F762" s="336"/>
      <c r="G762" s="336"/>
      <c r="H762" s="336"/>
      <c r="I762" s="336"/>
      <c r="J762" s="336"/>
      <c r="K762" s="336"/>
      <c r="L762" s="336"/>
      <c r="M762" s="336"/>
      <c r="N762" s="336"/>
      <c r="O762" s="336"/>
      <c r="P762" s="336"/>
      <c r="Q762" s="336"/>
      <c r="R762" s="336"/>
      <c r="S762" s="336"/>
      <c r="T762" s="336"/>
      <c r="U762" s="336"/>
      <c r="V762" s="336"/>
      <c r="W762" s="336"/>
      <c r="X762" s="336"/>
      <c r="Y762" s="336"/>
      <c r="Z762" s="336"/>
    </row>
    <row r="763">
      <c r="A763" s="336"/>
      <c r="B763" s="336"/>
      <c r="C763" s="336"/>
      <c r="D763" s="336"/>
      <c r="E763" s="336"/>
      <c r="F763" s="336"/>
      <c r="G763" s="336"/>
      <c r="H763" s="336"/>
      <c r="I763" s="336"/>
      <c r="J763" s="336"/>
      <c r="K763" s="336"/>
      <c r="L763" s="336"/>
      <c r="M763" s="336"/>
      <c r="N763" s="336"/>
      <c r="O763" s="336"/>
      <c r="P763" s="336"/>
      <c r="Q763" s="336"/>
      <c r="R763" s="336"/>
      <c r="S763" s="336"/>
      <c r="T763" s="336"/>
      <c r="U763" s="336"/>
      <c r="V763" s="336"/>
      <c r="W763" s="336"/>
      <c r="X763" s="336"/>
      <c r="Y763" s="336"/>
      <c r="Z763" s="336"/>
    </row>
    <row r="764">
      <c r="A764" s="336"/>
      <c r="B764" s="336"/>
      <c r="C764" s="336"/>
      <c r="D764" s="336"/>
      <c r="E764" s="336"/>
      <c r="F764" s="336"/>
      <c r="G764" s="336"/>
      <c r="H764" s="336"/>
      <c r="I764" s="336"/>
      <c r="J764" s="336"/>
      <c r="K764" s="336"/>
      <c r="L764" s="336"/>
      <c r="M764" s="336"/>
      <c r="N764" s="336"/>
      <c r="O764" s="336"/>
      <c r="P764" s="336"/>
      <c r="Q764" s="336"/>
      <c r="R764" s="336"/>
      <c r="S764" s="336"/>
      <c r="T764" s="336"/>
      <c r="U764" s="336"/>
      <c r="V764" s="336"/>
      <c r="W764" s="336"/>
      <c r="X764" s="336"/>
      <c r="Y764" s="336"/>
      <c r="Z764" s="336"/>
    </row>
    <row r="765">
      <c r="A765" s="336"/>
      <c r="B765" s="336"/>
      <c r="C765" s="336"/>
      <c r="D765" s="336"/>
      <c r="E765" s="336"/>
      <c r="F765" s="336"/>
      <c r="G765" s="336"/>
      <c r="H765" s="336"/>
      <c r="I765" s="336"/>
      <c r="J765" s="336"/>
      <c r="K765" s="336"/>
      <c r="L765" s="336"/>
      <c r="M765" s="336"/>
      <c r="N765" s="336"/>
      <c r="O765" s="336"/>
      <c r="P765" s="336"/>
      <c r="Q765" s="336"/>
      <c r="R765" s="336"/>
      <c r="S765" s="336"/>
      <c r="T765" s="336"/>
      <c r="U765" s="336"/>
      <c r="V765" s="336"/>
      <c r="W765" s="336"/>
      <c r="X765" s="336"/>
      <c r="Y765" s="336"/>
      <c r="Z765" s="336"/>
    </row>
    <row r="766">
      <c r="A766" s="336"/>
      <c r="B766" s="336"/>
      <c r="C766" s="336"/>
      <c r="D766" s="336"/>
      <c r="E766" s="336"/>
      <c r="F766" s="336"/>
      <c r="G766" s="336"/>
      <c r="H766" s="336"/>
      <c r="I766" s="336"/>
      <c r="J766" s="336"/>
      <c r="K766" s="336"/>
      <c r="L766" s="336"/>
      <c r="M766" s="336"/>
      <c r="N766" s="336"/>
      <c r="O766" s="336"/>
      <c r="P766" s="336"/>
      <c r="Q766" s="336"/>
      <c r="R766" s="336"/>
      <c r="S766" s="336"/>
      <c r="T766" s="336"/>
      <c r="U766" s="336"/>
      <c r="V766" s="336"/>
      <c r="W766" s="336"/>
      <c r="X766" s="336"/>
      <c r="Y766" s="336"/>
      <c r="Z766" s="336"/>
    </row>
    <row r="767">
      <c r="A767" s="336"/>
      <c r="B767" s="336"/>
      <c r="C767" s="336"/>
      <c r="D767" s="336"/>
      <c r="E767" s="336"/>
      <c r="F767" s="336"/>
      <c r="G767" s="336"/>
      <c r="H767" s="336"/>
      <c r="I767" s="336"/>
      <c r="J767" s="336"/>
      <c r="K767" s="336"/>
      <c r="L767" s="336"/>
      <c r="M767" s="336"/>
      <c r="N767" s="336"/>
      <c r="O767" s="336"/>
      <c r="P767" s="336"/>
      <c r="Q767" s="336"/>
      <c r="R767" s="336"/>
      <c r="S767" s="336"/>
      <c r="T767" s="336"/>
      <c r="U767" s="336"/>
      <c r="V767" s="336"/>
      <c r="W767" s="336"/>
      <c r="X767" s="336"/>
      <c r="Y767" s="336"/>
      <c r="Z767" s="336"/>
    </row>
    <row r="768">
      <c r="A768" s="336"/>
      <c r="B768" s="336"/>
      <c r="C768" s="336"/>
      <c r="D768" s="336"/>
      <c r="E768" s="336"/>
      <c r="F768" s="336"/>
      <c r="G768" s="336"/>
      <c r="H768" s="336"/>
      <c r="I768" s="336"/>
      <c r="J768" s="336"/>
      <c r="K768" s="336"/>
      <c r="L768" s="336"/>
      <c r="M768" s="336"/>
      <c r="N768" s="336"/>
      <c r="O768" s="336"/>
      <c r="P768" s="336"/>
      <c r="Q768" s="336"/>
      <c r="R768" s="336"/>
      <c r="S768" s="336"/>
      <c r="T768" s="336"/>
      <c r="U768" s="336"/>
      <c r="V768" s="336"/>
      <c r="W768" s="336"/>
      <c r="X768" s="336"/>
      <c r="Y768" s="336"/>
      <c r="Z768" s="336"/>
    </row>
    <row r="769">
      <c r="A769" s="336"/>
      <c r="B769" s="336"/>
      <c r="C769" s="336"/>
      <c r="D769" s="336"/>
      <c r="E769" s="336"/>
      <c r="F769" s="336"/>
      <c r="G769" s="336"/>
      <c r="H769" s="336"/>
      <c r="I769" s="336"/>
      <c r="J769" s="336"/>
      <c r="K769" s="336"/>
      <c r="L769" s="336"/>
      <c r="M769" s="336"/>
      <c r="N769" s="336"/>
      <c r="O769" s="336"/>
      <c r="P769" s="336"/>
      <c r="Q769" s="336"/>
      <c r="R769" s="336"/>
      <c r="S769" s="336"/>
      <c r="T769" s="336"/>
      <c r="U769" s="336"/>
      <c r="V769" s="336"/>
      <c r="W769" s="336"/>
      <c r="X769" s="336"/>
      <c r="Y769" s="336"/>
      <c r="Z769" s="336"/>
    </row>
    <row r="770">
      <c r="A770" s="336"/>
      <c r="B770" s="336"/>
      <c r="C770" s="336"/>
      <c r="D770" s="336"/>
      <c r="E770" s="336"/>
      <c r="F770" s="336"/>
      <c r="G770" s="336"/>
      <c r="H770" s="336"/>
      <c r="I770" s="336"/>
      <c r="J770" s="336"/>
      <c r="K770" s="336"/>
      <c r="L770" s="336"/>
      <c r="M770" s="336"/>
      <c r="N770" s="336"/>
      <c r="O770" s="336"/>
      <c r="P770" s="336"/>
      <c r="Q770" s="336"/>
      <c r="R770" s="336"/>
      <c r="S770" s="336"/>
      <c r="T770" s="336"/>
      <c r="U770" s="336"/>
      <c r="V770" s="336"/>
      <c r="W770" s="336"/>
      <c r="X770" s="336"/>
      <c r="Y770" s="336"/>
      <c r="Z770" s="336"/>
    </row>
    <row r="771">
      <c r="A771" s="336"/>
      <c r="B771" s="336"/>
      <c r="C771" s="336"/>
      <c r="D771" s="336"/>
      <c r="E771" s="336"/>
      <c r="F771" s="336"/>
      <c r="G771" s="336"/>
      <c r="H771" s="336"/>
      <c r="I771" s="336"/>
      <c r="J771" s="336"/>
      <c r="K771" s="336"/>
      <c r="L771" s="336"/>
      <c r="M771" s="336"/>
      <c r="N771" s="336"/>
      <c r="O771" s="336"/>
      <c r="P771" s="336"/>
      <c r="Q771" s="336"/>
      <c r="R771" s="336"/>
      <c r="S771" s="336"/>
      <c r="T771" s="336"/>
      <c r="U771" s="336"/>
      <c r="V771" s="336"/>
      <c r="W771" s="336"/>
      <c r="X771" s="336"/>
      <c r="Y771" s="336"/>
      <c r="Z771" s="336"/>
    </row>
    <row r="772">
      <c r="A772" s="336"/>
      <c r="B772" s="336"/>
      <c r="C772" s="336"/>
      <c r="D772" s="336"/>
      <c r="E772" s="336"/>
      <c r="F772" s="336"/>
      <c r="G772" s="336"/>
      <c r="H772" s="336"/>
      <c r="I772" s="336"/>
      <c r="J772" s="336"/>
      <c r="K772" s="336"/>
      <c r="L772" s="336"/>
      <c r="M772" s="336"/>
      <c r="N772" s="336"/>
      <c r="O772" s="336"/>
      <c r="P772" s="336"/>
      <c r="Q772" s="336"/>
      <c r="R772" s="336"/>
      <c r="S772" s="336"/>
      <c r="T772" s="336"/>
      <c r="U772" s="336"/>
      <c r="V772" s="336"/>
      <c r="W772" s="336"/>
      <c r="X772" s="336"/>
      <c r="Y772" s="336"/>
      <c r="Z772" s="336"/>
    </row>
    <row r="773">
      <c r="A773" s="336"/>
      <c r="B773" s="336"/>
      <c r="C773" s="336"/>
      <c r="D773" s="336"/>
      <c r="E773" s="336"/>
      <c r="F773" s="336"/>
      <c r="G773" s="336"/>
      <c r="H773" s="336"/>
      <c r="I773" s="336"/>
      <c r="J773" s="336"/>
      <c r="K773" s="336"/>
      <c r="L773" s="336"/>
      <c r="M773" s="336"/>
      <c r="N773" s="336"/>
      <c r="O773" s="336"/>
      <c r="P773" s="336"/>
      <c r="Q773" s="336"/>
      <c r="R773" s="336"/>
      <c r="S773" s="336"/>
      <c r="T773" s="336"/>
      <c r="U773" s="336"/>
      <c r="V773" s="336"/>
      <c r="W773" s="336"/>
      <c r="X773" s="336"/>
      <c r="Y773" s="336"/>
      <c r="Z773" s="336"/>
    </row>
    <row r="774">
      <c r="A774" s="336"/>
      <c r="B774" s="336"/>
      <c r="C774" s="336"/>
      <c r="D774" s="336"/>
      <c r="E774" s="336"/>
      <c r="F774" s="336"/>
      <c r="G774" s="336"/>
      <c r="H774" s="336"/>
      <c r="I774" s="336"/>
      <c r="J774" s="336"/>
      <c r="K774" s="336"/>
      <c r="L774" s="336"/>
      <c r="M774" s="336"/>
      <c r="N774" s="336"/>
      <c r="O774" s="336"/>
      <c r="P774" s="336"/>
      <c r="Q774" s="336"/>
      <c r="R774" s="336"/>
      <c r="S774" s="336"/>
      <c r="T774" s="336"/>
      <c r="U774" s="336"/>
      <c r="V774" s="336"/>
      <c r="W774" s="336"/>
      <c r="X774" s="336"/>
      <c r="Y774" s="336"/>
      <c r="Z774" s="336"/>
    </row>
    <row r="775">
      <c r="A775" s="336"/>
      <c r="B775" s="336"/>
      <c r="C775" s="336"/>
      <c r="D775" s="336"/>
      <c r="E775" s="336"/>
      <c r="F775" s="336"/>
      <c r="G775" s="336"/>
      <c r="H775" s="336"/>
      <c r="I775" s="336"/>
      <c r="J775" s="336"/>
      <c r="K775" s="336"/>
      <c r="L775" s="336"/>
      <c r="M775" s="336"/>
      <c r="N775" s="336"/>
      <c r="O775" s="336"/>
      <c r="P775" s="336"/>
      <c r="Q775" s="336"/>
      <c r="R775" s="336"/>
      <c r="S775" s="336"/>
      <c r="T775" s="336"/>
      <c r="U775" s="336"/>
      <c r="V775" s="336"/>
      <c r="W775" s="336"/>
      <c r="X775" s="336"/>
      <c r="Y775" s="336"/>
      <c r="Z775" s="336"/>
    </row>
    <row r="776">
      <c r="A776" s="336"/>
      <c r="B776" s="336"/>
      <c r="C776" s="336"/>
      <c r="D776" s="336"/>
      <c r="E776" s="336"/>
      <c r="F776" s="336"/>
      <c r="G776" s="336"/>
      <c r="H776" s="336"/>
      <c r="I776" s="336"/>
      <c r="J776" s="336"/>
      <c r="K776" s="336"/>
      <c r="L776" s="336"/>
      <c r="M776" s="336"/>
      <c r="N776" s="336"/>
      <c r="O776" s="336"/>
      <c r="P776" s="336"/>
      <c r="Q776" s="336"/>
      <c r="R776" s="336"/>
      <c r="S776" s="336"/>
      <c r="T776" s="336"/>
      <c r="U776" s="336"/>
      <c r="V776" s="336"/>
      <c r="W776" s="336"/>
      <c r="X776" s="336"/>
      <c r="Y776" s="336"/>
      <c r="Z776" s="336"/>
    </row>
    <row r="777">
      <c r="A777" s="336"/>
      <c r="B777" s="336"/>
      <c r="C777" s="336"/>
      <c r="D777" s="336"/>
      <c r="E777" s="336"/>
      <c r="F777" s="336"/>
      <c r="G777" s="336"/>
      <c r="H777" s="336"/>
      <c r="I777" s="336"/>
      <c r="J777" s="336"/>
      <c r="K777" s="336"/>
      <c r="L777" s="336"/>
      <c r="M777" s="336"/>
      <c r="N777" s="336"/>
      <c r="O777" s="336"/>
      <c r="P777" s="336"/>
      <c r="Q777" s="336"/>
      <c r="R777" s="336"/>
      <c r="S777" s="336"/>
      <c r="T777" s="336"/>
      <c r="U777" s="336"/>
      <c r="V777" s="336"/>
      <c r="W777" s="336"/>
      <c r="X777" s="336"/>
      <c r="Y777" s="336"/>
      <c r="Z777" s="336"/>
    </row>
    <row r="778">
      <c r="A778" s="336"/>
      <c r="B778" s="336"/>
      <c r="C778" s="336"/>
      <c r="D778" s="336"/>
      <c r="E778" s="336"/>
      <c r="F778" s="336"/>
      <c r="G778" s="336"/>
      <c r="H778" s="336"/>
      <c r="I778" s="336"/>
      <c r="J778" s="336"/>
      <c r="K778" s="336"/>
      <c r="L778" s="336"/>
      <c r="M778" s="336"/>
      <c r="N778" s="336"/>
      <c r="O778" s="336"/>
      <c r="P778" s="336"/>
      <c r="Q778" s="336"/>
      <c r="R778" s="336"/>
      <c r="S778" s="336"/>
      <c r="T778" s="336"/>
      <c r="U778" s="336"/>
      <c r="V778" s="336"/>
      <c r="W778" s="336"/>
      <c r="X778" s="336"/>
      <c r="Y778" s="336"/>
      <c r="Z778" s="336"/>
    </row>
    <row r="779">
      <c r="A779" s="336"/>
      <c r="B779" s="336"/>
      <c r="C779" s="336"/>
      <c r="D779" s="336"/>
      <c r="E779" s="336"/>
      <c r="F779" s="336"/>
      <c r="G779" s="336"/>
      <c r="H779" s="336"/>
      <c r="I779" s="336"/>
      <c r="J779" s="336"/>
      <c r="K779" s="336"/>
      <c r="L779" s="336"/>
      <c r="M779" s="336"/>
      <c r="N779" s="336"/>
      <c r="O779" s="336"/>
      <c r="P779" s="336"/>
      <c r="Q779" s="336"/>
      <c r="R779" s="336"/>
      <c r="S779" s="336"/>
      <c r="T779" s="336"/>
      <c r="U779" s="336"/>
      <c r="V779" s="336"/>
      <c r="W779" s="336"/>
      <c r="X779" s="336"/>
      <c r="Y779" s="336"/>
      <c r="Z779" s="336"/>
    </row>
    <row r="780">
      <c r="A780" s="336"/>
      <c r="B780" s="336"/>
      <c r="C780" s="336"/>
      <c r="D780" s="336"/>
      <c r="E780" s="336"/>
      <c r="F780" s="336"/>
      <c r="G780" s="336"/>
      <c r="H780" s="336"/>
      <c r="I780" s="336"/>
      <c r="J780" s="336"/>
      <c r="K780" s="336"/>
      <c r="L780" s="336"/>
      <c r="M780" s="336"/>
      <c r="N780" s="336"/>
      <c r="O780" s="336"/>
      <c r="P780" s="336"/>
      <c r="Q780" s="336"/>
      <c r="R780" s="336"/>
      <c r="S780" s="336"/>
      <c r="T780" s="336"/>
      <c r="U780" s="336"/>
      <c r="V780" s="336"/>
      <c r="W780" s="336"/>
      <c r="X780" s="336"/>
      <c r="Y780" s="336"/>
      <c r="Z780" s="336"/>
    </row>
    <row r="781">
      <c r="A781" s="336"/>
      <c r="B781" s="336"/>
      <c r="C781" s="336"/>
      <c r="D781" s="336"/>
      <c r="E781" s="336"/>
      <c r="F781" s="336"/>
      <c r="G781" s="336"/>
      <c r="H781" s="336"/>
      <c r="I781" s="336"/>
      <c r="J781" s="336"/>
      <c r="K781" s="336"/>
      <c r="L781" s="336"/>
      <c r="M781" s="336"/>
      <c r="N781" s="336"/>
      <c r="O781" s="336"/>
      <c r="P781" s="336"/>
      <c r="Q781" s="336"/>
      <c r="R781" s="336"/>
      <c r="S781" s="336"/>
      <c r="T781" s="336"/>
      <c r="U781" s="336"/>
      <c r="V781" s="336"/>
      <c r="W781" s="336"/>
      <c r="X781" s="336"/>
      <c r="Y781" s="336"/>
      <c r="Z781" s="336"/>
    </row>
    <row r="782">
      <c r="A782" s="336"/>
      <c r="B782" s="336"/>
      <c r="C782" s="336"/>
      <c r="D782" s="336"/>
      <c r="E782" s="336"/>
      <c r="F782" s="336"/>
      <c r="G782" s="336"/>
      <c r="H782" s="336"/>
      <c r="I782" s="336"/>
      <c r="J782" s="336"/>
      <c r="K782" s="336"/>
      <c r="L782" s="336"/>
      <c r="M782" s="336"/>
      <c r="N782" s="336"/>
      <c r="O782" s="336"/>
      <c r="P782" s="336"/>
      <c r="Q782" s="336"/>
      <c r="R782" s="336"/>
      <c r="S782" s="336"/>
      <c r="T782" s="336"/>
      <c r="U782" s="336"/>
      <c r="V782" s="336"/>
      <c r="W782" s="336"/>
      <c r="X782" s="336"/>
      <c r="Y782" s="336"/>
      <c r="Z782" s="336"/>
    </row>
    <row r="783">
      <c r="A783" s="336"/>
      <c r="B783" s="336"/>
      <c r="C783" s="336"/>
      <c r="D783" s="336"/>
      <c r="E783" s="336"/>
      <c r="F783" s="336"/>
      <c r="G783" s="336"/>
      <c r="H783" s="336"/>
      <c r="I783" s="336"/>
      <c r="J783" s="336"/>
      <c r="K783" s="336"/>
      <c r="L783" s="336"/>
      <c r="M783" s="336"/>
      <c r="N783" s="336"/>
      <c r="O783" s="336"/>
      <c r="P783" s="336"/>
      <c r="Q783" s="336"/>
      <c r="R783" s="336"/>
      <c r="S783" s="336"/>
      <c r="T783" s="336"/>
      <c r="U783" s="336"/>
      <c r="V783" s="336"/>
      <c r="W783" s="336"/>
      <c r="X783" s="336"/>
      <c r="Y783" s="336"/>
      <c r="Z783" s="336"/>
    </row>
    <row r="784">
      <c r="A784" s="336"/>
      <c r="B784" s="336"/>
      <c r="C784" s="336"/>
      <c r="D784" s="336"/>
      <c r="E784" s="336"/>
      <c r="F784" s="336"/>
      <c r="G784" s="336"/>
      <c r="H784" s="336"/>
      <c r="I784" s="336"/>
      <c r="J784" s="336"/>
      <c r="K784" s="336"/>
      <c r="L784" s="336"/>
      <c r="M784" s="336"/>
      <c r="N784" s="336"/>
      <c r="O784" s="336"/>
      <c r="P784" s="336"/>
      <c r="Q784" s="336"/>
      <c r="R784" s="336"/>
      <c r="S784" s="336"/>
      <c r="T784" s="336"/>
      <c r="U784" s="336"/>
      <c r="V784" s="336"/>
      <c r="W784" s="336"/>
      <c r="X784" s="336"/>
      <c r="Y784" s="336"/>
      <c r="Z784" s="336"/>
    </row>
    <row r="785">
      <c r="A785" s="336"/>
      <c r="B785" s="336"/>
      <c r="C785" s="336"/>
      <c r="D785" s="336"/>
      <c r="E785" s="336"/>
      <c r="F785" s="336"/>
      <c r="G785" s="336"/>
      <c r="H785" s="336"/>
      <c r="I785" s="336"/>
      <c r="J785" s="336"/>
      <c r="K785" s="336"/>
      <c r="L785" s="336"/>
      <c r="M785" s="336"/>
      <c r="N785" s="336"/>
      <c r="O785" s="336"/>
      <c r="P785" s="336"/>
      <c r="Q785" s="336"/>
      <c r="R785" s="336"/>
      <c r="S785" s="336"/>
      <c r="T785" s="336"/>
      <c r="U785" s="336"/>
      <c r="V785" s="336"/>
      <c r="W785" s="336"/>
      <c r="X785" s="336"/>
      <c r="Y785" s="336"/>
      <c r="Z785" s="336"/>
    </row>
    <row r="786">
      <c r="A786" s="336"/>
      <c r="B786" s="336"/>
      <c r="C786" s="336"/>
      <c r="D786" s="336"/>
      <c r="E786" s="336"/>
      <c r="F786" s="336"/>
      <c r="G786" s="336"/>
      <c r="H786" s="336"/>
      <c r="I786" s="336"/>
      <c r="J786" s="336"/>
      <c r="K786" s="336"/>
      <c r="L786" s="336"/>
      <c r="M786" s="336"/>
      <c r="N786" s="336"/>
      <c r="O786" s="336"/>
      <c r="P786" s="336"/>
      <c r="Q786" s="336"/>
      <c r="R786" s="336"/>
      <c r="S786" s="336"/>
      <c r="T786" s="336"/>
      <c r="U786" s="336"/>
      <c r="V786" s="336"/>
      <c r="W786" s="336"/>
      <c r="X786" s="336"/>
      <c r="Y786" s="336"/>
      <c r="Z786" s="336"/>
    </row>
    <row r="787">
      <c r="A787" s="336"/>
      <c r="B787" s="336"/>
      <c r="C787" s="336"/>
      <c r="D787" s="336"/>
      <c r="E787" s="336"/>
      <c r="F787" s="336"/>
      <c r="G787" s="336"/>
      <c r="H787" s="336"/>
      <c r="I787" s="336"/>
      <c r="J787" s="336"/>
      <c r="K787" s="336"/>
      <c r="L787" s="336"/>
      <c r="M787" s="336"/>
      <c r="N787" s="336"/>
      <c r="O787" s="336"/>
      <c r="P787" s="336"/>
      <c r="Q787" s="336"/>
      <c r="R787" s="336"/>
      <c r="S787" s="336"/>
      <c r="T787" s="336"/>
      <c r="U787" s="336"/>
      <c r="V787" s="336"/>
      <c r="W787" s="336"/>
      <c r="X787" s="336"/>
      <c r="Y787" s="336"/>
      <c r="Z787" s="336"/>
    </row>
    <row r="788">
      <c r="A788" s="336"/>
      <c r="B788" s="336"/>
      <c r="C788" s="336"/>
      <c r="D788" s="336"/>
      <c r="E788" s="336"/>
      <c r="F788" s="336"/>
      <c r="G788" s="336"/>
      <c r="H788" s="336"/>
      <c r="I788" s="336"/>
      <c r="J788" s="336"/>
      <c r="K788" s="336"/>
      <c r="L788" s="336"/>
      <c r="M788" s="336"/>
      <c r="N788" s="336"/>
      <c r="O788" s="336"/>
      <c r="P788" s="336"/>
      <c r="Q788" s="336"/>
      <c r="R788" s="336"/>
      <c r="S788" s="336"/>
      <c r="T788" s="336"/>
      <c r="U788" s="336"/>
      <c r="V788" s="336"/>
      <c r="W788" s="336"/>
      <c r="X788" s="336"/>
      <c r="Y788" s="336"/>
      <c r="Z788" s="336"/>
    </row>
    <row r="789">
      <c r="A789" s="336"/>
      <c r="B789" s="336"/>
      <c r="C789" s="336"/>
      <c r="D789" s="336"/>
      <c r="E789" s="336"/>
      <c r="F789" s="336"/>
      <c r="G789" s="336"/>
      <c r="H789" s="336"/>
      <c r="I789" s="336"/>
      <c r="J789" s="336"/>
      <c r="K789" s="336"/>
      <c r="L789" s="336"/>
      <c r="M789" s="336"/>
      <c r="N789" s="336"/>
      <c r="O789" s="336"/>
      <c r="P789" s="336"/>
      <c r="Q789" s="336"/>
      <c r="R789" s="336"/>
      <c r="S789" s="336"/>
      <c r="T789" s="336"/>
      <c r="U789" s="336"/>
      <c r="V789" s="336"/>
      <c r="W789" s="336"/>
      <c r="X789" s="336"/>
      <c r="Y789" s="336"/>
      <c r="Z789" s="336"/>
    </row>
    <row r="790">
      <c r="A790" s="336"/>
      <c r="B790" s="336"/>
      <c r="C790" s="336"/>
      <c r="D790" s="336"/>
      <c r="E790" s="336"/>
      <c r="F790" s="336"/>
      <c r="G790" s="336"/>
      <c r="H790" s="336"/>
      <c r="I790" s="336"/>
      <c r="J790" s="336"/>
      <c r="K790" s="336"/>
      <c r="L790" s="336"/>
      <c r="M790" s="336"/>
      <c r="N790" s="336"/>
      <c r="O790" s="336"/>
      <c r="P790" s="336"/>
      <c r="Q790" s="336"/>
      <c r="R790" s="336"/>
      <c r="S790" s="336"/>
      <c r="T790" s="336"/>
      <c r="U790" s="336"/>
      <c r="V790" s="336"/>
      <c r="W790" s="336"/>
      <c r="X790" s="336"/>
      <c r="Y790" s="336"/>
      <c r="Z790" s="336"/>
    </row>
    <row r="791">
      <c r="A791" s="336"/>
      <c r="B791" s="336"/>
      <c r="C791" s="336"/>
      <c r="D791" s="336"/>
      <c r="E791" s="336"/>
      <c r="F791" s="336"/>
      <c r="G791" s="336"/>
      <c r="H791" s="336"/>
      <c r="I791" s="336"/>
      <c r="J791" s="336"/>
      <c r="K791" s="336"/>
      <c r="L791" s="336"/>
      <c r="M791" s="336"/>
      <c r="N791" s="336"/>
      <c r="O791" s="336"/>
      <c r="P791" s="336"/>
      <c r="Q791" s="336"/>
      <c r="R791" s="336"/>
      <c r="S791" s="336"/>
      <c r="T791" s="336"/>
      <c r="U791" s="336"/>
      <c r="V791" s="336"/>
      <c r="W791" s="336"/>
      <c r="X791" s="336"/>
      <c r="Y791" s="336"/>
      <c r="Z791" s="336"/>
    </row>
    <row r="792">
      <c r="A792" s="336"/>
      <c r="B792" s="336"/>
      <c r="C792" s="336"/>
      <c r="D792" s="336"/>
      <c r="E792" s="336"/>
      <c r="F792" s="336"/>
      <c r="G792" s="336"/>
      <c r="H792" s="336"/>
      <c r="I792" s="336"/>
      <c r="J792" s="336"/>
      <c r="K792" s="336"/>
      <c r="L792" s="336"/>
      <c r="M792" s="336"/>
      <c r="N792" s="336"/>
      <c r="O792" s="336"/>
      <c r="P792" s="336"/>
      <c r="Q792" s="336"/>
      <c r="R792" s="336"/>
      <c r="S792" s="336"/>
      <c r="T792" s="336"/>
      <c r="U792" s="336"/>
      <c r="V792" s="336"/>
      <c r="W792" s="336"/>
      <c r="X792" s="336"/>
      <c r="Y792" s="336"/>
      <c r="Z792" s="336"/>
    </row>
    <row r="793">
      <c r="A793" s="336"/>
      <c r="B793" s="336"/>
      <c r="C793" s="336"/>
      <c r="D793" s="336"/>
      <c r="E793" s="336"/>
      <c r="F793" s="336"/>
      <c r="G793" s="336"/>
      <c r="H793" s="336"/>
      <c r="I793" s="336"/>
      <c r="J793" s="336"/>
      <c r="K793" s="336"/>
      <c r="L793" s="336"/>
      <c r="M793" s="336"/>
      <c r="N793" s="336"/>
      <c r="O793" s="336"/>
      <c r="P793" s="336"/>
      <c r="Q793" s="336"/>
      <c r="R793" s="336"/>
      <c r="S793" s="336"/>
      <c r="T793" s="336"/>
      <c r="U793" s="336"/>
      <c r="V793" s="336"/>
      <c r="W793" s="336"/>
      <c r="X793" s="336"/>
      <c r="Y793" s="336"/>
      <c r="Z793" s="336"/>
    </row>
    <row r="794">
      <c r="A794" s="336"/>
      <c r="B794" s="336"/>
      <c r="C794" s="336"/>
      <c r="D794" s="336"/>
      <c r="E794" s="336"/>
      <c r="F794" s="336"/>
      <c r="G794" s="336"/>
      <c r="H794" s="336"/>
      <c r="I794" s="336"/>
      <c r="J794" s="336"/>
      <c r="K794" s="336"/>
      <c r="L794" s="336"/>
      <c r="M794" s="336"/>
      <c r="N794" s="336"/>
      <c r="O794" s="336"/>
      <c r="P794" s="336"/>
      <c r="Q794" s="336"/>
      <c r="R794" s="336"/>
      <c r="S794" s="336"/>
      <c r="T794" s="336"/>
      <c r="U794" s="336"/>
      <c r="V794" s="336"/>
      <c r="W794" s="336"/>
      <c r="X794" s="336"/>
      <c r="Y794" s="336"/>
      <c r="Z794" s="336"/>
    </row>
    <row r="795">
      <c r="A795" s="336"/>
      <c r="B795" s="336"/>
      <c r="C795" s="336"/>
      <c r="D795" s="336"/>
      <c r="E795" s="336"/>
      <c r="F795" s="336"/>
      <c r="G795" s="336"/>
      <c r="H795" s="336"/>
      <c r="I795" s="336"/>
      <c r="J795" s="336"/>
      <c r="K795" s="336"/>
      <c r="L795" s="336"/>
      <c r="M795" s="336"/>
      <c r="N795" s="336"/>
      <c r="O795" s="336"/>
      <c r="P795" s="336"/>
      <c r="Q795" s="336"/>
      <c r="R795" s="336"/>
      <c r="S795" s="336"/>
      <c r="T795" s="336"/>
      <c r="U795" s="336"/>
      <c r="V795" s="336"/>
      <c r="W795" s="336"/>
      <c r="X795" s="336"/>
      <c r="Y795" s="336"/>
      <c r="Z795" s="336"/>
    </row>
    <row r="796">
      <c r="A796" s="336"/>
      <c r="B796" s="336"/>
      <c r="C796" s="336"/>
      <c r="D796" s="336"/>
      <c r="E796" s="336"/>
      <c r="F796" s="336"/>
      <c r="G796" s="336"/>
      <c r="H796" s="336"/>
      <c r="I796" s="336"/>
      <c r="J796" s="336"/>
      <c r="K796" s="336"/>
      <c r="L796" s="336"/>
      <c r="M796" s="336"/>
      <c r="N796" s="336"/>
      <c r="O796" s="336"/>
      <c r="P796" s="336"/>
      <c r="Q796" s="336"/>
      <c r="R796" s="336"/>
      <c r="S796" s="336"/>
      <c r="T796" s="336"/>
      <c r="U796" s="336"/>
      <c r="V796" s="336"/>
      <c r="W796" s="336"/>
      <c r="X796" s="336"/>
      <c r="Y796" s="336"/>
      <c r="Z796" s="336"/>
    </row>
    <row r="797">
      <c r="A797" s="336"/>
      <c r="B797" s="336"/>
      <c r="C797" s="336"/>
      <c r="D797" s="336"/>
      <c r="E797" s="336"/>
      <c r="F797" s="336"/>
      <c r="G797" s="336"/>
      <c r="H797" s="336"/>
      <c r="I797" s="336"/>
      <c r="J797" s="336"/>
      <c r="K797" s="336"/>
      <c r="L797" s="336"/>
      <c r="M797" s="336"/>
      <c r="N797" s="336"/>
      <c r="O797" s="336"/>
      <c r="P797" s="336"/>
      <c r="Q797" s="336"/>
      <c r="R797" s="336"/>
      <c r="S797" s="336"/>
      <c r="T797" s="336"/>
      <c r="U797" s="336"/>
      <c r="V797" s="336"/>
      <c r="W797" s="336"/>
      <c r="X797" s="336"/>
      <c r="Y797" s="336"/>
      <c r="Z797" s="336"/>
    </row>
    <row r="798">
      <c r="A798" s="336"/>
      <c r="B798" s="336"/>
      <c r="C798" s="336"/>
      <c r="D798" s="336"/>
      <c r="E798" s="336"/>
      <c r="F798" s="336"/>
      <c r="G798" s="336"/>
      <c r="H798" s="336"/>
      <c r="I798" s="336"/>
      <c r="J798" s="336"/>
      <c r="K798" s="336"/>
      <c r="L798" s="336"/>
      <c r="M798" s="336"/>
      <c r="N798" s="336"/>
      <c r="O798" s="336"/>
      <c r="P798" s="336"/>
      <c r="Q798" s="336"/>
      <c r="R798" s="336"/>
      <c r="S798" s="336"/>
      <c r="T798" s="336"/>
      <c r="U798" s="336"/>
      <c r="V798" s="336"/>
      <c r="W798" s="336"/>
      <c r="X798" s="336"/>
      <c r="Y798" s="336"/>
      <c r="Z798" s="336"/>
    </row>
    <row r="799">
      <c r="A799" s="336"/>
      <c r="B799" s="336"/>
      <c r="C799" s="336"/>
      <c r="D799" s="336"/>
      <c r="E799" s="336"/>
      <c r="F799" s="336"/>
      <c r="G799" s="336"/>
      <c r="H799" s="336"/>
      <c r="I799" s="336"/>
      <c r="J799" s="336"/>
      <c r="K799" s="336"/>
      <c r="L799" s="336"/>
      <c r="M799" s="336"/>
      <c r="N799" s="336"/>
      <c r="O799" s="336"/>
      <c r="P799" s="336"/>
      <c r="Q799" s="336"/>
      <c r="R799" s="336"/>
      <c r="S799" s="336"/>
      <c r="T799" s="336"/>
      <c r="U799" s="336"/>
      <c r="V799" s="336"/>
      <c r="W799" s="336"/>
      <c r="X799" s="336"/>
      <c r="Y799" s="336"/>
      <c r="Z799" s="336"/>
    </row>
    <row r="800">
      <c r="A800" s="336"/>
      <c r="B800" s="336"/>
      <c r="C800" s="336"/>
      <c r="D800" s="336"/>
      <c r="E800" s="336"/>
      <c r="F800" s="336"/>
      <c r="G800" s="336"/>
      <c r="H800" s="336"/>
      <c r="I800" s="336"/>
      <c r="J800" s="336"/>
      <c r="K800" s="336"/>
      <c r="L800" s="336"/>
      <c r="M800" s="336"/>
      <c r="N800" s="336"/>
      <c r="O800" s="336"/>
      <c r="P800" s="336"/>
      <c r="Q800" s="336"/>
      <c r="R800" s="336"/>
      <c r="S800" s="336"/>
      <c r="T800" s="336"/>
      <c r="U800" s="336"/>
      <c r="V800" s="336"/>
      <c r="W800" s="336"/>
      <c r="X800" s="336"/>
      <c r="Y800" s="336"/>
      <c r="Z800" s="336"/>
    </row>
    <row r="801">
      <c r="A801" s="336"/>
      <c r="B801" s="336"/>
      <c r="C801" s="336"/>
      <c r="D801" s="336"/>
      <c r="E801" s="336"/>
      <c r="F801" s="336"/>
      <c r="G801" s="336"/>
      <c r="H801" s="336"/>
      <c r="I801" s="336"/>
      <c r="J801" s="336"/>
      <c r="K801" s="336"/>
      <c r="L801" s="336"/>
      <c r="M801" s="336"/>
      <c r="N801" s="336"/>
      <c r="O801" s="336"/>
      <c r="P801" s="336"/>
      <c r="Q801" s="336"/>
      <c r="R801" s="336"/>
      <c r="S801" s="336"/>
      <c r="T801" s="336"/>
      <c r="U801" s="336"/>
      <c r="V801" s="336"/>
      <c r="W801" s="336"/>
      <c r="X801" s="336"/>
      <c r="Y801" s="336"/>
      <c r="Z801" s="336"/>
    </row>
    <row r="802">
      <c r="A802" s="336"/>
      <c r="B802" s="336"/>
      <c r="C802" s="336"/>
      <c r="D802" s="336"/>
      <c r="E802" s="336"/>
      <c r="F802" s="336"/>
      <c r="G802" s="336"/>
      <c r="H802" s="336"/>
      <c r="I802" s="336"/>
      <c r="J802" s="336"/>
      <c r="K802" s="336"/>
      <c r="L802" s="336"/>
      <c r="M802" s="336"/>
      <c r="N802" s="336"/>
      <c r="O802" s="336"/>
      <c r="P802" s="336"/>
      <c r="Q802" s="336"/>
      <c r="R802" s="336"/>
      <c r="S802" s="336"/>
      <c r="T802" s="336"/>
      <c r="U802" s="336"/>
      <c r="V802" s="336"/>
      <c r="W802" s="336"/>
      <c r="X802" s="336"/>
      <c r="Y802" s="336"/>
      <c r="Z802" s="336"/>
    </row>
    <row r="803">
      <c r="A803" s="336"/>
      <c r="B803" s="336"/>
      <c r="C803" s="336"/>
      <c r="D803" s="336"/>
      <c r="E803" s="336"/>
      <c r="F803" s="336"/>
      <c r="G803" s="336"/>
      <c r="H803" s="336"/>
      <c r="I803" s="336"/>
      <c r="J803" s="336"/>
      <c r="K803" s="336"/>
      <c r="L803" s="336"/>
      <c r="M803" s="336"/>
      <c r="N803" s="336"/>
      <c r="O803" s="336"/>
      <c r="P803" s="336"/>
      <c r="Q803" s="336"/>
      <c r="R803" s="336"/>
      <c r="S803" s="336"/>
      <c r="T803" s="336"/>
      <c r="U803" s="336"/>
      <c r="V803" s="336"/>
      <c r="W803" s="336"/>
      <c r="X803" s="336"/>
      <c r="Y803" s="336"/>
      <c r="Z803" s="336"/>
    </row>
    <row r="804">
      <c r="A804" s="336"/>
      <c r="B804" s="336"/>
      <c r="C804" s="336"/>
      <c r="D804" s="336"/>
      <c r="E804" s="336"/>
      <c r="F804" s="336"/>
      <c r="G804" s="336"/>
      <c r="H804" s="336"/>
      <c r="I804" s="336"/>
      <c r="J804" s="336"/>
      <c r="K804" s="336"/>
      <c r="L804" s="336"/>
      <c r="M804" s="336"/>
      <c r="N804" s="336"/>
      <c r="O804" s="336"/>
      <c r="P804" s="336"/>
      <c r="Q804" s="336"/>
      <c r="R804" s="336"/>
      <c r="S804" s="336"/>
      <c r="T804" s="336"/>
      <c r="U804" s="336"/>
      <c r="V804" s="336"/>
      <c r="W804" s="336"/>
      <c r="X804" s="336"/>
      <c r="Y804" s="336"/>
      <c r="Z804" s="336"/>
    </row>
    <row r="805">
      <c r="A805" s="336"/>
      <c r="B805" s="336"/>
      <c r="C805" s="336"/>
      <c r="D805" s="336"/>
      <c r="E805" s="336"/>
      <c r="F805" s="336"/>
      <c r="G805" s="336"/>
      <c r="H805" s="336"/>
      <c r="I805" s="336"/>
      <c r="J805" s="336"/>
      <c r="K805" s="336"/>
      <c r="L805" s="336"/>
      <c r="M805" s="336"/>
      <c r="N805" s="336"/>
      <c r="O805" s="336"/>
      <c r="P805" s="336"/>
      <c r="Q805" s="336"/>
      <c r="R805" s="336"/>
      <c r="S805" s="336"/>
      <c r="T805" s="336"/>
      <c r="U805" s="336"/>
      <c r="V805" s="336"/>
      <c r="W805" s="336"/>
      <c r="X805" s="336"/>
      <c r="Y805" s="336"/>
      <c r="Z805" s="336"/>
    </row>
    <row r="806">
      <c r="A806" s="336"/>
      <c r="B806" s="336"/>
      <c r="C806" s="336"/>
      <c r="D806" s="336"/>
      <c r="E806" s="336"/>
      <c r="F806" s="336"/>
      <c r="G806" s="336"/>
      <c r="H806" s="336"/>
      <c r="I806" s="336"/>
      <c r="J806" s="336"/>
      <c r="K806" s="336"/>
      <c r="L806" s="336"/>
      <c r="M806" s="336"/>
      <c r="N806" s="336"/>
      <c r="O806" s="336"/>
      <c r="P806" s="336"/>
      <c r="Q806" s="336"/>
      <c r="R806" s="336"/>
      <c r="S806" s="336"/>
      <c r="T806" s="336"/>
      <c r="U806" s="336"/>
      <c r="V806" s="336"/>
      <c r="W806" s="336"/>
      <c r="X806" s="336"/>
      <c r="Y806" s="336"/>
      <c r="Z806" s="336"/>
    </row>
    <row r="807">
      <c r="A807" s="336"/>
      <c r="B807" s="336"/>
      <c r="C807" s="336"/>
      <c r="D807" s="336"/>
      <c r="E807" s="336"/>
      <c r="F807" s="336"/>
      <c r="G807" s="336"/>
      <c r="H807" s="336"/>
      <c r="I807" s="336"/>
      <c r="J807" s="336"/>
      <c r="K807" s="336"/>
      <c r="L807" s="336"/>
      <c r="M807" s="336"/>
      <c r="N807" s="336"/>
      <c r="O807" s="336"/>
      <c r="P807" s="336"/>
      <c r="Q807" s="336"/>
      <c r="R807" s="336"/>
      <c r="S807" s="336"/>
      <c r="T807" s="336"/>
      <c r="U807" s="336"/>
      <c r="V807" s="336"/>
      <c r="W807" s="336"/>
      <c r="X807" s="336"/>
      <c r="Y807" s="336"/>
      <c r="Z807" s="336"/>
    </row>
    <row r="808">
      <c r="A808" s="336"/>
      <c r="B808" s="336"/>
      <c r="C808" s="336"/>
      <c r="D808" s="336"/>
      <c r="E808" s="336"/>
      <c r="F808" s="336"/>
      <c r="G808" s="336"/>
      <c r="H808" s="336"/>
      <c r="I808" s="336"/>
      <c r="J808" s="336"/>
      <c r="K808" s="336"/>
      <c r="L808" s="336"/>
      <c r="M808" s="336"/>
      <c r="N808" s="336"/>
      <c r="O808" s="336"/>
      <c r="P808" s="336"/>
      <c r="Q808" s="336"/>
      <c r="R808" s="336"/>
      <c r="S808" s="336"/>
      <c r="T808" s="336"/>
      <c r="U808" s="336"/>
      <c r="V808" s="336"/>
      <c r="W808" s="336"/>
      <c r="X808" s="336"/>
      <c r="Y808" s="336"/>
      <c r="Z808" s="336"/>
    </row>
    <row r="809">
      <c r="A809" s="336"/>
      <c r="B809" s="336"/>
      <c r="C809" s="336"/>
      <c r="D809" s="336"/>
      <c r="E809" s="336"/>
      <c r="F809" s="336"/>
      <c r="G809" s="336"/>
      <c r="H809" s="336"/>
      <c r="I809" s="336"/>
      <c r="J809" s="336"/>
      <c r="K809" s="336"/>
      <c r="L809" s="336"/>
      <c r="M809" s="336"/>
      <c r="N809" s="336"/>
      <c r="O809" s="336"/>
      <c r="P809" s="336"/>
      <c r="Q809" s="336"/>
      <c r="R809" s="336"/>
      <c r="S809" s="336"/>
      <c r="T809" s="336"/>
      <c r="U809" s="336"/>
      <c r="V809" s="336"/>
      <c r="W809" s="336"/>
      <c r="X809" s="336"/>
      <c r="Y809" s="336"/>
      <c r="Z809" s="336"/>
    </row>
    <row r="810">
      <c r="A810" s="336"/>
      <c r="B810" s="336"/>
      <c r="C810" s="336"/>
      <c r="D810" s="336"/>
      <c r="E810" s="336"/>
      <c r="F810" s="336"/>
      <c r="G810" s="336"/>
      <c r="H810" s="336"/>
      <c r="I810" s="336"/>
      <c r="J810" s="336"/>
      <c r="K810" s="336"/>
      <c r="L810" s="336"/>
      <c r="M810" s="336"/>
      <c r="N810" s="336"/>
      <c r="O810" s="336"/>
      <c r="P810" s="336"/>
      <c r="Q810" s="336"/>
      <c r="R810" s="336"/>
      <c r="S810" s="336"/>
      <c r="T810" s="336"/>
      <c r="U810" s="336"/>
      <c r="V810" s="336"/>
      <c r="W810" s="336"/>
      <c r="X810" s="336"/>
      <c r="Y810" s="336"/>
      <c r="Z810" s="336"/>
    </row>
    <row r="811">
      <c r="A811" s="336"/>
      <c r="B811" s="336"/>
      <c r="C811" s="336"/>
      <c r="D811" s="336"/>
      <c r="E811" s="336"/>
      <c r="F811" s="336"/>
      <c r="G811" s="336"/>
      <c r="H811" s="336"/>
      <c r="I811" s="336"/>
      <c r="J811" s="336"/>
      <c r="K811" s="336"/>
      <c r="L811" s="336"/>
      <c r="M811" s="336"/>
      <c r="N811" s="336"/>
      <c r="O811" s="336"/>
      <c r="P811" s="336"/>
      <c r="Q811" s="336"/>
      <c r="R811" s="336"/>
      <c r="S811" s="336"/>
      <c r="T811" s="336"/>
      <c r="U811" s="336"/>
      <c r="V811" s="336"/>
      <c r="W811" s="336"/>
      <c r="X811" s="336"/>
      <c r="Y811" s="336"/>
      <c r="Z811" s="336"/>
    </row>
    <row r="812">
      <c r="A812" s="336"/>
      <c r="B812" s="336"/>
      <c r="C812" s="336"/>
      <c r="D812" s="336"/>
      <c r="E812" s="336"/>
      <c r="F812" s="336"/>
      <c r="G812" s="336"/>
      <c r="H812" s="336"/>
      <c r="I812" s="336"/>
      <c r="J812" s="336"/>
      <c r="K812" s="336"/>
      <c r="L812" s="336"/>
      <c r="M812" s="336"/>
      <c r="N812" s="336"/>
      <c r="O812" s="336"/>
      <c r="P812" s="336"/>
      <c r="Q812" s="336"/>
      <c r="R812" s="336"/>
      <c r="S812" s="336"/>
      <c r="T812" s="336"/>
      <c r="U812" s="336"/>
      <c r="V812" s="336"/>
      <c r="W812" s="336"/>
      <c r="X812" s="336"/>
      <c r="Y812" s="336"/>
      <c r="Z812" s="336"/>
    </row>
    <row r="813">
      <c r="A813" s="336"/>
      <c r="B813" s="336"/>
      <c r="C813" s="336"/>
      <c r="D813" s="336"/>
      <c r="E813" s="336"/>
      <c r="F813" s="336"/>
      <c r="G813" s="336"/>
      <c r="H813" s="336"/>
      <c r="I813" s="336"/>
      <c r="J813" s="336"/>
      <c r="K813" s="336"/>
      <c r="L813" s="336"/>
      <c r="M813" s="336"/>
      <c r="N813" s="336"/>
      <c r="O813" s="336"/>
      <c r="P813" s="336"/>
      <c r="Q813" s="336"/>
      <c r="R813" s="336"/>
      <c r="S813" s="336"/>
      <c r="T813" s="336"/>
      <c r="U813" s="336"/>
      <c r="V813" s="336"/>
      <c r="W813" s="336"/>
      <c r="X813" s="336"/>
      <c r="Y813" s="336"/>
      <c r="Z813" s="336"/>
    </row>
    <row r="814">
      <c r="A814" s="336"/>
      <c r="B814" s="336"/>
      <c r="C814" s="336"/>
      <c r="D814" s="336"/>
      <c r="E814" s="336"/>
      <c r="F814" s="336"/>
      <c r="G814" s="336"/>
      <c r="H814" s="336"/>
      <c r="I814" s="336"/>
      <c r="J814" s="336"/>
      <c r="K814" s="336"/>
      <c r="L814" s="336"/>
      <c r="M814" s="336"/>
      <c r="N814" s="336"/>
      <c r="O814" s="336"/>
      <c r="P814" s="336"/>
      <c r="Q814" s="336"/>
      <c r="R814" s="336"/>
      <c r="S814" s="336"/>
      <c r="T814" s="336"/>
      <c r="U814" s="336"/>
      <c r="V814" s="336"/>
      <c r="W814" s="336"/>
      <c r="X814" s="336"/>
      <c r="Y814" s="336"/>
      <c r="Z814" s="336"/>
    </row>
    <row r="815">
      <c r="A815" s="336"/>
      <c r="B815" s="336"/>
      <c r="C815" s="336"/>
      <c r="D815" s="336"/>
      <c r="E815" s="336"/>
      <c r="F815" s="336"/>
      <c r="G815" s="336"/>
      <c r="H815" s="336"/>
      <c r="I815" s="336"/>
      <c r="J815" s="336"/>
      <c r="K815" s="336"/>
      <c r="L815" s="336"/>
      <c r="M815" s="336"/>
      <c r="N815" s="336"/>
      <c r="O815" s="336"/>
      <c r="P815" s="336"/>
      <c r="Q815" s="336"/>
      <c r="R815" s="336"/>
      <c r="S815" s="336"/>
      <c r="T815" s="336"/>
      <c r="U815" s="336"/>
      <c r="V815" s="336"/>
      <c r="W815" s="336"/>
      <c r="X815" s="336"/>
      <c r="Y815" s="336"/>
      <c r="Z815" s="336"/>
    </row>
    <row r="816">
      <c r="A816" s="336"/>
      <c r="B816" s="336"/>
      <c r="C816" s="336"/>
      <c r="D816" s="336"/>
      <c r="E816" s="336"/>
      <c r="F816" s="336"/>
      <c r="G816" s="336"/>
      <c r="H816" s="336"/>
      <c r="I816" s="336"/>
      <c r="J816" s="336"/>
      <c r="K816" s="336"/>
      <c r="L816" s="336"/>
      <c r="M816" s="336"/>
      <c r="N816" s="336"/>
      <c r="O816" s="336"/>
      <c r="P816" s="336"/>
      <c r="Q816" s="336"/>
      <c r="R816" s="336"/>
      <c r="S816" s="336"/>
      <c r="T816" s="336"/>
      <c r="U816" s="336"/>
      <c r="V816" s="336"/>
      <c r="W816" s="336"/>
      <c r="X816" s="336"/>
      <c r="Y816" s="336"/>
      <c r="Z816" s="336"/>
    </row>
    <row r="817">
      <c r="A817" s="336"/>
      <c r="B817" s="336"/>
      <c r="C817" s="336"/>
      <c r="D817" s="336"/>
      <c r="E817" s="336"/>
      <c r="F817" s="336"/>
      <c r="G817" s="336"/>
      <c r="H817" s="336"/>
      <c r="I817" s="336"/>
      <c r="J817" s="336"/>
      <c r="K817" s="336"/>
      <c r="L817" s="336"/>
      <c r="M817" s="336"/>
      <c r="N817" s="336"/>
      <c r="O817" s="336"/>
      <c r="P817" s="336"/>
      <c r="Q817" s="336"/>
      <c r="R817" s="336"/>
      <c r="S817" s="336"/>
      <c r="T817" s="336"/>
      <c r="U817" s="336"/>
      <c r="V817" s="336"/>
      <c r="W817" s="336"/>
      <c r="X817" s="336"/>
      <c r="Y817" s="336"/>
      <c r="Z817" s="336"/>
    </row>
    <row r="818">
      <c r="A818" s="336"/>
      <c r="B818" s="336"/>
      <c r="C818" s="336"/>
      <c r="D818" s="336"/>
      <c r="E818" s="336"/>
      <c r="F818" s="336"/>
      <c r="G818" s="336"/>
      <c r="H818" s="336"/>
      <c r="I818" s="336"/>
      <c r="J818" s="336"/>
      <c r="K818" s="336"/>
      <c r="L818" s="336"/>
      <c r="M818" s="336"/>
      <c r="N818" s="336"/>
      <c r="O818" s="336"/>
      <c r="P818" s="336"/>
      <c r="Q818" s="336"/>
      <c r="R818" s="336"/>
      <c r="S818" s="336"/>
      <c r="T818" s="336"/>
      <c r="U818" s="336"/>
      <c r="V818" s="336"/>
      <c r="W818" s="336"/>
      <c r="X818" s="336"/>
      <c r="Y818" s="336"/>
      <c r="Z818" s="336"/>
    </row>
    <row r="819">
      <c r="A819" s="336"/>
      <c r="B819" s="336"/>
      <c r="C819" s="336"/>
      <c r="D819" s="336"/>
      <c r="E819" s="336"/>
      <c r="F819" s="336"/>
      <c r="G819" s="336"/>
      <c r="H819" s="336"/>
      <c r="I819" s="336"/>
      <c r="J819" s="336"/>
      <c r="K819" s="336"/>
      <c r="L819" s="336"/>
      <c r="M819" s="336"/>
      <c r="N819" s="336"/>
      <c r="O819" s="336"/>
      <c r="P819" s="336"/>
      <c r="Q819" s="336"/>
      <c r="R819" s="336"/>
      <c r="S819" s="336"/>
      <c r="T819" s="336"/>
      <c r="U819" s="336"/>
      <c r="V819" s="336"/>
      <c r="W819" s="336"/>
      <c r="X819" s="336"/>
      <c r="Y819" s="336"/>
      <c r="Z819" s="336"/>
    </row>
    <row r="820">
      <c r="A820" s="336"/>
      <c r="B820" s="336"/>
      <c r="C820" s="336"/>
      <c r="D820" s="336"/>
      <c r="E820" s="336"/>
      <c r="F820" s="336"/>
      <c r="G820" s="336"/>
      <c r="H820" s="336"/>
      <c r="I820" s="336"/>
      <c r="J820" s="336"/>
      <c r="K820" s="336"/>
      <c r="L820" s="336"/>
      <c r="M820" s="336"/>
      <c r="N820" s="336"/>
      <c r="O820" s="336"/>
      <c r="P820" s="336"/>
      <c r="Q820" s="336"/>
      <c r="R820" s="336"/>
      <c r="S820" s="336"/>
      <c r="T820" s="336"/>
      <c r="U820" s="336"/>
      <c r="V820" s="336"/>
      <c r="W820" s="336"/>
      <c r="X820" s="336"/>
      <c r="Y820" s="336"/>
      <c r="Z820" s="336"/>
    </row>
    <row r="821">
      <c r="A821" s="336"/>
      <c r="B821" s="336"/>
      <c r="C821" s="336"/>
      <c r="D821" s="336"/>
      <c r="E821" s="336"/>
      <c r="F821" s="336"/>
      <c r="G821" s="336"/>
      <c r="H821" s="336"/>
      <c r="I821" s="336"/>
      <c r="J821" s="336"/>
      <c r="K821" s="336"/>
      <c r="L821" s="336"/>
      <c r="M821" s="336"/>
      <c r="N821" s="336"/>
      <c r="O821" s="336"/>
      <c r="P821" s="336"/>
      <c r="Q821" s="336"/>
      <c r="R821" s="336"/>
      <c r="S821" s="336"/>
      <c r="T821" s="336"/>
      <c r="U821" s="336"/>
      <c r="V821" s="336"/>
      <c r="W821" s="336"/>
      <c r="X821" s="336"/>
      <c r="Y821" s="336"/>
      <c r="Z821" s="336"/>
    </row>
    <row r="822">
      <c r="A822" s="336"/>
      <c r="B822" s="336"/>
      <c r="C822" s="336"/>
      <c r="D822" s="336"/>
      <c r="E822" s="336"/>
      <c r="F822" s="336"/>
      <c r="G822" s="336"/>
      <c r="H822" s="336"/>
      <c r="I822" s="336"/>
      <c r="J822" s="336"/>
      <c r="K822" s="336"/>
      <c r="L822" s="336"/>
      <c r="M822" s="336"/>
      <c r="N822" s="336"/>
      <c r="O822" s="336"/>
      <c r="P822" s="336"/>
      <c r="Q822" s="336"/>
      <c r="R822" s="336"/>
      <c r="S822" s="336"/>
      <c r="T822" s="336"/>
      <c r="U822" s="336"/>
      <c r="V822" s="336"/>
      <c r="W822" s="336"/>
      <c r="X822" s="336"/>
      <c r="Y822" s="336"/>
      <c r="Z822" s="336"/>
    </row>
    <row r="823">
      <c r="A823" s="336"/>
      <c r="B823" s="336"/>
      <c r="C823" s="336"/>
      <c r="D823" s="336"/>
      <c r="E823" s="336"/>
      <c r="F823" s="336"/>
      <c r="G823" s="336"/>
      <c r="H823" s="336"/>
      <c r="I823" s="336"/>
      <c r="J823" s="336"/>
      <c r="K823" s="336"/>
      <c r="L823" s="336"/>
      <c r="M823" s="336"/>
      <c r="N823" s="336"/>
      <c r="O823" s="336"/>
      <c r="P823" s="336"/>
      <c r="Q823" s="336"/>
      <c r="R823" s="336"/>
      <c r="S823" s="336"/>
      <c r="T823" s="336"/>
      <c r="U823" s="336"/>
      <c r="V823" s="336"/>
      <c r="W823" s="336"/>
      <c r="X823" s="336"/>
      <c r="Y823" s="336"/>
      <c r="Z823" s="336"/>
    </row>
    <row r="824">
      <c r="A824" s="336"/>
      <c r="B824" s="336"/>
      <c r="C824" s="336"/>
      <c r="D824" s="336"/>
      <c r="E824" s="336"/>
      <c r="F824" s="336"/>
      <c r="G824" s="336"/>
      <c r="H824" s="336"/>
      <c r="I824" s="336"/>
      <c r="J824" s="336"/>
      <c r="K824" s="336"/>
      <c r="L824" s="336"/>
      <c r="M824" s="336"/>
      <c r="N824" s="336"/>
      <c r="O824" s="336"/>
      <c r="P824" s="336"/>
      <c r="Q824" s="336"/>
      <c r="R824" s="336"/>
      <c r="S824" s="336"/>
      <c r="T824" s="336"/>
      <c r="U824" s="336"/>
      <c r="V824" s="336"/>
      <c r="W824" s="336"/>
      <c r="X824" s="336"/>
      <c r="Y824" s="336"/>
      <c r="Z824" s="336"/>
    </row>
    <row r="825">
      <c r="A825" s="336"/>
      <c r="B825" s="336"/>
      <c r="C825" s="336"/>
      <c r="D825" s="336"/>
      <c r="E825" s="336"/>
      <c r="F825" s="336"/>
      <c r="G825" s="336"/>
      <c r="H825" s="336"/>
      <c r="I825" s="336"/>
      <c r="J825" s="336"/>
      <c r="K825" s="336"/>
      <c r="L825" s="336"/>
      <c r="M825" s="336"/>
      <c r="N825" s="336"/>
      <c r="O825" s="336"/>
      <c r="P825" s="336"/>
      <c r="Q825" s="336"/>
      <c r="R825" s="336"/>
      <c r="S825" s="336"/>
      <c r="T825" s="336"/>
      <c r="U825" s="336"/>
      <c r="V825" s="336"/>
      <c r="W825" s="336"/>
      <c r="X825" s="336"/>
      <c r="Y825" s="336"/>
      <c r="Z825" s="336"/>
    </row>
    <row r="826">
      <c r="A826" s="336"/>
      <c r="B826" s="336"/>
      <c r="C826" s="336"/>
      <c r="D826" s="336"/>
      <c r="E826" s="336"/>
      <c r="F826" s="336"/>
      <c r="G826" s="336"/>
      <c r="H826" s="336"/>
      <c r="I826" s="336"/>
      <c r="J826" s="336"/>
      <c r="K826" s="336"/>
      <c r="L826" s="336"/>
      <c r="M826" s="336"/>
      <c r="N826" s="336"/>
      <c r="O826" s="336"/>
      <c r="P826" s="336"/>
      <c r="Q826" s="336"/>
      <c r="R826" s="336"/>
      <c r="S826" s="336"/>
      <c r="T826" s="336"/>
      <c r="U826" s="336"/>
      <c r="V826" s="336"/>
      <c r="W826" s="336"/>
      <c r="X826" s="336"/>
      <c r="Y826" s="336"/>
      <c r="Z826" s="336"/>
    </row>
    <row r="827">
      <c r="A827" s="336"/>
      <c r="B827" s="336"/>
      <c r="C827" s="336"/>
      <c r="D827" s="336"/>
      <c r="E827" s="336"/>
      <c r="F827" s="336"/>
      <c r="G827" s="336"/>
      <c r="H827" s="336"/>
      <c r="I827" s="336"/>
      <c r="J827" s="336"/>
      <c r="K827" s="336"/>
      <c r="L827" s="336"/>
      <c r="M827" s="336"/>
      <c r="N827" s="336"/>
      <c r="O827" s="336"/>
      <c r="P827" s="336"/>
      <c r="Q827" s="336"/>
      <c r="R827" s="336"/>
      <c r="S827" s="336"/>
      <c r="T827" s="336"/>
      <c r="U827" s="336"/>
      <c r="V827" s="336"/>
      <c r="W827" s="336"/>
      <c r="X827" s="336"/>
      <c r="Y827" s="336"/>
      <c r="Z827" s="336"/>
    </row>
    <row r="828">
      <c r="A828" s="336"/>
      <c r="B828" s="336"/>
      <c r="C828" s="336"/>
      <c r="D828" s="336"/>
      <c r="E828" s="336"/>
      <c r="F828" s="336"/>
      <c r="G828" s="336"/>
      <c r="H828" s="336"/>
      <c r="I828" s="336"/>
      <c r="J828" s="336"/>
      <c r="K828" s="336"/>
      <c r="L828" s="336"/>
      <c r="M828" s="336"/>
      <c r="N828" s="336"/>
      <c r="O828" s="336"/>
      <c r="P828" s="336"/>
      <c r="Q828" s="336"/>
      <c r="R828" s="336"/>
      <c r="S828" s="336"/>
      <c r="T828" s="336"/>
      <c r="U828" s="336"/>
      <c r="V828" s="336"/>
      <c r="W828" s="336"/>
      <c r="X828" s="336"/>
      <c r="Y828" s="336"/>
      <c r="Z828" s="336"/>
    </row>
    <row r="829">
      <c r="A829" s="336"/>
      <c r="B829" s="336"/>
      <c r="C829" s="336"/>
      <c r="D829" s="336"/>
      <c r="E829" s="336"/>
      <c r="F829" s="336"/>
      <c r="G829" s="336"/>
      <c r="H829" s="336"/>
      <c r="I829" s="336"/>
      <c r="J829" s="336"/>
      <c r="K829" s="336"/>
      <c r="L829" s="336"/>
      <c r="M829" s="336"/>
      <c r="N829" s="336"/>
      <c r="O829" s="336"/>
      <c r="P829" s="336"/>
      <c r="Q829" s="336"/>
      <c r="R829" s="336"/>
      <c r="S829" s="336"/>
      <c r="T829" s="336"/>
      <c r="U829" s="336"/>
      <c r="V829" s="336"/>
      <c r="W829" s="336"/>
      <c r="X829" s="336"/>
      <c r="Y829" s="336"/>
      <c r="Z829" s="336"/>
    </row>
    <row r="830">
      <c r="A830" s="336"/>
      <c r="B830" s="336"/>
      <c r="C830" s="336"/>
      <c r="D830" s="336"/>
      <c r="E830" s="336"/>
      <c r="F830" s="336"/>
      <c r="G830" s="336"/>
      <c r="H830" s="336"/>
      <c r="I830" s="336"/>
      <c r="J830" s="336"/>
      <c r="K830" s="336"/>
      <c r="L830" s="336"/>
      <c r="M830" s="336"/>
      <c r="N830" s="336"/>
      <c r="O830" s="336"/>
      <c r="P830" s="336"/>
      <c r="Q830" s="336"/>
      <c r="R830" s="336"/>
      <c r="S830" s="336"/>
      <c r="T830" s="336"/>
      <c r="U830" s="336"/>
      <c r="V830" s="336"/>
      <c r="W830" s="336"/>
      <c r="X830" s="336"/>
      <c r="Y830" s="336"/>
      <c r="Z830" s="336"/>
    </row>
    <row r="831">
      <c r="A831" s="336"/>
      <c r="B831" s="336"/>
      <c r="C831" s="336"/>
      <c r="D831" s="336"/>
      <c r="E831" s="336"/>
      <c r="F831" s="336"/>
      <c r="G831" s="336"/>
      <c r="H831" s="336"/>
      <c r="I831" s="336"/>
      <c r="J831" s="336"/>
      <c r="K831" s="336"/>
      <c r="L831" s="336"/>
      <c r="M831" s="336"/>
      <c r="N831" s="336"/>
      <c r="O831" s="336"/>
      <c r="P831" s="336"/>
      <c r="Q831" s="336"/>
      <c r="R831" s="336"/>
      <c r="S831" s="336"/>
      <c r="T831" s="336"/>
      <c r="U831" s="336"/>
      <c r="V831" s="336"/>
      <c r="W831" s="336"/>
      <c r="X831" s="336"/>
      <c r="Y831" s="336"/>
      <c r="Z831" s="336"/>
    </row>
    <row r="832">
      <c r="A832" s="336"/>
      <c r="B832" s="336"/>
      <c r="C832" s="336"/>
      <c r="D832" s="336"/>
      <c r="E832" s="336"/>
      <c r="F832" s="336"/>
      <c r="G832" s="336"/>
      <c r="H832" s="336"/>
      <c r="I832" s="336"/>
      <c r="J832" s="336"/>
      <c r="K832" s="336"/>
      <c r="L832" s="336"/>
      <c r="M832" s="336"/>
      <c r="N832" s="336"/>
      <c r="O832" s="336"/>
      <c r="P832" s="336"/>
      <c r="Q832" s="336"/>
      <c r="R832" s="336"/>
      <c r="S832" s="336"/>
      <c r="T832" s="336"/>
      <c r="U832" s="336"/>
      <c r="V832" s="336"/>
      <c r="W832" s="336"/>
      <c r="X832" s="336"/>
      <c r="Y832" s="336"/>
      <c r="Z832" s="336"/>
    </row>
    <row r="833">
      <c r="A833" s="336"/>
      <c r="B833" s="336"/>
      <c r="C833" s="336"/>
      <c r="D833" s="336"/>
      <c r="E833" s="336"/>
      <c r="F833" s="336"/>
      <c r="G833" s="336"/>
      <c r="H833" s="336"/>
      <c r="I833" s="336"/>
      <c r="J833" s="336"/>
      <c r="K833" s="336"/>
      <c r="L833" s="336"/>
      <c r="M833" s="336"/>
      <c r="N833" s="336"/>
      <c r="O833" s="336"/>
      <c r="P833" s="336"/>
      <c r="Q833" s="336"/>
      <c r="R833" s="336"/>
      <c r="S833" s="336"/>
      <c r="T833" s="336"/>
      <c r="U833" s="336"/>
      <c r="V833" s="336"/>
      <c r="W833" s="336"/>
      <c r="X833" s="336"/>
      <c r="Y833" s="336"/>
      <c r="Z833" s="336"/>
    </row>
    <row r="834">
      <c r="A834" s="336"/>
      <c r="B834" s="336"/>
      <c r="C834" s="336"/>
      <c r="D834" s="336"/>
      <c r="E834" s="336"/>
      <c r="F834" s="336"/>
      <c r="G834" s="336"/>
      <c r="H834" s="336"/>
      <c r="I834" s="336"/>
      <c r="J834" s="336"/>
      <c r="K834" s="336"/>
      <c r="L834" s="336"/>
      <c r="M834" s="336"/>
      <c r="N834" s="336"/>
      <c r="O834" s="336"/>
      <c r="P834" s="336"/>
      <c r="Q834" s="336"/>
      <c r="R834" s="336"/>
      <c r="S834" s="336"/>
      <c r="T834" s="336"/>
      <c r="U834" s="336"/>
      <c r="V834" s="336"/>
      <c r="W834" s="336"/>
      <c r="X834" s="336"/>
      <c r="Y834" s="336"/>
      <c r="Z834" s="336"/>
    </row>
    <row r="835">
      <c r="A835" s="336"/>
      <c r="B835" s="336"/>
      <c r="C835" s="336"/>
      <c r="D835" s="336"/>
      <c r="E835" s="336"/>
      <c r="F835" s="336"/>
      <c r="G835" s="336"/>
      <c r="H835" s="336"/>
      <c r="I835" s="336"/>
      <c r="J835" s="336"/>
      <c r="K835" s="336"/>
      <c r="L835" s="336"/>
      <c r="M835" s="336"/>
      <c r="N835" s="336"/>
      <c r="O835" s="336"/>
      <c r="P835" s="336"/>
      <c r="Q835" s="336"/>
      <c r="R835" s="336"/>
      <c r="S835" s="336"/>
      <c r="T835" s="336"/>
      <c r="U835" s="336"/>
      <c r="V835" s="336"/>
      <c r="W835" s="336"/>
      <c r="X835" s="336"/>
      <c r="Y835" s="336"/>
      <c r="Z835" s="336"/>
    </row>
    <row r="836">
      <c r="A836" s="336"/>
      <c r="B836" s="336"/>
      <c r="C836" s="336"/>
      <c r="D836" s="336"/>
      <c r="E836" s="336"/>
      <c r="F836" s="336"/>
      <c r="G836" s="336"/>
      <c r="H836" s="336"/>
      <c r="I836" s="336"/>
      <c r="J836" s="336"/>
      <c r="K836" s="336"/>
      <c r="L836" s="336"/>
      <c r="M836" s="336"/>
      <c r="N836" s="336"/>
      <c r="O836" s="336"/>
      <c r="P836" s="336"/>
      <c r="Q836" s="336"/>
      <c r="R836" s="336"/>
      <c r="S836" s="336"/>
      <c r="T836" s="336"/>
      <c r="U836" s="336"/>
      <c r="V836" s="336"/>
      <c r="W836" s="336"/>
      <c r="X836" s="336"/>
      <c r="Y836" s="336"/>
      <c r="Z836" s="336"/>
    </row>
    <row r="837">
      <c r="A837" s="336"/>
      <c r="B837" s="336"/>
      <c r="C837" s="336"/>
      <c r="D837" s="336"/>
      <c r="E837" s="336"/>
      <c r="F837" s="336"/>
      <c r="G837" s="336"/>
      <c r="H837" s="336"/>
      <c r="I837" s="336"/>
      <c r="J837" s="336"/>
      <c r="K837" s="336"/>
      <c r="L837" s="336"/>
      <c r="M837" s="336"/>
      <c r="N837" s="336"/>
      <c r="O837" s="336"/>
      <c r="P837" s="336"/>
      <c r="Q837" s="336"/>
      <c r="R837" s="336"/>
      <c r="S837" s="336"/>
      <c r="T837" s="336"/>
      <c r="U837" s="336"/>
      <c r="V837" s="336"/>
      <c r="W837" s="336"/>
      <c r="X837" s="336"/>
      <c r="Y837" s="336"/>
      <c r="Z837" s="336"/>
    </row>
    <row r="838">
      <c r="A838" s="336"/>
      <c r="B838" s="336"/>
      <c r="C838" s="336"/>
      <c r="D838" s="336"/>
      <c r="E838" s="336"/>
      <c r="F838" s="336"/>
      <c r="G838" s="336"/>
      <c r="H838" s="336"/>
      <c r="I838" s="336"/>
      <c r="J838" s="336"/>
      <c r="K838" s="336"/>
      <c r="L838" s="336"/>
      <c r="M838" s="336"/>
      <c r="N838" s="336"/>
      <c r="O838" s="336"/>
      <c r="P838" s="336"/>
      <c r="Q838" s="336"/>
      <c r="R838" s="336"/>
      <c r="S838" s="336"/>
      <c r="T838" s="336"/>
      <c r="U838" s="336"/>
      <c r="V838" s="336"/>
      <c r="W838" s="336"/>
      <c r="X838" s="336"/>
      <c r="Y838" s="336"/>
      <c r="Z838" s="336"/>
    </row>
    <row r="839">
      <c r="A839" s="336"/>
      <c r="B839" s="336"/>
      <c r="C839" s="336"/>
      <c r="D839" s="336"/>
      <c r="E839" s="336"/>
      <c r="F839" s="336"/>
      <c r="G839" s="336"/>
      <c r="H839" s="336"/>
      <c r="I839" s="336"/>
      <c r="J839" s="336"/>
      <c r="K839" s="336"/>
      <c r="L839" s="336"/>
      <c r="M839" s="336"/>
      <c r="N839" s="336"/>
      <c r="O839" s="336"/>
      <c r="P839" s="336"/>
      <c r="Q839" s="336"/>
      <c r="R839" s="336"/>
      <c r="S839" s="336"/>
      <c r="T839" s="336"/>
      <c r="U839" s="336"/>
      <c r="V839" s="336"/>
      <c r="W839" s="336"/>
      <c r="X839" s="336"/>
      <c r="Y839" s="336"/>
      <c r="Z839" s="336"/>
    </row>
    <row r="840">
      <c r="A840" s="336"/>
      <c r="B840" s="336"/>
      <c r="C840" s="336"/>
      <c r="D840" s="336"/>
      <c r="E840" s="336"/>
      <c r="F840" s="336"/>
      <c r="G840" s="336"/>
      <c r="H840" s="336"/>
      <c r="I840" s="336"/>
      <c r="J840" s="336"/>
      <c r="K840" s="336"/>
      <c r="L840" s="336"/>
      <c r="M840" s="336"/>
      <c r="N840" s="336"/>
      <c r="O840" s="336"/>
      <c r="P840" s="336"/>
      <c r="Q840" s="336"/>
      <c r="R840" s="336"/>
      <c r="S840" s="336"/>
      <c r="T840" s="336"/>
      <c r="U840" s="336"/>
      <c r="V840" s="336"/>
      <c r="W840" s="336"/>
      <c r="X840" s="336"/>
      <c r="Y840" s="336"/>
      <c r="Z840" s="336"/>
    </row>
    <row r="841">
      <c r="A841" s="336"/>
      <c r="B841" s="336"/>
      <c r="C841" s="336"/>
      <c r="D841" s="336"/>
      <c r="E841" s="336"/>
      <c r="F841" s="336"/>
      <c r="G841" s="336"/>
      <c r="H841" s="336"/>
      <c r="I841" s="336"/>
      <c r="J841" s="336"/>
      <c r="K841" s="336"/>
      <c r="L841" s="336"/>
      <c r="M841" s="336"/>
      <c r="N841" s="336"/>
      <c r="O841" s="336"/>
      <c r="P841" s="336"/>
      <c r="Q841" s="336"/>
      <c r="R841" s="336"/>
      <c r="S841" s="336"/>
      <c r="T841" s="336"/>
      <c r="U841" s="336"/>
      <c r="V841" s="336"/>
      <c r="W841" s="336"/>
      <c r="X841" s="336"/>
      <c r="Y841" s="336"/>
      <c r="Z841" s="336"/>
    </row>
    <row r="842">
      <c r="A842" s="336"/>
      <c r="B842" s="336"/>
      <c r="C842" s="336"/>
      <c r="D842" s="336"/>
      <c r="E842" s="336"/>
      <c r="F842" s="336"/>
      <c r="G842" s="336"/>
      <c r="H842" s="336"/>
      <c r="I842" s="336"/>
      <c r="J842" s="336"/>
      <c r="K842" s="336"/>
      <c r="L842" s="336"/>
      <c r="M842" s="336"/>
      <c r="N842" s="336"/>
      <c r="O842" s="336"/>
      <c r="P842" s="336"/>
      <c r="Q842" s="336"/>
      <c r="R842" s="336"/>
      <c r="S842" s="336"/>
      <c r="T842" s="336"/>
      <c r="U842" s="336"/>
      <c r="V842" s="336"/>
      <c r="W842" s="336"/>
      <c r="X842" s="336"/>
      <c r="Y842" s="336"/>
      <c r="Z842" s="336"/>
    </row>
    <row r="843">
      <c r="A843" s="336"/>
      <c r="B843" s="336"/>
      <c r="C843" s="336"/>
      <c r="D843" s="336"/>
      <c r="E843" s="336"/>
      <c r="F843" s="336"/>
      <c r="G843" s="336"/>
      <c r="H843" s="336"/>
      <c r="I843" s="336"/>
      <c r="J843" s="336"/>
      <c r="K843" s="336"/>
      <c r="L843" s="336"/>
      <c r="M843" s="336"/>
      <c r="N843" s="336"/>
      <c r="O843" s="336"/>
      <c r="P843" s="336"/>
      <c r="Q843" s="336"/>
      <c r="R843" s="336"/>
      <c r="S843" s="336"/>
      <c r="T843" s="336"/>
      <c r="U843" s="336"/>
      <c r="V843" s="336"/>
      <c r="W843" s="336"/>
      <c r="X843" s="336"/>
      <c r="Y843" s="336"/>
      <c r="Z843" s="336"/>
    </row>
    <row r="844">
      <c r="A844" s="336"/>
      <c r="B844" s="336"/>
      <c r="C844" s="336"/>
      <c r="D844" s="336"/>
      <c r="E844" s="336"/>
      <c r="F844" s="336"/>
      <c r="G844" s="336"/>
      <c r="H844" s="336"/>
      <c r="I844" s="336"/>
      <c r="J844" s="336"/>
      <c r="K844" s="336"/>
      <c r="L844" s="336"/>
      <c r="M844" s="336"/>
      <c r="N844" s="336"/>
      <c r="O844" s="336"/>
      <c r="P844" s="336"/>
      <c r="Q844" s="336"/>
      <c r="R844" s="336"/>
      <c r="S844" s="336"/>
      <c r="T844" s="336"/>
      <c r="U844" s="336"/>
      <c r="V844" s="336"/>
      <c r="W844" s="336"/>
      <c r="X844" s="336"/>
      <c r="Y844" s="336"/>
      <c r="Z844" s="336"/>
    </row>
    <row r="845">
      <c r="A845" s="336"/>
      <c r="B845" s="336"/>
      <c r="C845" s="336"/>
      <c r="D845" s="336"/>
      <c r="E845" s="336"/>
      <c r="F845" s="336"/>
      <c r="G845" s="336"/>
      <c r="H845" s="336"/>
      <c r="I845" s="336"/>
      <c r="J845" s="336"/>
      <c r="K845" s="336"/>
      <c r="L845" s="336"/>
      <c r="M845" s="336"/>
      <c r="N845" s="336"/>
      <c r="O845" s="336"/>
      <c r="P845" s="336"/>
      <c r="Q845" s="336"/>
      <c r="R845" s="336"/>
      <c r="S845" s="336"/>
      <c r="T845" s="336"/>
      <c r="U845" s="336"/>
      <c r="V845" s="336"/>
      <c r="W845" s="336"/>
      <c r="X845" s="336"/>
      <c r="Y845" s="336"/>
      <c r="Z845" s="336"/>
    </row>
    <row r="846">
      <c r="A846" s="336"/>
      <c r="B846" s="336"/>
      <c r="C846" s="336"/>
      <c r="D846" s="336"/>
      <c r="E846" s="336"/>
      <c r="F846" s="336"/>
      <c r="G846" s="336"/>
      <c r="H846" s="336"/>
      <c r="I846" s="336"/>
      <c r="J846" s="336"/>
      <c r="K846" s="336"/>
      <c r="L846" s="336"/>
      <c r="M846" s="336"/>
      <c r="N846" s="336"/>
      <c r="O846" s="336"/>
      <c r="P846" s="336"/>
      <c r="Q846" s="336"/>
      <c r="R846" s="336"/>
      <c r="S846" s="336"/>
      <c r="T846" s="336"/>
      <c r="U846" s="336"/>
      <c r="V846" s="336"/>
      <c r="W846" s="336"/>
      <c r="X846" s="336"/>
      <c r="Y846" s="336"/>
      <c r="Z846" s="336"/>
    </row>
    <row r="847">
      <c r="A847" s="336"/>
      <c r="B847" s="336"/>
      <c r="C847" s="336"/>
      <c r="D847" s="336"/>
      <c r="E847" s="336"/>
      <c r="F847" s="336"/>
      <c r="G847" s="336"/>
      <c r="H847" s="336"/>
      <c r="I847" s="336"/>
      <c r="J847" s="336"/>
      <c r="K847" s="336"/>
      <c r="L847" s="336"/>
      <c r="M847" s="336"/>
      <c r="N847" s="336"/>
      <c r="O847" s="336"/>
      <c r="P847" s="336"/>
      <c r="Q847" s="336"/>
      <c r="R847" s="336"/>
      <c r="S847" s="336"/>
      <c r="T847" s="336"/>
      <c r="U847" s="336"/>
      <c r="V847" s="336"/>
      <c r="W847" s="336"/>
      <c r="X847" s="336"/>
      <c r="Y847" s="336"/>
      <c r="Z847" s="336"/>
    </row>
    <row r="848">
      <c r="A848" s="336"/>
      <c r="B848" s="336"/>
      <c r="C848" s="336"/>
      <c r="D848" s="336"/>
      <c r="E848" s="336"/>
      <c r="F848" s="336"/>
      <c r="G848" s="336"/>
      <c r="H848" s="336"/>
      <c r="I848" s="336"/>
      <c r="J848" s="336"/>
      <c r="K848" s="336"/>
      <c r="L848" s="336"/>
      <c r="M848" s="336"/>
      <c r="N848" s="336"/>
      <c r="O848" s="336"/>
      <c r="P848" s="336"/>
      <c r="Q848" s="336"/>
      <c r="R848" s="336"/>
      <c r="S848" s="336"/>
      <c r="T848" s="336"/>
      <c r="U848" s="336"/>
      <c r="V848" s="336"/>
      <c r="W848" s="336"/>
      <c r="X848" s="336"/>
      <c r="Y848" s="336"/>
      <c r="Z848" s="336"/>
    </row>
    <row r="849">
      <c r="A849" s="336"/>
      <c r="B849" s="336"/>
      <c r="C849" s="336"/>
      <c r="D849" s="336"/>
      <c r="E849" s="336"/>
      <c r="F849" s="336"/>
      <c r="G849" s="336"/>
      <c r="H849" s="336"/>
      <c r="I849" s="336"/>
      <c r="J849" s="336"/>
      <c r="K849" s="336"/>
      <c r="L849" s="336"/>
      <c r="M849" s="336"/>
      <c r="N849" s="336"/>
      <c r="O849" s="336"/>
      <c r="P849" s="336"/>
      <c r="Q849" s="336"/>
      <c r="R849" s="336"/>
      <c r="S849" s="336"/>
      <c r="T849" s="336"/>
      <c r="U849" s="336"/>
      <c r="V849" s="336"/>
      <c r="W849" s="336"/>
      <c r="X849" s="336"/>
      <c r="Y849" s="336"/>
      <c r="Z849" s="336"/>
    </row>
    <row r="850">
      <c r="A850" s="336"/>
      <c r="B850" s="336"/>
      <c r="C850" s="336"/>
      <c r="D850" s="336"/>
      <c r="E850" s="336"/>
      <c r="F850" s="336"/>
      <c r="G850" s="336"/>
      <c r="H850" s="336"/>
      <c r="I850" s="336"/>
      <c r="J850" s="336"/>
      <c r="K850" s="336"/>
      <c r="L850" s="336"/>
      <c r="M850" s="336"/>
      <c r="N850" s="336"/>
      <c r="O850" s="336"/>
      <c r="P850" s="336"/>
      <c r="Q850" s="336"/>
      <c r="R850" s="336"/>
      <c r="S850" s="336"/>
      <c r="T850" s="336"/>
      <c r="U850" s="336"/>
      <c r="V850" s="336"/>
      <c r="W850" s="336"/>
      <c r="X850" s="336"/>
      <c r="Y850" s="336"/>
      <c r="Z850" s="336"/>
    </row>
    <row r="851">
      <c r="A851" s="336"/>
      <c r="B851" s="336"/>
      <c r="C851" s="336"/>
      <c r="D851" s="336"/>
      <c r="E851" s="336"/>
      <c r="F851" s="336"/>
      <c r="G851" s="336"/>
      <c r="H851" s="336"/>
      <c r="I851" s="336"/>
      <c r="J851" s="336"/>
      <c r="K851" s="336"/>
      <c r="L851" s="336"/>
      <c r="M851" s="336"/>
      <c r="N851" s="336"/>
      <c r="O851" s="336"/>
      <c r="P851" s="336"/>
      <c r="Q851" s="336"/>
      <c r="R851" s="336"/>
      <c r="S851" s="336"/>
      <c r="T851" s="336"/>
      <c r="U851" s="336"/>
      <c r="V851" s="336"/>
      <c r="W851" s="336"/>
      <c r="X851" s="336"/>
      <c r="Y851" s="336"/>
      <c r="Z851" s="336"/>
    </row>
    <row r="852">
      <c r="A852" s="336"/>
      <c r="B852" s="336"/>
      <c r="C852" s="336"/>
      <c r="D852" s="336"/>
      <c r="E852" s="336"/>
      <c r="F852" s="336"/>
      <c r="G852" s="336"/>
      <c r="H852" s="336"/>
      <c r="I852" s="336"/>
      <c r="J852" s="336"/>
      <c r="K852" s="336"/>
      <c r="L852" s="336"/>
      <c r="M852" s="336"/>
      <c r="N852" s="336"/>
      <c r="O852" s="336"/>
      <c r="P852" s="336"/>
      <c r="Q852" s="336"/>
      <c r="R852" s="336"/>
      <c r="S852" s="336"/>
      <c r="T852" s="336"/>
      <c r="U852" s="336"/>
      <c r="V852" s="336"/>
      <c r="W852" s="336"/>
      <c r="X852" s="336"/>
      <c r="Y852" s="336"/>
      <c r="Z852" s="336"/>
    </row>
    <row r="853">
      <c r="A853" s="336"/>
      <c r="B853" s="336"/>
      <c r="C853" s="336"/>
      <c r="D853" s="336"/>
      <c r="E853" s="336"/>
      <c r="F853" s="336"/>
      <c r="G853" s="336"/>
      <c r="H853" s="336"/>
      <c r="I853" s="336"/>
      <c r="J853" s="336"/>
      <c r="K853" s="336"/>
      <c r="L853" s="336"/>
      <c r="M853" s="336"/>
      <c r="N853" s="336"/>
      <c r="O853" s="336"/>
      <c r="P853" s="336"/>
      <c r="Q853" s="336"/>
      <c r="R853" s="336"/>
      <c r="S853" s="336"/>
      <c r="T853" s="336"/>
      <c r="U853" s="336"/>
      <c r="V853" s="336"/>
      <c r="W853" s="336"/>
      <c r="X853" s="336"/>
      <c r="Y853" s="336"/>
      <c r="Z853" s="336"/>
    </row>
    <row r="854">
      <c r="A854" s="336"/>
      <c r="B854" s="336"/>
      <c r="C854" s="336"/>
      <c r="D854" s="336"/>
      <c r="E854" s="336"/>
      <c r="F854" s="336"/>
      <c r="G854" s="336"/>
      <c r="H854" s="336"/>
      <c r="I854" s="336"/>
      <c r="J854" s="336"/>
      <c r="K854" s="336"/>
      <c r="L854" s="336"/>
      <c r="M854" s="336"/>
      <c r="N854" s="336"/>
      <c r="O854" s="336"/>
      <c r="P854" s="336"/>
      <c r="Q854" s="336"/>
      <c r="R854" s="336"/>
      <c r="S854" s="336"/>
      <c r="T854" s="336"/>
      <c r="U854" s="336"/>
      <c r="V854" s="336"/>
      <c r="W854" s="336"/>
      <c r="X854" s="336"/>
      <c r="Y854" s="336"/>
      <c r="Z854" s="336"/>
    </row>
    <row r="855">
      <c r="A855" s="336"/>
      <c r="B855" s="336"/>
      <c r="C855" s="336"/>
      <c r="D855" s="336"/>
      <c r="E855" s="336"/>
      <c r="F855" s="336"/>
      <c r="G855" s="336"/>
      <c r="H855" s="336"/>
      <c r="I855" s="336"/>
      <c r="J855" s="336"/>
      <c r="K855" s="336"/>
      <c r="L855" s="336"/>
      <c r="M855" s="336"/>
      <c r="N855" s="336"/>
      <c r="O855" s="336"/>
      <c r="P855" s="336"/>
      <c r="Q855" s="336"/>
      <c r="R855" s="336"/>
      <c r="S855" s="336"/>
      <c r="T855" s="336"/>
      <c r="U855" s="336"/>
      <c r="V855" s="336"/>
      <c r="W855" s="336"/>
      <c r="X855" s="336"/>
      <c r="Y855" s="336"/>
      <c r="Z855" s="336"/>
    </row>
    <row r="856">
      <c r="A856" s="336"/>
      <c r="B856" s="336"/>
      <c r="C856" s="336"/>
      <c r="D856" s="336"/>
      <c r="E856" s="336"/>
      <c r="F856" s="336"/>
      <c r="G856" s="336"/>
      <c r="H856" s="336"/>
      <c r="I856" s="336"/>
      <c r="J856" s="336"/>
      <c r="K856" s="336"/>
      <c r="L856" s="336"/>
      <c r="M856" s="336"/>
      <c r="N856" s="336"/>
      <c r="O856" s="336"/>
      <c r="P856" s="336"/>
      <c r="Q856" s="336"/>
      <c r="R856" s="336"/>
      <c r="S856" s="336"/>
      <c r="T856" s="336"/>
      <c r="U856" s="336"/>
      <c r="V856" s="336"/>
      <c r="W856" s="336"/>
      <c r="X856" s="336"/>
      <c r="Y856" s="336"/>
      <c r="Z856" s="336"/>
    </row>
    <row r="857">
      <c r="A857" s="336"/>
      <c r="B857" s="336"/>
      <c r="C857" s="336"/>
      <c r="D857" s="336"/>
      <c r="E857" s="336"/>
      <c r="F857" s="336"/>
      <c r="G857" s="336"/>
      <c r="H857" s="336"/>
      <c r="I857" s="336"/>
      <c r="J857" s="336"/>
      <c r="K857" s="336"/>
      <c r="L857" s="336"/>
      <c r="M857" s="336"/>
      <c r="N857" s="336"/>
      <c r="O857" s="336"/>
      <c r="P857" s="336"/>
      <c r="Q857" s="336"/>
      <c r="R857" s="336"/>
      <c r="S857" s="336"/>
      <c r="T857" s="336"/>
      <c r="U857" s="336"/>
      <c r="V857" s="336"/>
      <c r="W857" s="336"/>
      <c r="X857" s="336"/>
      <c r="Y857" s="336"/>
      <c r="Z857" s="336"/>
    </row>
    <row r="858">
      <c r="A858" s="336"/>
      <c r="B858" s="336"/>
      <c r="C858" s="336"/>
      <c r="D858" s="336"/>
      <c r="E858" s="336"/>
      <c r="F858" s="336"/>
      <c r="G858" s="336"/>
      <c r="H858" s="336"/>
      <c r="I858" s="336"/>
      <c r="J858" s="336"/>
      <c r="K858" s="336"/>
      <c r="L858" s="336"/>
      <c r="M858" s="336"/>
      <c r="N858" s="336"/>
      <c r="O858" s="336"/>
      <c r="P858" s="336"/>
      <c r="Q858" s="336"/>
      <c r="R858" s="336"/>
      <c r="S858" s="336"/>
      <c r="T858" s="336"/>
      <c r="U858" s="336"/>
      <c r="V858" s="336"/>
      <c r="W858" s="336"/>
      <c r="X858" s="336"/>
      <c r="Y858" s="336"/>
      <c r="Z858" s="336"/>
    </row>
    <row r="859">
      <c r="A859" s="336"/>
      <c r="B859" s="336"/>
      <c r="C859" s="336"/>
      <c r="D859" s="336"/>
      <c r="E859" s="336"/>
      <c r="F859" s="336"/>
      <c r="G859" s="336"/>
      <c r="H859" s="336"/>
      <c r="I859" s="336"/>
      <c r="J859" s="336"/>
      <c r="K859" s="336"/>
      <c r="L859" s="336"/>
      <c r="M859" s="336"/>
      <c r="N859" s="336"/>
      <c r="O859" s="336"/>
      <c r="P859" s="336"/>
      <c r="Q859" s="336"/>
      <c r="R859" s="336"/>
      <c r="S859" s="336"/>
      <c r="T859" s="336"/>
      <c r="U859" s="336"/>
      <c r="V859" s="336"/>
      <c r="W859" s="336"/>
      <c r="X859" s="336"/>
      <c r="Y859" s="336"/>
      <c r="Z859" s="336"/>
    </row>
    <row r="860">
      <c r="A860" s="336"/>
      <c r="B860" s="336"/>
      <c r="C860" s="336"/>
      <c r="D860" s="336"/>
      <c r="E860" s="336"/>
      <c r="F860" s="336"/>
      <c r="G860" s="336"/>
      <c r="H860" s="336"/>
      <c r="I860" s="336"/>
      <c r="J860" s="336"/>
      <c r="K860" s="336"/>
      <c r="L860" s="336"/>
      <c r="M860" s="336"/>
      <c r="N860" s="336"/>
      <c r="O860" s="336"/>
      <c r="P860" s="336"/>
      <c r="Q860" s="336"/>
      <c r="R860" s="336"/>
      <c r="S860" s="336"/>
      <c r="T860" s="336"/>
      <c r="U860" s="336"/>
      <c r="V860" s="336"/>
      <c r="W860" s="336"/>
      <c r="X860" s="336"/>
      <c r="Y860" s="336"/>
      <c r="Z860" s="336"/>
    </row>
    <row r="861">
      <c r="A861" s="336"/>
      <c r="B861" s="336"/>
      <c r="C861" s="336"/>
      <c r="D861" s="336"/>
      <c r="E861" s="336"/>
      <c r="F861" s="336"/>
      <c r="G861" s="336"/>
      <c r="H861" s="336"/>
      <c r="I861" s="336"/>
      <c r="J861" s="336"/>
      <c r="K861" s="336"/>
      <c r="L861" s="336"/>
      <c r="M861" s="336"/>
      <c r="N861" s="336"/>
      <c r="O861" s="336"/>
      <c r="P861" s="336"/>
      <c r="Q861" s="336"/>
      <c r="R861" s="336"/>
      <c r="S861" s="336"/>
      <c r="T861" s="336"/>
      <c r="U861" s="336"/>
      <c r="V861" s="336"/>
      <c r="W861" s="336"/>
      <c r="X861" s="336"/>
      <c r="Y861" s="336"/>
      <c r="Z861" s="336"/>
    </row>
    <row r="862">
      <c r="A862" s="336"/>
      <c r="B862" s="336"/>
      <c r="C862" s="336"/>
      <c r="D862" s="336"/>
      <c r="E862" s="336"/>
      <c r="F862" s="336"/>
      <c r="G862" s="336"/>
      <c r="H862" s="336"/>
      <c r="I862" s="336"/>
      <c r="J862" s="336"/>
      <c r="K862" s="336"/>
      <c r="L862" s="336"/>
      <c r="M862" s="336"/>
      <c r="N862" s="336"/>
      <c r="O862" s="336"/>
      <c r="P862" s="336"/>
      <c r="Q862" s="336"/>
      <c r="R862" s="336"/>
      <c r="S862" s="336"/>
      <c r="T862" s="336"/>
      <c r="U862" s="336"/>
      <c r="V862" s="336"/>
      <c r="W862" s="336"/>
      <c r="X862" s="336"/>
      <c r="Y862" s="336"/>
      <c r="Z862" s="336"/>
    </row>
    <row r="863">
      <c r="A863" s="336"/>
      <c r="B863" s="336"/>
      <c r="C863" s="336"/>
      <c r="D863" s="336"/>
      <c r="E863" s="336"/>
      <c r="F863" s="336"/>
      <c r="G863" s="336"/>
      <c r="H863" s="336"/>
      <c r="I863" s="336"/>
      <c r="J863" s="336"/>
      <c r="K863" s="336"/>
      <c r="L863" s="336"/>
      <c r="M863" s="336"/>
      <c r="N863" s="336"/>
      <c r="O863" s="336"/>
      <c r="P863" s="336"/>
      <c r="Q863" s="336"/>
      <c r="R863" s="336"/>
      <c r="S863" s="336"/>
      <c r="T863" s="336"/>
      <c r="U863" s="336"/>
      <c r="V863" s="336"/>
      <c r="W863" s="336"/>
      <c r="X863" s="336"/>
      <c r="Y863" s="336"/>
      <c r="Z863" s="336"/>
    </row>
    <row r="864">
      <c r="A864" s="336"/>
      <c r="B864" s="336"/>
      <c r="C864" s="336"/>
      <c r="D864" s="336"/>
      <c r="E864" s="336"/>
      <c r="F864" s="336"/>
      <c r="G864" s="336"/>
      <c r="H864" s="336"/>
      <c r="I864" s="336"/>
      <c r="J864" s="336"/>
      <c r="K864" s="336"/>
      <c r="L864" s="336"/>
      <c r="M864" s="336"/>
      <c r="N864" s="336"/>
      <c r="O864" s="336"/>
      <c r="P864" s="336"/>
      <c r="Q864" s="336"/>
      <c r="R864" s="336"/>
      <c r="S864" s="336"/>
      <c r="T864" s="336"/>
      <c r="U864" s="336"/>
      <c r="V864" s="336"/>
      <c r="W864" s="336"/>
      <c r="X864" s="336"/>
      <c r="Y864" s="336"/>
      <c r="Z864" s="336"/>
    </row>
    <row r="865">
      <c r="A865" s="336"/>
      <c r="B865" s="336"/>
      <c r="C865" s="336"/>
      <c r="D865" s="336"/>
      <c r="E865" s="336"/>
      <c r="F865" s="336"/>
      <c r="G865" s="336"/>
      <c r="H865" s="336"/>
      <c r="I865" s="336"/>
      <c r="J865" s="336"/>
      <c r="K865" s="336"/>
      <c r="L865" s="336"/>
      <c r="M865" s="336"/>
      <c r="N865" s="336"/>
      <c r="O865" s="336"/>
      <c r="P865" s="336"/>
      <c r="Q865" s="336"/>
      <c r="R865" s="336"/>
      <c r="S865" s="336"/>
      <c r="T865" s="336"/>
      <c r="U865" s="336"/>
      <c r="V865" s="336"/>
      <c r="W865" s="336"/>
      <c r="X865" s="336"/>
      <c r="Y865" s="336"/>
      <c r="Z865" s="336"/>
    </row>
    <row r="866">
      <c r="A866" s="336"/>
      <c r="B866" s="336"/>
      <c r="C866" s="336"/>
      <c r="D866" s="336"/>
      <c r="E866" s="336"/>
      <c r="F866" s="336"/>
      <c r="G866" s="336"/>
      <c r="H866" s="336"/>
      <c r="I866" s="336"/>
      <c r="J866" s="336"/>
      <c r="K866" s="336"/>
      <c r="L866" s="336"/>
      <c r="M866" s="336"/>
      <c r="N866" s="336"/>
      <c r="O866" s="336"/>
      <c r="P866" s="336"/>
      <c r="Q866" s="336"/>
      <c r="R866" s="336"/>
      <c r="S866" s="336"/>
      <c r="T866" s="336"/>
      <c r="U866" s="336"/>
      <c r="V866" s="336"/>
      <c r="W866" s="336"/>
      <c r="X866" s="336"/>
      <c r="Y866" s="336"/>
      <c r="Z866" s="336"/>
    </row>
    <row r="867">
      <c r="A867" s="336"/>
      <c r="B867" s="336"/>
      <c r="C867" s="336"/>
      <c r="D867" s="336"/>
      <c r="E867" s="336"/>
      <c r="F867" s="336"/>
      <c r="G867" s="336"/>
      <c r="H867" s="336"/>
      <c r="I867" s="336"/>
      <c r="J867" s="336"/>
      <c r="K867" s="336"/>
      <c r="L867" s="336"/>
      <c r="M867" s="336"/>
      <c r="N867" s="336"/>
      <c r="O867" s="336"/>
      <c r="P867" s="336"/>
      <c r="Q867" s="336"/>
      <c r="R867" s="336"/>
      <c r="S867" s="336"/>
      <c r="T867" s="336"/>
      <c r="U867" s="336"/>
      <c r="V867" s="336"/>
      <c r="W867" s="336"/>
      <c r="X867" s="336"/>
      <c r="Y867" s="336"/>
      <c r="Z867" s="336"/>
    </row>
    <row r="868">
      <c r="A868" s="336"/>
      <c r="B868" s="336"/>
      <c r="C868" s="336"/>
      <c r="D868" s="336"/>
      <c r="E868" s="336"/>
      <c r="F868" s="336"/>
      <c r="G868" s="336"/>
      <c r="H868" s="336"/>
      <c r="I868" s="336"/>
      <c r="J868" s="336"/>
      <c r="K868" s="336"/>
      <c r="L868" s="336"/>
      <c r="M868" s="336"/>
      <c r="N868" s="336"/>
      <c r="O868" s="336"/>
      <c r="P868" s="336"/>
      <c r="Q868" s="336"/>
      <c r="R868" s="336"/>
      <c r="S868" s="336"/>
      <c r="T868" s="336"/>
      <c r="U868" s="336"/>
      <c r="V868" s="336"/>
      <c r="W868" s="336"/>
      <c r="X868" s="336"/>
      <c r="Y868" s="336"/>
      <c r="Z868" s="336"/>
    </row>
    <row r="869">
      <c r="A869" s="336"/>
      <c r="B869" s="336"/>
      <c r="C869" s="336"/>
      <c r="D869" s="336"/>
      <c r="E869" s="336"/>
      <c r="F869" s="336"/>
      <c r="G869" s="336"/>
      <c r="H869" s="336"/>
      <c r="I869" s="336"/>
      <c r="J869" s="336"/>
      <c r="K869" s="336"/>
      <c r="L869" s="336"/>
      <c r="M869" s="336"/>
      <c r="N869" s="336"/>
      <c r="O869" s="336"/>
      <c r="P869" s="336"/>
      <c r="Q869" s="336"/>
      <c r="R869" s="336"/>
      <c r="S869" s="336"/>
      <c r="T869" s="336"/>
      <c r="U869" s="336"/>
      <c r="V869" s="336"/>
      <c r="W869" s="336"/>
      <c r="X869" s="336"/>
      <c r="Y869" s="336"/>
      <c r="Z869" s="336"/>
    </row>
    <row r="870">
      <c r="A870" s="336"/>
      <c r="B870" s="336"/>
      <c r="C870" s="336"/>
      <c r="D870" s="336"/>
      <c r="E870" s="336"/>
      <c r="F870" s="336"/>
      <c r="G870" s="336"/>
      <c r="H870" s="336"/>
      <c r="I870" s="336"/>
      <c r="J870" s="336"/>
      <c r="K870" s="336"/>
      <c r="L870" s="336"/>
      <c r="M870" s="336"/>
      <c r="N870" s="336"/>
      <c r="O870" s="336"/>
      <c r="P870" s="336"/>
      <c r="Q870" s="336"/>
      <c r="R870" s="336"/>
      <c r="S870" s="336"/>
      <c r="T870" s="336"/>
      <c r="U870" s="336"/>
      <c r="V870" s="336"/>
      <c r="W870" s="336"/>
      <c r="X870" s="336"/>
      <c r="Y870" s="336"/>
      <c r="Z870" s="336"/>
    </row>
    <row r="871">
      <c r="A871" s="336"/>
      <c r="B871" s="336"/>
      <c r="C871" s="336"/>
      <c r="D871" s="336"/>
      <c r="E871" s="336"/>
      <c r="F871" s="336"/>
      <c r="G871" s="336"/>
      <c r="H871" s="336"/>
      <c r="I871" s="336"/>
      <c r="J871" s="336"/>
      <c r="K871" s="336"/>
      <c r="L871" s="336"/>
      <c r="M871" s="336"/>
      <c r="N871" s="336"/>
      <c r="O871" s="336"/>
      <c r="P871" s="336"/>
      <c r="Q871" s="336"/>
      <c r="R871" s="336"/>
      <c r="S871" s="336"/>
      <c r="T871" s="336"/>
      <c r="U871" s="336"/>
      <c r="V871" s="336"/>
      <c r="W871" s="336"/>
      <c r="X871" s="336"/>
      <c r="Y871" s="336"/>
      <c r="Z871" s="336"/>
    </row>
    <row r="872">
      <c r="A872" s="336"/>
      <c r="B872" s="336"/>
      <c r="C872" s="336"/>
      <c r="D872" s="336"/>
      <c r="E872" s="336"/>
      <c r="F872" s="336"/>
      <c r="G872" s="336"/>
      <c r="H872" s="336"/>
      <c r="I872" s="336"/>
      <c r="J872" s="336"/>
      <c r="K872" s="336"/>
      <c r="L872" s="336"/>
      <c r="M872" s="336"/>
      <c r="N872" s="336"/>
      <c r="O872" s="336"/>
      <c r="P872" s="336"/>
      <c r="Q872" s="336"/>
      <c r="R872" s="336"/>
      <c r="S872" s="336"/>
      <c r="T872" s="336"/>
      <c r="U872" s="336"/>
      <c r="V872" s="336"/>
      <c r="W872" s="336"/>
      <c r="X872" s="336"/>
      <c r="Y872" s="336"/>
      <c r="Z872" s="336"/>
    </row>
    <row r="873">
      <c r="A873" s="336"/>
      <c r="B873" s="336"/>
      <c r="C873" s="336"/>
      <c r="D873" s="336"/>
      <c r="E873" s="336"/>
      <c r="F873" s="336"/>
      <c r="G873" s="336"/>
      <c r="H873" s="336"/>
      <c r="I873" s="336"/>
      <c r="J873" s="336"/>
      <c r="K873" s="336"/>
      <c r="L873" s="336"/>
      <c r="M873" s="336"/>
      <c r="N873" s="336"/>
      <c r="O873" s="336"/>
      <c r="P873" s="336"/>
      <c r="Q873" s="336"/>
      <c r="R873" s="336"/>
      <c r="S873" s="336"/>
      <c r="T873" s="336"/>
      <c r="U873" s="336"/>
      <c r="V873" s="336"/>
      <c r="W873" s="336"/>
      <c r="X873" s="336"/>
      <c r="Y873" s="336"/>
      <c r="Z873" s="336"/>
    </row>
    <row r="874">
      <c r="A874" s="336"/>
      <c r="B874" s="336"/>
      <c r="C874" s="336"/>
      <c r="D874" s="336"/>
      <c r="E874" s="336"/>
      <c r="F874" s="336"/>
      <c r="G874" s="336"/>
      <c r="H874" s="336"/>
      <c r="I874" s="336"/>
      <c r="J874" s="336"/>
      <c r="K874" s="336"/>
      <c r="L874" s="336"/>
      <c r="M874" s="336"/>
      <c r="N874" s="336"/>
      <c r="O874" s="336"/>
      <c r="P874" s="336"/>
      <c r="Q874" s="336"/>
      <c r="R874" s="336"/>
      <c r="S874" s="336"/>
      <c r="T874" s="336"/>
      <c r="U874" s="336"/>
      <c r="V874" s="336"/>
      <c r="W874" s="336"/>
      <c r="X874" s="336"/>
      <c r="Y874" s="336"/>
      <c r="Z874" s="336"/>
    </row>
    <row r="875">
      <c r="A875" s="336"/>
      <c r="B875" s="336"/>
      <c r="C875" s="336"/>
      <c r="D875" s="336"/>
      <c r="E875" s="336"/>
      <c r="F875" s="336"/>
      <c r="G875" s="336"/>
      <c r="H875" s="336"/>
      <c r="I875" s="336"/>
      <c r="J875" s="336"/>
      <c r="K875" s="336"/>
      <c r="L875" s="336"/>
      <c r="M875" s="336"/>
      <c r="N875" s="336"/>
      <c r="O875" s="336"/>
      <c r="P875" s="336"/>
      <c r="Q875" s="336"/>
      <c r="R875" s="336"/>
      <c r="S875" s="336"/>
      <c r="T875" s="336"/>
      <c r="U875" s="336"/>
      <c r="V875" s="336"/>
      <c r="W875" s="336"/>
      <c r="X875" s="336"/>
      <c r="Y875" s="336"/>
      <c r="Z875" s="336"/>
    </row>
    <row r="876">
      <c r="A876" s="336"/>
      <c r="B876" s="336"/>
      <c r="C876" s="336"/>
      <c r="D876" s="336"/>
      <c r="E876" s="336"/>
      <c r="F876" s="336"/>
      <c r="G876" s="336"/>
      <c r="H876" s="336"/>
      <c r="I876" s="336"/>
      <c r="J876" s="336"/>
      <c r="K876" s="336"/>
      <c r="L876" s="336"/>
      <c r="M876" s="336"/>
      <c r="N876" s="336"/>
      <c r="O876" s="336"/>
      <c r="P876" s="336"/>
      <c r="Q876" s="336"/>
      <c r="R876" s="336"/>
      <c r="S876" s="336"/>
      <c r="T876" s="336"/>
      <c r="U876" s="336"/>
      <c r="V876" s="336"/>
      <c r="W876" s="336"/>
      <c r="X876" s="336"/>
      <c r="Y876" s="336"/>
      <c r="Z876" s="336"/>
    </row>
    <row r="877">
      <c r="A877" s="336"/>
      <c r="B877" s="336"/>
      <c r="C877" s="336"/>
      <c r="D877" s="336"/>
      <c r="E877" s="336"/>
      <c r="F877" s="336"/>
      <c r="G877" s="336"/>
      <c r="H877" s="336"/>
      <c r="I877" s="336"/>
      <c r="J877" s="336"/>
      <c r="K877" s="336"/>
      <c r="L877" s="336"/>
      <c r="M877" s="336"/>
      <c r="N877" s="336"/>
      <c r="O877" s="336"/>
      <c r="P877" s="336"/>
      <c r="Q877" s="336"/>
      <c r="R877" s="336"/>
      <c r="S877" s="336"/>
      <c r="T877" s="336"/>
      <c r="U877" s="336"/>
      <c r="V877" s="336"/>
      <c r="W877" s="336"/>
      <c r="X877" s="336"/>
      <c r="Y877" s="336"/>
      <c r="Z877" s="336"/>
    </row>
    <row r="878">
      <c r="A878" s="336"/>
      <c r="B878" s="336"/>
      <c r="C878" s="336"/>
      <c r="D878" s="336"/>
      <c r="E878" s="336"/>
      <c r="F878" s="336"/>
      <c r="G878" s="336"/>
      <c r="H878" s="336"/>
      <c r="I878" s="336"/>
      <c r="J878" s="336"/>
      <c r="K878" s="336"/>
      <c r="L878" s="336"/>
      <c r="M878" s="336"/>
      <c r="N878" s="336"/>
      <c r="O878" s="336"/>
      <c r="P878" s="336"/>
      <c r="Q878" s="336"/>
      <c r="R878" s="336"/>
      <c r="S878" s="336"/>
      <c r="T878" s="336"/>
      <c r="U878" s="336"/>
      <c r="V878" s="336"/>
      <c r="W878" s="336"/>
      <c r="X878" s="336"/>
      <c r="Y878" s="336"/>
      <c r="Z878" s="336"/>
    </row>
    <row r="879">
      <c r="A879" s="336"/>
      <c r="B879" s="336"/>
      <c r="C879" s="336"/>
      <c r="D879" s="336"/>
      <c r="E879" s="336"/>
      <c r="F879" s="336"/>
      <c r="G879" s="336"/>
      <c r="H879" s="336"/>
      <c r="I879" s="336"/>
      <c r="J879" s="336"/>
      <c r="K879" s="336"/>
      <c r="L879" s="336"/>
      <c r="M879" s="336"/>
      <c r="N879" s="336"/>
      <c r="O879" s="336"/>
      <c r="P879" s="336"/>
      <c r="Q879" s="336"/>
      <c r="R879" s="336"/>
      <c r="S879" s="336"/>
      <c r="T879" s="336"/>
      <c r="U879" s="336"/>
      <c r="V879" s="336"/>
      <c r="W879" s="336"/>
      <c r="X879" s="336"/>
      <c r="Y879" s="336"/>
      <c r="Z879" s="336"/>
    </row>
    <row r="880">
      <c r="A880" s="336"/>
      <c r="B880" s="336"/>
      <c r="C880" s="336"/>
      <c r="D880" s="336"/>
      <c r="E880" s="336"/>
      <c r="F880" s="336"/>
      <c r="G880" s="336"/>
      <c r="H880" s="336"/>
      <c r="I880" s="336"/>
      <c r="J880" s="336"/>
      <c r="K880" s="336"/>
      <c r="L880" s="336"/>
      <c r="M880" s="336"/>
      <c r="N880" s="336"/>
      <c r="O880" s="336"/>
      <c r="P880" s="336"/>
      <c r="Q880" s="336"/>
      <c r="R880" s="336"/>
      <c r="S880" s="336"/>
      <c r="T880" s="336"/>
      <c r="U880" s="336"/>
      <c r="V880" s="336"/>
      <c r="W880" s="336"/>
      <c r="X880" s="336"/>
      <c r="Y880" s="336"/>
      <c r="Z880" s="336"/>
    </row>
    <row r="881">
      <c r="A881" s="336"/>
      <c r="B881" s="336"/>
      <c r="C881" s="336"/>
      <c r="D881" s="336"/>
      <c r="E881" s="336"/>
      <c r="F881" s="336"/>
      <c r="G881" s="336"/>
      <c r="H881" s="336"/>
      <c r="I881" s="336"/>
      <c r="J881" s="336"/>
      <c r="K881" s="336"/>
      <c r="L881" s="336"/>
      <c r="M881" s="336"/>
      <c r="N881" s="336"/>
      <c r="O881" s="336"/>
      <c r="P881" s="336"/>
      <c r="Q881" s="336"/>
      <c r="R881" s="336"/>
      <c r="S881" s="336"/>
      <c r="T881" s="336"/>
      <c r="U881" s="336"/>
      <c r="V881" s="336"/>
      <c r="W881" s="336"/>
      <c r="X881" s="336"/>
      <c r="Y881" s="336"/>
      <c r="Z881" s="336"/>
    </row>
    <row r="882">
      <c r="A882" s="336"/>
      <c r="B882" s="336"/>
      <c r="C882" s="336"/>
      <c r="D882" s="336"/>
      <c r="E882" s="336"/>
      <c r="F882" s="336"/>
      <c r="G882" s="336"/>
      <c r="H882" s="336"/>
      <c r="I882" s="336"/>
      <c r="J882" s="336"/>
      <c r="K882" s="336"/>
      <c r="L882" s="336"/>
      <c r="M882" s="336"/>
      <c r="N882" s="336"/>
      <c r="O882" s="336"/>
      <c r="P882" s="336"/>
      <c r="Q882" s="336"/>
      <c r="R882" s="336"/>
      <c r="S882" s="336"/>
      <c r="T882" s="336"/>
      <c r="U882" s="336"/>
      <c r="V882" s="336"/>
      <c r="W882" s="336"/>
      <c r="X882" s="336"/>
      <c r="Y882" s="336"/>
      <c r="Z882" s="336"/>
    </row>
    <row r="883">
      <c r="A883" s="336"/>
      <c r="B883" s="336"/>
      <c r="C883" s="336"/>
      <c r="D883" s="336"/>
      <c r="E883" s="336"/>
      <c r="F883" s="336"/>
      <c r="G883" s="336"/>
      <c r="H883" s="336"/>
      <c r="I883" s="336"/>
      <c r="J883" s="336"/>
      <c r="K883" s="336"/>
      <c r="L883" s="336"/>
      <c r="M883" s="336"/>
      <c r="N883" s="336"/>
      <c r="O883" s="336"/>
      <c r="P883" s="336"/>
      <c r="Q883" s="336"/>
      <c r="R883" s="336"/>
      <c r="S883" s="336"/>
      <c r="T883" s="336"/>
      <c r="U883" s="336"/>
      <c r="V883" s="336"/>
      <c r="W883" s="336"/>
      <c r="X883" s="336"/>
      <c r="Y883" s="336"/>
      <c r="Z883" s="336"/>
    </row>
    <row r="884">
      <c r="A884" s="336"/>
      <c r="B884" s="336"/>
      <c r="C884" s="336"/>
      <c r="D884" s="336"/>
      <c r="E884" s="336"/>
      <c r="F884" s="336"/>
      <c r="G884" s="336"/>
      <c r="H884" s="336"/>
      <c r="I884" s="336"/>
      <c r="J884" s="336"/>
      <c r="K884" s="336"/>
      <c r="L884" s="336"/>
      <c r="M884" s="336"/>
      <c r="N884" s="336"/>
      <c r="O884" s="336"/>
      <c r="P884" s="336"/>
      <c r="Q884" s="336"/>
      <c r="R884" s="336"/>
      <c r="S884" s="336"/>
      <c r="T884" s="336"/>
      <c r="U884" s="336"/>
      <c r="V884" s="336"/>
      <c r="W884" s="336"/>
      <c r="X884" s="336"/>
      <c r="Y884" s="336"/>
      <c r="Z884" s="336"/>
    </row>
    <row r="885">
      <c r="A885" s="336"/>
      <c r="B885" s="336"/>
      <c r="C885" s="336"/>
      <c r="D885" s="336"/>
      <c r="E885" s="336"/>
      <c r="F885" s="336"/>
      <c r="G885" s="336"/>
      <c r="H885" s="336"/>
      <c r="I885" s="336"/>
      <c r="J885" s="336"/>
      <c r="K885" s="336"/>
      <c r="L885" s="336"/>
      <c r="M885" s="336"/>
      <c r="N885" s="336"/>
      <c r="O885" s="336"/>
      <c r="P885" s="336"/>
      <c r="Q885" s="336"/>
      <c r="R885" s="336"/>
      <c r="S885" s="336"/>
      <c r="T885" s="336"/>
      <c r="U885" s="336"/>
      <c r="V885" s="336"/>
      <c r="W885" s="336"/>
      <c r="X885" s="336"/>
      <c r="Y885" s="336"/>
      <c r="Z885" s="336"/>
    </row>
    <row r="886">
      <c r="A886" s="336"/>
      <c r="B886" s="336"/>
      <c r="C886" s="336"/>
      <c r="D886" s="336"/>
      <c r="E886" s="336"/>
      <c r="F886" s="336"/>
      <c r="G886" s="336"/>
      <c r="H886" s="336"/>
      <c r="I886" s="336"/>
      <c r="J886" s="336"/>
      <c r="K886" s="336"/>
      <c r="L886" s="336"/>
      <c r="M886" s="336"/>
      <c r="N886" s="336"/>
      <c r="O886" s="336"/>
      <c r="P886" s="336"/>
      <c r="Q886" s="336"/>
      <c r="R886" s="336"/>
      <c r="S886" s="336"/>
      <c r="T886" s="336"/>
      <c r="U886" s="336"/>
      <c r="V886" s="336"/>
      <c r="W886" s="336"/>
      <c r="X886" s="336"/>
      <c r="Y886" s="336"/>
      <c r="Z886" s="336"/>
    </row>
    <row r="887">
      <c r="A887" s="336"/>
      <c r="B887" s="336"/>
      <c r="C887" s="336"/>
      <c r="D887" s="336"/>
      <c r="E887" s="336"/>
      <c r="F887" s="336"/>
      <c r="G887" s="336"/>
      <c r="H887" s="336"/>
      <c r="I887" s="336"/>
      <c r="J887" s="336"/>
      <c r="K887" s="336"/>
      <c r="L887" s="336"/>
      <c r="M887" s="336"/>
      <c r="N887" s="336"/>
      <c r="O887" s="336"/>
      <c r="P887" s="336"/>
      <c r="Q887" s="336"/>
      <c r="R887" s="336"/>
      <c r="S887" s="336"/>
      <c r="T887" s="336"/>
      <c r="U887" s="336"/>
      <c r="V887" s="336"/>
      <c r="W887" s="336"/>
      <c r="X887" s="336"/>
      <c r="Y887" s="336"/>
      <c r="Z887" s="336"/>
    </row>
    <row r="888">
      <c r="A888" s="336"/>
      <c r="B888" s="336"/>
      <c r="C888" s="336"/>
      <c r="D888" s="336"/>
      <c r="E888" s="336"/>
      <c r="F888" s="336"/>
      <c r="G888" s="336"/>
      <c r="H888" s="336"/>
      <c r="I888" s="336"/>
      <c r="J888" s="336"/>
      <c r="K888" s="336"/>
      <c r="L888" s="336"/>
      <c r="M888" s="336"/>
      <c r="N888" s="336"/>
      <c r="O888" s="336"/>
      <c r="P888" s="336"/>
      <c r="Q888" s="336"/>
      <c r="R888" s="336"/>
      <c r="S888" s="336"/>
      <c r="T888" s="336"/>
      <c r="U888" s="336"/>
      <c r="V888" s="336"/>
      <c r="W888" s="336"/>
      <c r="X888" s="336"/>
      <c r="Y888" s="336"/>
      <c r="Z888" s="336"/>
    </row>
    <row r="889">
      <c r="A889" s="336"/>
      <c r="B889" s="336"/>
      <c r="C889" s="336"/>
      <c r="D889" s="336"/>
      <c r="E889" s="336"/>
      <c r="F889" s="336"/>
      <c r="G889" s="336"/>
      <c r="H889" s="336"/>
      <c r="I889" s="336"/>
      <c r="J889" s="336"/>
      <c r="K889" s="336"/>
      <c r="L889" s="336"/>
      <c r="M889" s="336"/>
      <c r="N889" s="336"/>
      <c r="O889" s="336"/>
      <c r="P889" s="336"/>
      <c r="Q889" s="336"/>
      <c r="R889" s="336"/>
      <c r="S889" s="336"/>
      <c r="T889" s="336"/>
      <c r="U889" s="336"/>
      <c r="V889" s="336"/>
      <c r="W889" s="336"/>
      <c r="X889" s="336"/>
      <c r="Y889" s="336"/>
      <c r="Z889" s="336"/>
    </row>
    <row r="890">
      <c r="A890" s="336"/>
      <c r="B890" s="336"/>
      <c r="C890" s="336"/>
      <c r="D890" s="336"/>
      <c r="E890" s="336"/>
      <c r="F890" s="336"/>
      <c r="G890" s="336"/>
      <c r="H890" s="336"/>
      <c r="I890" s="336"/>
      <c r="J890" s="336"/>
      <c r="K890" s="336"/>
      <c r="L890" s="336"/>
      <c r="M890" s="336"/>
      <c r="N890" s="336"/>
      <c r="O890" s="336"/>
      <c r="P890" s="336"/>
      <c r="Q890" s="336"/>
      <c r="R890" s="336"/>
      <c r="S890" s="336"/>
      <c r="T890" s="336"/>
      <c r="U890" s="336"/>
      <c r="V890" s="336"/>
      <c r="W890" s="336"/>
      <c r="X890" s="336"/>
      <c r="Y890" s="336"/>
      <c r="Z890" s="336"/>
    </row>
    <row r="891">
      <c r="A891" s="336"/>
      <c r="B891" s="336"/>
      <c r="C891" s="336"/>
      <c r="D891" s="336"/>
      <c r="E891" s="336"/>
      <c r="F891" s="336"/>
      <c r="G891" s="336"/>
      <c r="H891" s="336"/>
      <c r="I891" s="336"/>
      <c r="J891" s="336"/>
      <c r="K891" s="336"/>
      <c r="L891" s="336"/>
      <c r="M891" s="336"/>
      <c r="N891" s="336"/>
      <c r="O891" s="336"/>
      <c r="P891" s="336"/>
      <c r="Q891" s="336"/>
      <c r="R891" s="336"/>
      <c r="S891" s="336"/>
      <c r="T891" s="336"/>
      <c r="U891" s="336"/>
      <c r="V891" s="336"/>
      <c r="W891" s="336"/>
      <c r="X891" s="336"/>
      <c r="Y891" s="336"/>
      <c r="Z891" s="336"/>
    </row>
    <row r="892">
      <c r="A892" s="336"/>
      <c r="B892" s="336"/>
      <c r="C892" s="336"/>
      <c r="D892" s="336"/>
      <c r="E892" s="336"/>
      <c r="F892" s="336"/>
      <c r="G892" s="336"/>
      <c r="H892" s="336"/>
      <c r="I892" s="336"/>
      <c r="J892" s="336"/>
      <c r="K892" s="336"/>
      <c r="L892" s="336"/>
      <c r="M892" s="336"/>
      <c r="N892" s="336"/>
      <c r="O892" s="336"/>
      <c r="P892" s="336"/>
      <c r="Q892" s="336"/>
      <c r="R892" s="336"/>
      <c r="S892" s="336"/>
      <c r="T892" s="336"/>
      <c r="U892" s="336"/>
      <c r="V892" s="336"/>
      <c r="W892" s="336"/>
      <c r="X892" s="336"/>
      <c r="Y892" s="336"/>
      <c r="Z892" s="336"/>
    </row>
    <row r="893">
      <c r="A893" s="336"/>
      <c r="B893" s="336"/>
      <c r="C893" s="336"/>
      <c r="D893" s="336"/>
      <c r="E893" s="336"/>
      <c r="F893" s="336"/>
      <c r="G893" s="336"/>
      <c r="H893" s="336"/>
      <c r="I893" s="336"/>
      <c r="J893" s="336"/>
      <c r="K893" s="336"/>
      <c r="L893" s="336"/>
      <c r="M893" s="336"/>
      <c r="N893" s="336"/>
      <c r="O893" s="336"/>
      <c r="P893" s="336"/>
      <c r="Q893" s="336"/>
      <c r="R893" s="336"/>
      <c r="S893" s="336"/>
      <c r="T893" s="336"/>
      <c r="U893" s="336"/>
      <c r="V893" s="336"/>
      <c r="W893" s="336"/>
      <c r="X893" s="336"/>
      <c r="Y893" s="336"/>
      <c r="Z893" s="336"/>
    </row>
    <row r="894">
      <c r="A894" s="336"/>
      <c r="B894" s="336"/>
      <c r="C894" s="336"/>
      <c r="D894" s="336"/>
      <c r="E894" s="336"/>
      <c r="F894" s="336"/>
      <c r="G894" s="336"/>
      <c r="H894" s="336"/>
      <c r="I894" s="336"/>
      <c r="J894" s="336"/>
      <c r="K894" s="336"/>
      <c r="L894" s="336"/>
      <c r="M894" s="336"/>
      <c r="N894" s="336"/>
      <c r="O894" s="336"/>
      <c r="P894" s="336"/>
      <c r="Q894" s="336"/>
      <c r="R894" s="336"/>
      <c r="S894" s="336"/>
      <c r="T894" s="336"/>
      <c r="U894" s="336"/>
      <c r="V894" s="336"/>
      <c r="W894" s="336"/>
      <c r="X894" s="336"/>
      <c r="Y894" s="336"/>
      <c r="Z894" s="336"/>
    </row>
    <row r="895">
      <c r="A895" s="336"/>
      <c r="B895" s="336"/>
      <c r="C895" s="336"/>
      <c r="D895" s="336"/>
      <c r="E895" s="336"/>
      <c r="F895" s="336"/>
      <c r="G895" s="336"/>
      <c r="H895" s="336"/>
      <c r="I895" s="336"/>
      <c r="J895" s="336"/>
      <c r="K895" s="336"/>
      <c r="L895" s="336"/>
      <c r="M895" s="336"/>
      <c r="N895" s="336"/>
      <c r="O895" s="336"/>
      <c r="P895" s="336"/>
      <c r="Q895" s="336"/>
      <c r="R895" s="336"/>
      <c r="S895" s="336"/>
      <c r="T895" s="336"/>
      <c r="U895" s="336"/>
      <c r="V895" s="336"/>
      <c r="W895" s="336"/>
      <c r="X895" s="336"/>
      <c r="Y895" s="336"/>
      <c r="Z895" s="336"/>
    </row>
    <row r="896">
      <c r="A896" s="336"/>
      <c r="B896" s="336"/>
      <c r="C896" s="336"/>
      <c r="D896" s="336"/>
      <c r="E896" s="336"/>
      <c r="F896" s="336"/>
      <c r="G896" s="336"/>
      <c r="H896" s="336"/>
      <c r="I896" s="336"/>
      <c r="J896" s="336"/>
      <c r="K896" s="336"/>
      <c r="L896" s="336"/>
      <c r="M896" s="336"/>
      <c r="N896" s="336"/>
      <c r="O896" s="336"/>
      <c r="P896" s="336"/>
      <c r="Q896" s="336"/>
      <c r="R896" s="336"/>
      <c r="S896" s="336"/>
      <c r="T896" s="336"/>
      <c r="U896" s="336"/>
      <c r="V896" s="336"/>
      <c r="W896" s="336"/>
      <c r="X896" s="336"/>
      <c r="Y896" s="336"/>
      <c r="Z896" s="336"/>
    </row>
    <row r="897">
      <c r="A897" s="336"/>
      <c r="B897" s="336"/>
      <c r="C897" s="336"/>
      <c r="D897" s="336"/>
      <c r="E897" s="336"/>
      <c r="F897" s="336"/>
      <c r="G897" s="336"/>
      <c r="H897" s="336"/>
      <c r="I897" s="336"/>
      <c r="J897" s="336"/>
      <c r="K897" s="336"/>
      <c r="L897" s="336"/>
      <c r="M897" s="336"/>
      <c r="N897" s="336"/>
      <c r="O897" s="336"/>
      <c r="P897" s="336"/>
      <c r="Q897" s="336"/>
      <c r="R897" s="336"/>
      <c r="S897" s="336"/>
      <c r="T897" s="336"/>
      <c r="U897" s="336"/>
      <c r="V897" s="336"/>
      <c r="W897" s="336"/>
      <c r="X897" s="336"/>
      <c r="Y897" s="336"/>
      <c r="Z897" s="336"/>
    </row>
    <row r="898">
      <c r="A898" s="336"/>
      <c r="B898" s="336"/>
      <c r="C898" s="336"/>
      <c r="D898" s="336"/>
      <c r="E898" s="336"/>
      <c r="F898" s="336"/>
      <c r="G898" s="336"/>
      <c r="H898" s="336"/>
      <c r="I898" s="336"/>
      <c r="J898" s="336"/>
      <c r="K898" s="336"/>
      <c r="L898" s="336"/>
      <c r="M898" s="336"/>
      <c r="N898" s="336"/>
      <c r="O898" s="336"/>
      <c r="P898" s="336"/>
      <c r="Q898" s="336"/>
      <c r="R898" s="336"/>
      <c r="S898" s="336"/>
      <c r="T898" s="336"/>
      <c r="U898" s="336"/>
      <c r="V898" s="336"/>
      <c r="W898" s="336"/>
      <c r="X898" s="336"/>
      <c r="Y898" s="336"/>
      <c r="Z898" s="336"/>
    </row>
    <row r="899">
      <c r="A899" s="336"/>
      <c r="B899" s="336"/>
      <c r="C899" s="336"/>
      <c r="D899" s="336"/>
      <c r="E899" s="336"/>
      <c r="F899" s="336"/>
      <c r="G899" s="336"/>
      <c r="H899" s="336"/>
      <c r="I899" s="336"/>
      <c r="J899" s="336"/>
      <c r="K899" s="336"/>
      <c r="L899" s="336"/>
      <c r="M899" s="336"/>
      <c r="N899" s="336"/>
      <c r="O899" s="336"/>
      <c r="P899" s="336"/>
      <c r="Q899" s="336"/>
      <c r="R899" s="336"/>
      <c r="S899" s="336"/>
      <c r="T899" s="336"/>
      <c r="U899" s="336"/>
      <c r="V899" s="336"/>
      <c r="W899" s="336"/>
      <c r="X899" s="336"/>
      <c r="Y899" s="336"/>
      <c r="Z899" s="336"/>
    </row>
    <row r="900">
      <c r="A900" s="336"/>
      <c r="B900" s="336"/>
      <c r="C900" s="336"/>
      <c r="D900" s="336"/>
      <c r="E900" s="336"/>
      <c r="F900" s="336"/>
      <c r="G900" s="336"/>
      <c r="H900" s="336"/>
      <c r="I900" s="336"/>
      <c r="J900" s="336"/>
      <c r="K900" s="336"/>
      <c r="L900" s="336"/>
      <c r="M900" s="336"/>
      <c r="N900" s="336"/>
      <c r="O900" s="336"/>
      <c r="P900" s="336"/>
      <c r="Q900" s="336"/>
      <c r="R900" s="336"/>
      <c r="S900" s="336"/>
      <c r="T900" s="336"/>
      <c r="U900" s="336"/>
      <c r="V900" s="336"/>
      <c r="W900" s="336"/>
      <c r="X900" s="336"/>
      <c r="Y900" s="336"/>
      <c r="Z900" s="336"/>
    </row>
    <row r="901">
      <c r="A901" s="336"/>
      <c r="B901" s="336"/>
      <c r="C901" s="336"/>
      <c r="D901" s="336"/>
      <c r="E901" s="336"/>
      <c r="F901" s="336"/>
      <c r="G901" s="336"/>
      <c r="H901" s="336"/>
      <c r="I901" s="336"/>
      <c r="J901" s="336"/>
      <c r="K901" s="336"/>
      <c r="L901" s="336"/>
      <c r="M901" s="336"/>
      <c r="N901" s="336"/>
      <c r="O901" s="336"/>
      <c r="P901" s="336"/>
      <c r="Q901" s="336"/>
      <c r="R901" s="336"/>
      <c r="S901" s="336"/>
      <c r="T901" s="336"/>
      <c r="U901" s="336"/>
      <c r="V901" s="336"/>
      <c r="W901" s="336"/>
      <c r="X901" s="336"/>
      <c r="Y901" s="336"/>
      <c r="Z901" s="336"/>
    </row>
    <row r="902">
      <c r="A902" s="336"/>
      <c r="B902" s="336"/>
      <c r="C902" s="336"/>
      <c r="D902" s="336"/>
      <c r="E902" s="336"/>
      <c r="F902" s="336"/>
      <c r="G902" s="336"/>
      <c r="H902" s="336"/>
      <c r="I902" s="336"/>
      <c r="J902" s="336"/>
      <c r="K902" s="336"/>
      <c r="L902" s="336"/>
      <c r="M902" s="336"/>
      <c r="N902" s="336"/>
      <c r="O902" s="336"/>
      <c r="P902" s="336"/>
      <c r="Q902" s="336"/>
      <c r="R902" s="336"/>
      <c r="S902" s="336"/>
      <c r="T902" s="336"/>
      <c r="U902" s="336"/>
      <c r="V902" s="336"/>
      <c r="W902" s="336"/>
      <c r="X902" s="336"/>
      <c r="Y902" s="336"/>
      <c r="Z902" s="336"/>
    </row>
    <row r="903">
      <c r="A903" s="336"/>
      <c r="B903" s="336"/>
      <c r="C903" s="336"/>
      <c r="D903" s="336"/>
      <c r="E903" s="336"/>
      <c r="F903" s="336"/>
      <c r="G903" s="336"/>
      <c r="H903" s="336"/>
      <c r="I903" s="336"/>
      <c r="J903" s="336"/>
      <c r="K903" s="336"/>
      <c r="L903" s="336"/>
      <c r="M903" s="336"/>
      <c r="N903" s="336"/>
      <c r="O903" s="336"/>
      <c r="P903" s="336"/>
      <c r="Q903" s="336"/>
      <c r="R903" s="336"/>
      <c r="S903" s="336"/>
      <c r="T903" s="336"/>
      <c r="U903" s="336"/>
      <c r="V903" s="336"/>
      <c r="W903" s="336"/>
      <c r="X903" s="336"/>
      <c r="Y903" s="336"/>
      <c r="Z903" s="336"/>
    </row>
    <row r="904">
      <c r="A904" s="336"/>
      <c r="B904" s="336"/>
      <c r="C904" s="336"/>
      <c r="D904" s="336"/>
      <c r="E904" s="336"/>
      <c r="F904" s="336"/>
      <c r="G904" s="336"/>
      <c r="H904" s="336"/>
      <c r="I904" s="336"/>
      <c r="J904" s="336"/>
      <c r="K904" s="336"/>
      <c r="L904" s="336"/>
      <c r="M904" s="336"/>
      <c r="N904" s="336"/>
      <c r="O904" s="336"/>
      <c r="P904" s="336"/>
      <c r="Q904" s="336"/>
      <c r="R904" s="336"/>
      <c r="S904" s="336"/>
      <c r="T904" s="336"/>
      <c r="U904" s="336"/>
      <c r="V904" s="336"/>
      <c r="W904" s="336"/>
      <c r="X904" s="336"/>
      <c r="Y904" s="336"/>
      <c r="Z904" s="336"/>
    </row>
    <row r="905">
      <c r="A905" s="336"/>
      <c r="B905" s="336"/>
      <c r="C905" s="336"/>
      <c r="D905" s="336"/>
      <c r="E905" s="336"/>
      <c r="F905" s="336"/>
      <c r="G905" s="336"/>
      <c r="H905" s="336"/>
      <c r="I905" s="336"/>
      <c r="J905" s="336"/>
      <c r="K905" s="336"/>
      <c r="L905" s="336"/>
      <c r="M905" s="336"/>
      <c r="N905" s="336"/>
      <c r="O905" s="336"/>
      <c r="P905" s="336"/>
      <c r="Q905" s="336"/>
      <c r="R905" s="336"/>
      <c r="S905" s="336"/>
      <c r="T905" s="336"/>
      <c r="U905" s="336"/>
      <c r="V905" s="336"/>
      <c r="W905" s="336"/>
      <c r="X905" s="336"/>
      <c r="Y905" s="336"/>
      <c r="Z905" s="336"/>
    </row>
    <row r="906">
      <c r="A906" s="336"/>
      <c r="B906" s="336"/>
      <c r="C906" s="336"/>
      <c r="D906" s="336"/>
      <c r="E906" s="336"/>
      <c r="F906" s="336"/>
      <c r="G906" s="336"/>
      <c r="H906" s="336"/>
      <c r="I906" s="336"/>
      <c r="J906" s="336"/>
      <c r="K906" s="336"/>
      <c r="L906" s="336"/>
      <c r="M906" s="336"/>
      <c r="N906" s="336"/>
      <c r="O906" s="336"/>
      <c r="P906" s="336"/>
      <c r="Q906" s="336"/>
      <c r="R906" s="336"/>
      <c r="S906" s="336"/>
      <c r="T906" s="336"/>
      <c r="U906" s="336"/>
      <c r="V906" s="336"/>
      <c r="W906" s="336"/>
      <c r="X906" s="336"/>
      <c r="Y906" s="336"/>
      <c r="Z906" s="336"/>
    </row>
    <row r="907">
      <c r="A907" s="336"/>
      <c r="B907" s="336"/>
      <c r="C907" s="336"/>
      <c r="D907" s="336"/>
      <c r="E907" s="336"/>
      <c r="F907" s="336"/>
      <c r="G907" s="336"/>
      <c r="H907" s="336"/>
      <c r="I907" s="336"/>
      <c r="J907" s="336"/>
      <c r="K907" s="336"/>
      <c r="L907" s="336"/>
      <c r="M907" s="336"/>
      <c r="N907" s="336"/>
      <c r="O907" s="336"/>
      <c r="P907" s="336"/>
      <c r="Q907" s="336"/>
      <c r="R907" s="336"/>
      <c r="S907" s="336"/>
      <c r="T907" s="336"/>
      <c r="U907" s="336"/>
      <c r="V907" s="336"/>
      <c r="W907" s="336"/>
      <c r="X907" s="336"/>
      <c r="Y907" s="336"/>
      <c r="Z907" s="336"/>
    </row>
    <row r="908">
      <c r="A908" s="336"/>
      <c r="B908" s="336"/>
      <c r="C908" s="336"/>
      <c r="D908" s="336"/>
      <c r="E908" s="336"/>
      <c r="F908" s="336"/>
      <c r="G908" s="336"/>
      <c r="H908" s="336"/>
      <c r="I908" s="336"/>
      <c r="J908" s="336"/>
      <c r="K908" s="336"/>
      <c r="L908" s="336"/>
      <c r="M908" s="336"/>
      <c r="N908" s="336"/>
      <c r="O908" s="336"/>
      <c r="P908" s="336"/>
      <c r="Q908" s="336"/>
      <c r="R908" s="336"/>
      <c r="S908" s="336"/>
      <c r="T908" s="336"/>
      <c r="U908" s="336"/>
      <c r="V908" s="336"/>
      <c r="W908" s="336"/>
      <c r="X908" s="336"/>
      <c r="Y908" s="336"/>
      <c r="Z908" s="336"/>
    </row>
    <row r="909">
      <c r="A909" s="336"/>
      <c r="B909" s="336"/>
      <c r="C909" s="336"/>
      <c r="D909" s="336"/>
      <c r="E909" s="336"/>
      <c r="F909" s="336"/>
      <c r="G909" s="336"/>
      <c r="H909" s="336"/>
      <c r="I909" s="336"/>
      <c r="J909" s="336"/>
      <c r="K909" s="336"/>
      <c r="L909" s="336"/>
      <c r="M909" s="336"/>
      <c r="N909" s="336"/>
      <c r="O909" s="336"/>
      <c r="P909" s="336"/>
      <c r="Q909" s="336"/>
      <c r="R909" s="336"/>
      <c r="S909" s="336"/>
      <c r="T909" s="336"/>
      <c r="U909" s="336"/>
      <c r="V909" s="336"/>
      <c r="W909" s="336"/>
      <c r="X909" s="336"/>
      <c r="Y909" s="336"/>
      <c r="Z909" s="336"/>
    </row>
    <row r="910">
      <c r="A910" s="336"/>
      <c r="B910" s="336"/>
      <c r="C910" s="336"/>
      <c r="D910" s="336"/>
      <c r="E910" s="336"/>
      <c r="F910" s="336"/>
      <c r="G910" s="336"/>
      <c r="H910" s="336"/>
      <c r="I910" s="336"/>
      <c r="J910" s="336"/>
      <c r="K910" s="336"/>
      <c r="L910" s="336"/>
      <c r="M910" s="336"/>
      <c r="N910" s="336"/>
      <c r="O910" s="336"/>
      <c r="P910" s="336"/>
      <c r="Q910" s="336"/>
      <c r="R910" s="336"/>
      <c r="S910" s="336"/>
      <c r="T910" s="336"/>
      <c r="U910" s="336"/>
      <c r="V910" s="336"/>
      <c r="W910" s="336"/>
      <c r="X910" s="336"/>
      <c r="Y910" s="336"/>
      <c r="Z910" s="336"/>
    </row>
    <row r="911">
      <c r="A911" s="336"/>
      <c r="B911" s="336"/>
      <c r="C911" s="336"/>
      <c r="D911" s="336"/>
      <c r="E911" s="336"/>
      <c r="F911" s="336"/>
      <c r="G911" s="336"/>
      <c r="H911" s="336"/>
      <c r="I911" s="336"/>
      <c r="J911" s="336"/>
      <c r="K911" s="336"/>
      <c r="L911" s="336"/>
      <c r="M911" s="336"/>
      <c r="N911" s="336"/>
      <c r="O911" s="336"/>
      <c r="P911" s="336"/>
      <c r="Q911" s="336"/>
      <c r="R911" s="336"/>
      <c r="S911" s="336"/>
      <c r="T911" s="336"/>
      <c r="U911" s="336"/>
      <c r="V911" s="336"/>
      <c r="W911" s="336"/>
      <c r="X911" s="336"/>
      <c r="Y911" s="336"/>
      <c r="Z911" s="336"/>
    </row>
    <row r="912">
      <c r="A912" s="336"/>
      <c r="B912" s="336"/>
      <c r="C912" s="336"/>
      <c r="D912" s="336"/>
      <c r="E912" s="336"/>
      <c r="F912" s="336"/>
      <c r="G912" s="336"/>
      <c r="H912" s="336"/>
      <c r="I912" s="336"/>
      <c r="J912" s="336"/>
      <c r="K912" s="336"/>
      <c r="L912" s="336"/>
      <c r="M912" s="336"/>
      <c r="N912" s="336"/>
      <c r="O912" s="336"/>
      <c r="P912" s="336"/>
      <c r="Q912" s="336"/>
      <c r="R912" s="336"/>
      <c r="S912" s="336"/>
      <c r="T912" s="336"/>
      <c r="U912" s="336"/>
      <c r="V912" s="336"/>
      <c r="W912" s="336"/>
      <c r="X912" s="336"/>
      <c r="Y912" s="336"/>
      <c r="Z912" s="336"/>
    </row>
    <row r="913">
      <c r="A913" s="336"/>
      <c r="B913" s="336"/>
      <c r="C913" s="336"/>
      <c r="D913" s="336"/>
      <c r="E913" s="336"/>
      <c r="F913" s="336"/>
      <c r="G913" s="336"/>
      <c r="H913" s="336"/>
      <c r="I913" s="336"/>
      <c r="J913" s="336"/>
      <c r="K913" s="336"/>
      <c r="L913" s="336"/>
      <c r="M913" s="336"/>
      <c r="N913" s="336"/>
      <c r="O913" s="336"/>
      <c r="P913" s="336"/>
      <c r="Q913" s="336"/>
      <c r="R913" s="336"/>
      <c r="S913" s="336"/>
      <c r="T913" s="336"/>
      <c r="U913" s="336"/>
      <c r="V913" s="336"/>
      <c r="W913" s="336"/>
      <c r="X913" s="336"/>
      <c r="Y913" s="336"/>
      <c r="Z913" s="336"/>
    </row>
    <row r="914">
      <c r="A914" s="336"/>
      <c r="B914" s="336"/>
      <c r="C914" s="336"/>
      <c r="D914" s="336"/>
      <c r="E914" s="336"/>
      <c r="F914" s="336"/>
      <c r="G914" s="336"/>
      <c r="H914" s="336"/>
      <c r="I914" s="336"/>
      <c r="J914" s="336"/>
      <c r="K914" s="336"/>
      <c r="L914" s="336"/>
      <c r="M914" s="336"/>
      <c r="N914" s="336"/>
      <c r="O914" s="336"/>
      <c r="P914" s="336"/>
      <c r="Q914" s="336"/>
      <c r="R914" s="336"/>
      <c r="S914" s="336"/>
      <c r="T914" s="336"/>
      <c r="U914" s="336"/>
      <c r="V914" s="336"/>
      <c r="W914" s="336"/>
      <c r="X914" s="336"/>
      <c r="Y914" s="336"/>
      <c r="Z914" s="336"/>
    </row>
    <row r="915">
      <c r="A915" s="336"/>
      <c r="B915" s="336"/>
      <c r="C915" s="336"/>
      <c r="D915" s="336"/>
      <c r="E915" s="336"/>
      <c r="F915" s="336"/>
      <c r="G915" s="336"/>
      <c r="H915" s="336"/>
      <c r="I915" s="336"/>
      <c r="J915" s="336"/>
      <c r="K915" s="336"/>
      <c r="L915" s="336"/>
      <c r="M915" s="336"/>
      <c r="N915" s="336"/>
      <c r="O915" s="336"/>
      <c r="P915" s="336"/>
      <c r="Q915" s="336"/>
      <c r="R915" s="336"/>
      <c r="S915" s="336"/>
      <c r="T915" s="336"/>
      <c r="U915" s="336"/>
      <c r="V915" s="336"/>
      <c r="W915" s="336"/>
      <c r="X915" s="336"/>
      <c r="Y915" s="336"/>
      <c r="Z915" s="336"/>
    </row>
    <row r="916">
      <c r="A916" s="336"/>
      <c r="B916" s="336"/>
      <c r="C916" s="336"/>
      <c r="D916" s="336"/>
      <c r="E916" s="336"/>
      <c r="F916" s="336"/>
      <c r="G916" s="336"/>
      <c r="H916" s="336"/>
      <c r="I916" s="336"/>
      <c r="J916" s="336"/>
      <c r="K916" s="336"/>
      <c r="L916" s="336"/>
      <c r="M916" s="336"/>
      <c r="N916" s="336"/>
      <c r="O916" s="336"/>
      <c r="P916" s="336"/>
      <c r="Q916" s="336"/>
      <c r="R916" s="336"/>
      <c r="S916" s="336"/>
      <c r="T916" s="336"/>
      <c r="U916" s="336"/>
      <c r="V916" s="336"/>
      <c r="W916" s="336"/>
      <c r="X916" s="336"/>
      <c r="Y916" s="336"/>
      <c r="Z916" s="336"/>
    </row>
    <row r="917">
      <c r="A917" s="336"/>
      <c r="B917" s="336"/>
      <c r="C917" s="336"/>
      <c r="D917" s="336"/>
      <c r="E917" s="336"/>
      <c r="F917" s="336"/>
      <c r="G917" s="336"/>
      <c r="H917" s="336"/>
      <c r="I917" s="336"/>
      <c r="J917" s="336"/>
      <c r="K917" s="336"/>
      <c r="L917" s="336"/>
      <c r="M917" s="336"/>
      <c r="N917" s="336"/>
      <c r="O917" s="336"/>
      <c r="P917" s="336"/>
      <c r="Q917" s="336"/>
      <c r="R917" s="336"/>
      <c r="S917" s="336"/>
      <c r="T917" s="336"/>
      <c r="U917" s="336"/>
      <c r="V917" s="336"/>
      <c r="W917" s="336"/>
      <c r="X917" s="336"/>
      <c r="Y917" s="336"/>
      <c r="Z917" s="336"/>
    </row>
    <row r="918">
      <c r="A918" s="336"/>
      <c r="B918" s="336"/>
      <c r="C918" s="336"/>
      <c r="D918" s="336"/>
      <c r="E918" s="336"/>
      <c r="F918" s="336"/>
      <c r="G918" s="336"/>
      <c r="H918" s="336"/>
      <c r="I918" s="336"/>
      <c r="J918" s="336"/>
      <c r="K918" s="336"/>
      <c r="L918" s="336"/>
      <c r="M918" s="336"/>
      <c r="N918" s="336"/>
      <c r="O918" s="336"/>
      <c r="P918" s="336"/>
      <c r="Q918" s="336"/>
      <c r="R918" s="336"/>
      <c r="S918" s="336"/>
      <c r="T918" s="336"/>
      <c r="U918" s="336"/>
      <c r="V918" s="336"/>
      <c r="W918" s="336"/>
      <c r="X918" s="336"/>
      <c r="Y918" s="336"/>
      <c r="Z918" s="336"/>
    </row>
    <row r="919">
      <c r="A919" s="336"/>
      <c r="B919" s="336"/>
      <c r="C919" s="336"/>
      <c r="D919" s="336"/>
      <c r="E919" s="336"/>
      <c r="F919" s="336"/>
      <c r="G919" s="336"/>
      <c r="H919" s="336"/>
      <c r="I919" s="336"/>
      <c r="J919" s="336"/>
      <c r="K919" s="336"/>
      <c r="L919" s="336"/>
      <c r="M919" s="336"/>
      <c r="N919" s="336"/>
      <c r="O919" s="336"/>
      <c r="P919" s="336"/>
      <c r="Q919" s="336"/>
      <c r="R919" s="336"/>
      <c r="S919" s="336"/>
      <c r="T919" s="336"/>
      <c r="U919" s="336"/>
      <c r="V919" s="336"/>
      <c r="W919" s="336"/>
      <c r="X919" s="336"/>
      <c r="Y919" s="336"/>
      <c r="Z919" s="336"/>
    </row>
    <row r="920">
      <c r="A920" s="336"/>
      <c r="B920" s="336"/>
      <c r="C920" s="336"/>
      <c r="D920" s="336"/>
      <c r="E920" s="336"/>
      <c r="F920" s="336"/>
      <c r="G920" s="336"/>
      <c r="H920" s="336"/>
      <c r="I920" s="336"/>
      <c r="J920" s="336"/>
      <c r="K920" s="336"/>
      <c r="L920" s="336"/>
      <c r="M920" s="336"/>
      <c r="N920" s="336"/>
      <c r="O920" s="336"/>
      <c r="P920" s="336"/>
      <c r="Q920" s="336"/>
      <c r="R920" s="336"/>
      <c r="S920" s="336"/>
      <c r="T920" s="336"/>
      <c r="U920" s="336"/>
      <c r="V920" s="336"/>
      <c r="W920" s="336"/>
      <c r="X920" s="336"/>
      <c r="Y920" s="336"/>
      <c r="Z920" s="336"/>
    </row>
    <row r="921">
      <c r="A921" s="336"/>
      <c r="B921" s="336"/>
      <c r="C921" s="336"/>
      <c r="D921" s="336"/>
      <c r="E921" s="336"/>
      <c r="F921" s="336"/>
      <c r="G921" s="336"/>
      <c r="H921" s="336"/>
      <c r="I921" s="336"/>
      <c r="J921" s="336"/>
      <c r="K921" s="336"/>
      <c r="L921" s="336"/>
      <c r="M921" s="336"/>
      <c r="N921" s="336"/>
      <c r="O921" s="336"/>
      <c r="P921" s="336"/>
      <c r="Q921" s="336"/>
      <c r="R921" s="336"/>
      <c r="S921" s="336"/>
      <c r="T921" s="336"/>
      <c r="U921" s="336"/>
      <c r="V921" s="336"/>
      <c r="W921" s="336"/>
      <c r="X921" s="336"/>
      <c r="Y921" s="336"/>
      <c r="Z921" s="336"/>
    </row>
    <row r="922">
      <c r="A922" s="336"/>
      <c r="B922" s="336"/>
      <c r="C922" s="336"/>
      <c r="D922" s="336"/>
      <c r="E922" s="336"/>
      <c r="F922" s="336"/>
      <c r="G922" s="336"/>
      <c r="H922" s="336"/>
      <c r="I922" s="336"/>
      <c r="J922" s="336"/>
      <c r="K922" s="336"/>
      <c r="L922" s="336"/>
      <c r="M922" s="336"/>
      <c r="N922" s="336"/>
      <c r="O922" s="336"/>
      <c r="P922" s="336"/>
      <c r="Q922" s="336"/>
      <c r="R922" s="336"/>
      <c r="S922" s="336"/>
      <c r="T922" s="336"/>
      <c r="U922" s="336"/>
      <c r="V922" s="336"/>
      <c r="W922" s="336"/>
      <c r="X922" s="336"/>
      <c r="Y922" s="336"/>
      <c r="Z922" s="336"/>
    </row>
    <row r="923">
      <c r="A923" s="336"/>
      <c r="B923" s="336"/>
      <c r="C923" s="336"/>
      <c r="D923" s="336"/>
      <c r="E923" s="336"/>
      <c r="F923" s="336"/>
      <c r="G923" s="336"/>
      <c r="H923" s="336"/>
      <c r="I923" s="336"/>
      <c r="J923" s="336"/>
      <c r="K923" s="336"/>
      <c r="L923" s="336"/>
      <c r="M923" s="336"/>
      <c r="N923" s="336"/>
      <c r="O923" s="336"/>
      <c r="P923" s="336"/>
      <c r="Q923" s="336"/>
      <c r="R923" s="336"/>
      <c r="S923" s="336"/>
      <c r="T923" s="336"/>
      <c r="U923" s="336"/>
      <c r="V923" s="336"/>
      <c r="W923" s="336"/>
      <c r="X923" s="336"/>
      <c r="Y923" s="336"/>
      <c r="Z923" s="336"/>
    </row>
    <row r="924">
      <c r="A924" s="336"/>
      <c r="B924" s="336"/>
      <c r="C924" s="336"/>
      <c r="D924" s="336"/>
      <c r="E924" s="336"/>
      <c r="F924" s="336"/>
      <c r="G924" s="336"/>
      <c r="H924" s="336"/>
      <c r="I924" s="336"/>
      <c r="J924" s="336"/>
      <c r="K924" s="336"/>
      <c r="L924" s="336"/>
      <c r="M924" s="336"/>
      <c r="N924" s="336"/>
      <c r="O924" s="336"/>
      <c r="P924" s="336"/>
      <c r="Q924" s="336"/>
      <c r="R924" s="336"/>
      <c r="S924" s="336"/>
      <c r="T924" s="336"/>
      <c r="U924" s="336"/>
      <c r="V924" s="336"/>
      <c r="W924" s="336"/>
      <c r="X924" s="336"/>
      <c r="Y924" s="336"/>
      <c r="Z924" s="336"/>
    </row>
    <row r="925">
      <c r="A925" s="336"/>
      <c r="B925" s="336"/>
      <c r="C925" s="336"/>
      <c r="D925" s="336"/>
      <c r="E925" s="336"/>
      <c r="F925" s="336"/>
      <c r="G925" s="336"/>
      <c r="H925" s="336"/>
      <c r="I925" s="336"/>
      <c r="J925" s="336"/>
      <c r="K925" s="336"/>
      <c r="L925" s="336"/>
      <c r="M925" s="336"/>
      <c r="N925" s="336"/>
      <c r="O925" s="336"/>
      <c r="P925" s="336"/>
      <c r="Q925" s="336"/>
      <c r="R925" s="336"/>
      <c r="S925" s="336"/>
      <c r="T925" s="336"/>
      <c r="U925" s="336"/>
      <c r="V925" s="336"/>
      <c r="W925" s="336"/>
      <c r="X925" s="336"/>
      <c r="Y925" s="336"/>
      <c r="Z925" s="336"/>
    </row>
    <row r="926">
      <c r="A926" s="336"/>
      <c r="B926" s="336"/>
      <c r="C926" s="336"/>
      <c r="D926" s="336"/>
      <c r="E926" s="336"/>
      <c r="F926" s="336"/>
      <c r="G926" s="336"/>
      <c r="H926" s="336"/>
      <c r="I926" s="336"/>
      <c r="J926" s="336"/>
      <c r="K926" s="336"/>
      <c r="L926" s="336"/>
      <c r="M926" s="336"/>
      <c r="N926" s="336"/>
      <c r="O926" s="336"/>
      <c r="P926" s="336"/>
      <c r="Q926" s="336"/>
      <c r="R926" s="336"/>
      <c r="S926" s="336"/>
      <c r="T926" s="336"/>
      <c r="U926" s="336"/>
      <c r="V926" s="336"/>
      <c r="W926" s="336"/>
      <c r="X926" s="336"/>
      <c r="Y926" s="336"/>
      <c r="Z926" s="336"/>
    </row>
    <row r="927">
      <c r="A927" s="336"/>
      <c r="B927" s="336"/>
      <c r="C927" s="336"/>
      <c r="D927" s="336"/>
      <c r="E927" s="336"/>
      <c r="F927" s="336"/>
      <c r="G927" s="336"/>
      <c r="H927" s="336"/>
      <c r="I927" s="336"/>
      <c r="J927" s="336"/>
      <c r="K927" s="336"/>
      <c r="L927" s="336"/>
      <c r="M927" s="336"/>
      <c r="N927" s="336"/>
      <c r="O927" s="336"/>
      <c r="P927" s="336"/>
      <c r="Q927" s="336"/>
      <c r="R927" s="336"/>
      <c r="S927" s="336"/>
      <c r="T927" s="336"/>
      <c r="U927" s="336"/>
      <c r="V927" s="336"/>
      <c r="W927" s="336"/>
      <c r="X927" s="336"/>
      <c r="Y927" s="336"/>
      <c r="Z927" s="336"/>
    </row>
    <row r="928">
      <c r="A928" s="336"/>
      <c r="B928" s="336"/>
      <c r="C928" s="336"/>
      <c r="D928" s="336"/>
      <c r="E928" s="336"/>
      <c r="F928" s="336"/>
      <c r="G928" s="336"/>
      <c r="H928" s="336"/>
      <c r="I928" s="336"/>
      <c r="J928" s="336"/>
      <c r="K928" s="336"/>
      <c r="L928" s="336"/>
      <c r="M928" s="336"/>
      <c r="N928" s="336"/>
      <c r="O928" s="336"/>
      <c r="P928" s="336"/>
      <c r="Q928" s="336"/>
      <c r="R928" s="336"/>
      <c r="S928" s="336"/>
      <c r="T928" s="336"/>
      <c r="U928" s="336"/>
      <c r="V928" s="336"/>
      <c r="W928" s="336"/>
      <c r="X928" s="336"/>
      <c r="Y928" s="336"/>
      <c r="Z928" s="336"/>
    </row>
    <row r="929">
      <c r="A929" s="336"/>
      <c r="B929" s="336"/>
      <c r="C929" s="336"/>
      <c r="D929" s="336"/>
      <c r="E929" s="336"/>
      <c r="F929" s="336"/>
      <c r="G929" s="336"/>
      <c r="H929" s="336"/>
      <c r="I929" s="336"/>
      <c r="J929" s="336"/>
      <c r="K929" s="336"/>
      <c r="L929" s="336"/>
      <c r="M929" s="336"/>
      <c r="N929" s="336"/>
      <c r="O929" s="336"/>
      <c r="P929" s="336"/>
      <c r="Q929" s="336"/>
      <c r="R929" s="336"/>
      <c r="S929" s="336"/>
      <c r="T929" s="336"/>
      <c r="U929" s="336"/>
      <c r="V929" s="336"/>
      <c r="W929" s="336"/>
      <c r="X929" s="336"/>
      <c r="Y929" s="336"/>
      <c r="Z929" s="336"/>
    </row>
    <row r="930">
      <c r="A930" s="336"/>
      <c r="B930" s="336"/>
      <c r="C930" s="336"/>
      <c r="D930" s="336"/>
      <c r="E930" s="336"/>
      <c r="F930" s="336"/>
      <c r="G930" s="336"/>
      <c r="H930" s="336"/>
      <c r="I930" s="336"/>
      <c r="J930" s="336"/>
      <c r="K930" s="336"/>
      <c r="L930" s="336"/>
      <c r="M930" s="336"/>
      <c r="N930" s="336"/>
      <c r="O930" s="336"/>
      <c r="P930" s="336"/>
      <c r="Q930" s="336"/>
      <c r="R930" s="336"/>
      <c r="S930" s="336"/>
      <c r="T930" s="336"/>
      <c r="U930" s="336"/>
      <c r="V930" s="336"/>
      <c r="W930" s="336"/>
      <c r="X930" s="336"/>
      <c r="Y930" s="336"/>
      <c r="Z930" s="336"/>
    </row>
    <row r="931">
      <c r="A931" s="336"/>
      <c r="B931" s="336"/>
      <c r="C931" s="336"/>
      <c r="D931" s="336"/>
      <c r="E931" s="336"/>
      <c r="F931" s="336"/>
      <c r="G931" s="336"/>
      <c r="H931" s="336"/>
      <c r="I931" s="336"/>
      <c r="J931" s="336"/>
      <c r="K931" s="336"/>
      <c r="L931" s="336"/>
      <c r="M931" s="336"/>
      <c r="N931" s="336"/>
      <c r="O931" s="336"/>
      <c r="P931" s="336"/>
      <c r="Q931" s="336"/>
      <c r="R931" s="336"/>
      <c r="S931" s="336"/>
      <c r="T931" s="336"/>
      <c r="U931" s="336"/>
      <c r="V931" s="336"/>
      <c r="W931" s="336"/>
      <c r="X931" s="336"/>
      <c r="Y931" s="336"/>
      <c r="Z931" s="336"/>
    </row>
    <row r="932">
      <c r="A932" s="336"/>
      <c r="B932" s="336"/>
      <c r="C932" s="336"/>
      <c r="D932" s="336"/>
      <c r="E932" s="336"/>
      <c r="F932" s="336"/>
      <c r="G932" s="336"/>
      <c r="H932" s="336"/>
      <c r="I932" s="336"/>
      <c r="J932" s="336"/>
      <c r="K932" s="336"/>
      <c r="L932" s="336"/>
      <c r="M932" s="336"/>
      <c r="N932" s="336"/>
      <c r="O932" s="336"/>
      <c r="P932" s="336"/>
      <c r="Q932" s="336"/>
      <c r="R932" s="336"/>
      <c r="S932" s="336"/>
      <c r="T932" s="336"/>
      <c r="U932" s="336"/>
      <c r="V932" s="336"/>
      <c r="W932" s="336"/>
      <c r="X932" s="336"/>
      <c r="Y932" s="336"/>
      <c r="Z932" s="336"/>
    </row>
    <row r="933">
      <c r="A933" s="336"/>
      <c r="B933" s="336"/>
      <c r="C933" s="336"/>
      <c r="D933" s="336"/>
      <c r="E933" s="336"/>
      <c r="F933" s="336"/>
      <c r="G933" s="336"/>
      <c r="H933" s="336"/>
      <c r="I933" s="336"/>
      <c r="J933" s="336"/>
      <c r="K933" s="336"/>
      <c r="L933" s="336"/>
      <c r="M933" s="336"/>
      <c r="N933" s="336"/>
      <c r="O933" s="336"/>
      <c r="P933" s="336"/>
      <c r="Q933" s="336"/>
      <c r="R933" s="336"/>
      <c r="S933" s="336"/>
      <c r="T933" s="336"/>
      <c r="U933" s="336"/>
      <c r="V933" s="336"/>
      <c r="W933" s="336"/>
      <c r="X933" s="336"/>
      <c r="Y933" s="336"/>
      <c r="Z933" s="336"/>
    </row>
    <row r="934">
      <c r="A934" s="336"/>
      <c r="B934" s="336"/>
      <c r="C934" s="336"/>
      <c r="D934" s="336"/>
      <c r="E934" s="336"/>
      <c r="F934" s="336"/>
      <c r="G934" s="336"/>
      <c r="H934" s="336"/>
      <c r="I934" s="336"/>
      <c r="J934" s="336"/>
      <c r="K934" s="336"/>
      <c r="L934" s="336"/>
      <c r="M934" s="336"/>
      <c r="N934" s="336"/>
      <c r="O934" s="336"/>
      <c r="P934" s="336"/>
      <c r="Q934" s="336"/>
      <c r="R934" s="336"/>
      <c r="S934" s="336"/>
      <c r="T934" s="336"/>
      <c r="U934" s="336"/>
      <c r="V934" s="336"/>
      <c r="W934" s="336"/>
      <c r="X934" s="336"/>
      <c r="Y934" s="336"/>
      <c r="Z934" s="336"/>
    </row>
    <row r="935">
      <c r="A935" s="336"/>
      <c r="B935" s="336"/>
      <c r="C935" s="336"/>
      <c r="D935" s="336"/>
      <c r="E935" s="336"/>
      <c r="F935" s="336"/>
      <c r="G935" s="336"/>
      <c r="H935" s="336"/>
      <c r="I935" s="336"/>
      <c r="J935" s="336"/>
      <c r="K935" s="336"/>
      <c r="L935" s="336"/>
      <c r="M935" s="336"/>
      <c r="N935" s="336"/>
      <c r="O935" s="336"/>
      <c r="P935" s="336"/>
      <c r="Q935" s="336"/>
      <c r="R935" s="336"/>
      <c r="S935" s="336"/>
      <c r="T935" s="336"/>
      <c r="U935" s="336"/>
      <c r="V935" s="336"/>
      <c r="W935" s="336"/>
      <c r="X935" s="336"/>
      <c r="Y935" s="336"/>
      <c r="Z935" s="336"/>
    </row>
    <row r="936">
      <c r="A936" s="336"/>
      <c r="B936" s="336"/>
      <c r="C936" s="336"/>
      <c r="D936" s="336"/>
      <c r="E936" s="336"/>
      <c r="F936" s="336"/>
      <c r="G936" s="336"/>
      <c r="H936" s="336"/>
      <c r="I936" s="336"/>
      <c r="J936" s="336"/>
      <c r="K936" s="336"/>
      <c r="L936" s="336"/>
      <c r="M936" s="336"/>
      <c r="N936" s="336"/>
      <c r="O936" s="336"/>
      <c r="P936" s="336"/>
      <c r="Q936" s="336"/>
      <c r="R936" s="336"/>
      <c r="S936" s="336"/>
      <c r="T936" s="336"/>
      <c r="U936" s="336"/>
      <c r="V936" s="336"/>
      <c r="W936" s="336"/>
      <c r="X936" s="336"/>
      <c r="Y936" s="336"/>
      <c r="Z936" s="336"/>
    </row>
    <row r="937">
      <c r="A937" s="336"/>
      <c r="B937" s="336"/>
      <c r="C937" s="336"/>
      <c r="D937" s="336"/>
      <c r="E937" s="336"/>
      <c r="F937" s="336"/>
      <c r="G937" s="336"/>
      <c r="H937" s="336"/>
      <c r="I937" s="336"/>
      <c r="J937" s="336"/>
      <c r="K937" s="336"/>
      <c r="L937" s="336"/>
      <c r="M937" s="336"/>
      <c r="N937" s="336"/>
      <c r="O937" s="336"/>
      <c r="P937" s="336"/>
      <c r="Q937" s="336"/>
      <c r="R937" s="336"/>
      <c r="S937" s="336"/>
      <c r="T937" s="336"/>
      <c r="U937" s="336"/>
      <c r="V937" s="336"/>
      <c r="W937" s="336"/>
      <c r="X937" s="336"/>
      <c r="Y937" s="336"/>
      <c r="Z937" s="336"/>
    </row>
    <row r="938">
      <c r="A938" s="336"/>
      <c r="B938" s="336"/>
      <c r="C938" s="336"/>
      <c r="D938" s="336"/>
      <c r="E938" s="336"/>
      <c r="F938" s="336"/>
      <c r="G938" s="336"/>
      <c r="H938" s="336"/>
      <c r="I938" s="336"/>
      <c r="J938" s="336"/>
      <c r="K938" s="336"/>
      <c r="L938" s="336"/>
      <c r="M938" s="336"/>
      <c r="N938" s="336"/>
      <c r="O938" s="336"/>
      <c r="P938" s="336"/>
      <c r="Q938" s="336"/>
      <c r="R938" s="336"/>
      <c r="S938" s="336"/>
      <c r="T938" s="336"/>
      <c r="U938" s="336"/>
      <c r="V938" s="336"/>
      <c r="W938" s="336"/>
      <c r="X938" s="336"/>
      <c r="Y938" s="336"/>
      <c r="Z938" s="336"/>
    </row>
    <row r="939">
      <c r="A939" s="336"/>
      <c r="B939" s="336"/>
      <c r="C939" s="336"/>
      <c r="D939" s="336"/>
      <c r="E939" s="336"/>
      <c r="F939" s="336"/>
      <c r="G939" s="336"/>
      <c r="H939" s="336"/>
      <c r="I939" s="336"/>
      <c r="J939" s="336"/>
      <c r="K939" s="336"/>
      <c r="L939" s="336"/>
      <c r="M939" s="336"/>
      <c r="N939" s="336"/>
      <c r="O939" s="336"/>
      <c r="P939" s="336"/>
      <c r="Q939" s="336"/>
      <c r="R939" s="336"/>
      <c r="S939" s="336"/>
      <c r="T939" s="336"/>
      <c r="U939" s="336"/>
      <c r="V939" s="336"/>
      <c r="W939" s="336"/>
      <c r="X939" s="336"/>
      <c r="Y939" s="336"/>
      <c r="Z939" s="336"/>
    </row>
    <row r="940">
      <c r="A940" s="336"/>
      <c r="B940" s="336"/>
      <c r="C940" s="336"/>
      <c r="D940" s="336"/>
      <c r="E940" s="336"/>
      <c r="F940" s="336"/>
      <c r="G940" s="336"/>
      <c r="H940" s="336"/>
      <c r="I940" s="336"/>
      <c r="J940" s="336"/>
      <c r="K940" s="336"/>
      <c r="L940" s="336"/>
      <c r="M940" s="336"/>
      <c r="N940" s="336"/>
      <c r="O940" s="336"/>
      <c r="P940" s="336"/>
      <c r="Q940" s="336"/>
      <c r="R940" s="336"/>
      <c r="S940" s="336"/>
      <c r="T940" s="336"/>
      <c r="U940" s="336"/>
      <c r="V940" s="336"/>
      <c r="W940" s="336"/>
      <c r="X940" s="336"/>
      <c r="Y940" s="336"/>
      <c r="Z940" s="336"/>
    </row>
    <row r="941">
      <c r="A941" s="336"/>
      <c r="B941" s="336"/>
      <c r="C941" s="336"/>
      <c r="D941" s="336"/>
      <c r="E941" s="336"/>
      <c r="F941" s="336"/>
      <c r="G941" s="336"/>
      <c r="H941" s="336"/>
      <c r="I941" s="336"/>
      <c r="J941" s="336"/>
      <c r="K941" s="336"/>
      <c r="L941" s="336"/>
      <c r="M941" s="336"/>
      <c r="N941" s="336"/>
      <c r="O941" s="336"/>
      <c r="P941" s="336"/>
      <c r="Q941" s="336"/>
      <c r="R941" s="336"/>
      <c r="S941" s="336"/>
      <c r="T941" s="336"/>
      <c r="U941" s="336"/>
      <c r="V941" s="336"/>
      <c r="W941" s="336"/>
      <c r="X941" s="336"/>
      <c r="Y941" s="336"/>
      <c r="Z941" s="336"/>
    </row>
    <row r="942">
      <c r="A942" s="336"/>
      <c r="B942" s="336"/>
      <c r="C942" s="336"/>
      <c r="D942" s="336"/>
      <c r="E942" s="336"/>
      <c r="F942" s="336"/>
      <c r="G942" s="336"/>
      <c r="H942" s="336"/>
      <c r="I942" s="336"/>
      <c r="J942" s="336"/>
      <c r="K942" s="336"/>
      <c r="L942" s="336"/>
      <c r="M942" s="336"/>
      <c r="N942" s="336"/>
      <c r="O942" s="336"/>
      <c r="P942" s="336"/>
      <c r="Q942" s="336"/>
      <c r="R942" s="336"/>
      <c r="S942" s="336"/>
      <c r="T942" s="336"/>
      <c r="U942" s="336"/>
      <c r="V942" s="336"/>
      <c r="W942" s="336"/>
      <c r="X942" s="336"/>
      <c r="Y942" s="336"/>
      <c r="Z942" s="336"/>
    </row>
    <row r="943">
      <c r="A943" s="336"/>
      <c r="B943" s="336"/>
      <c r="C943" s="336"/>
      <c r="D943" s="336"/>
      <c r="E943" s="336"/>
      <c r="F943" s="336"/>
      <c r="G943" s="336"/>
      <c r="H943" s="336"/>
      <c r="I943" s="336"/>
      <c r="J943" s="336"/>
      <c r="K943" s="336"/>
      <c r="L943" s="336"/>
      <c r="M943" s="336"/>
      <c r="N943" s="336"/>
      <c r="O943" s="336"/>
      <c r="P943" s="336"/>
      <c r="Q943" s="336"/>
      <c r="R943" s="336"/>
      <c r="S943" s="336"/>
      <c r="T943" s="336"/>
      <c r="U943" s="336"/>
      <c r="V943" s="336"/>
      <c r="W943" s="336"/>
      <c r="X943" s="336"/>
      <c r="Y943" s="336"/>
      <c r="Z943" s="336"/>
    </row>
    <row r="944">
      <c r="A944" s="336"/>
      <c r="B944" s="336"/>
      <c r="C944" s="336"/>
      <c r="D944" s="336"/>
      <c r="E944" s="336"/>
      <c r="F944" s="336"/>
      <c r="G944" s="336"/>
      <c r="H944" s="336"/>
      <c r="I944" s="336"/>
      <c r="J944" s="336"/>
      <c r="K944" s="336"/>
      <c r="L944" s="336"/>
      <c r="M944" s="336"/>
      <c r="N944" s="336"/>
      <c r="O944" s="336"/>
      <c r="P944" s="336"/>
      <c r="Q944" s="336"/>
      <c r="R944" s="336"/>
      <c r="S944" s="336"/>
      <c r="T944" s="336"/>
      <c r="U944" s="336"/>
      <c r="V944" s="336"/>
      <c r="W944" s="336"/>
      <c r="X944" s="336"/>
      <c r="Y944" s="336"/>
      <c r="Z944" s="336"/>
    </row>
    <row r="945">
      <c r="A945" s="336"/>
      <c r="B945" s="336"/>
      <c r="C945" s="336"/>
      <c r="D945" s="336"/>
      <c r="E945" s="336"/>
      <c r="F945" s="336"/>
      <c r="G945" s="336"/>
      <c r="H945" s="336"/>
      <c r="I945" s="336"/>
      <c r="J945" s="336"/>
      <c r="K945" s="336"/>
      <c r="L945" s="336"/>
      <c r="M945" s="336"/>
      <c r="N945" s="336"/>
      <c r="O945" s="336"/>
      <c r="P945" s="336"/>
      <c r="Q945" s="336"/>
      <c r="R945" s="336"/>
      <c r="S945" s="336"/>
      <c r="T945" s="336"/>
      <c r="U945" s="336"/>
      <c r="V945" s="336"/>
      <c r="W945" s="336"/>
      <c r="X945" s="336"/>
      <c r="Y945" s="336"/>
      <c r="Z945" s="336"/>
    </row>
    <row r="946">
      <c r="A946" s="336"/>
      <c r="B946" s="336"/>
      <c r="C946" s="336"/>
      <c r="D946" s="336"/>
      <c r="E946" s="336"/>
      <c r="F946" s="336"/>
      <c r="G946" s="336"/>
      <c r="H946" s="336"/>
      <c r="I946" s="336"/>
      <c r="J946" s="336"/>
      <c r="K946" s="336"/>
      <c r="L946" s="336"/>
      <c r="M946" s="336"/>
      <c r="N946" s="336"/>
      <c r="O946" s="336"/>
      <c r="P946" s="336"/>
      <c r="Q946" s="336"/>
      <c r="R946" s="336"/>
      <c r="S946" s="336"/>
      <c r="T946" s="336"/>
      <c r="U946" s="336"/>
      <c r="V946" s="336"/>
      <c r="W946" s="336"/>
      <c r="X946" s="336"/>
      <c r="Y946" s="336"/>
      <c r="Z946" s="336"/>
    </row>
    <row r="947">
      <c r="A947" s="336"/>
      <c r="B947" s="336"/>
      <c r="C947" s="336"/>
      <c r="D947" s="336"/>
      <c r="E947" s="336"/>
      <c r="F947" s="336"/>
      <c r="G947" s="336"/>
      <c r="H947" s="336"/>
      <c r="I947" s="336"/>
      <c r="J947" s="336"/>
      <c r="K947" s="336"/>
      <c r="L947" s="336"/>
      <c r="M947" s="336"/>
      <c r="N947" s="336"/>
      <c r="O947" s="336"/>
      <c r="P947" s="336"/>
      <c r="Q947" s="336"/>
      <c r="R947" s="336"/>
      <c r="S947" s="336"/>
      <c r="T947" s="336"/>
      <c r="U947" s="336"/>
      <c r="V947" s="336"/>
      <c r="W947" s="336"/>
      <c r="X947" s="336"/>
      <c r="Y947" s="336"/>
      <c r="Z947" s="336"/>
    </row>
    <row r="948">
      <c r="A948" s="336"/>
      <c r="B948" s="336"/>
      <c r="C948" s="336"/>
      <c r="D948" s="336"/>
      <c r="E948" s="336"/>
      <c r="F948" s="336"/>
      <c r="G948" s="336"/>
      <c r="H948" s="336"/>
      <c r="I948" s="336"/>
      <c r="J948" s="336"/>
      <c r="K948" s="336"/>
      <c r="L948" s="336"/>
      <c r="M948" s="336"/>
      <c r="N948" s="336"/>
      <c r="O948" s="336"/>
      <c r="P948" s="336"/>
      <c r="Q948" s="336"/>
      <c r="R948" s="336"/>
      <c r="S948" s="336"/>
      <c r="T948" s="336"/>
      <c r="U948" s="336"/>
      <c r="V948" s="336"/>
      <c r="W948" s="336"/>
      <c r="X948" s="336"/>
      <c r="Y948" s="336"/>
      <c r="Z948" s="336"/>
    </row>
    <row r="949">
      <c r="A949" s="336"/>
      <c r="B949" s="336"/>
      <c r="C949" s="336"/>
      <c r="D949" s="336"/>
      <c r="E949" s="336"/>
      <c r="F949" s="336"/>
      <c r="G949" s="336"/>
      <c r="H949" s="336"/>
      <c r="I949" s="336"/>
      <c r="J949" s="336"/>
      <c r="K949" s="336"/>
      <c r="L949" s="336"/>
      <c r="M949" s="336"/>
      <c r="N949" s="336"/>
      <c r="O949" s="336"/>
      <c r="P949" s="336"/>
      <c r="Q949" s="336"/>
      <c r="R949" s="336"/>
      <c r="S949" s="336"/>
      <c r="T949" s="336"/>
      <c r="U949" s="336"/>
      <c r="V949" s="336"/>
      <c r="W949" s="336"/>
      <c r="X949" s="336"/>
      <c r="Y949" s="336"/>
      <c r="Z949" s="336"/>
    </row>
    <row r="950">
      <c r="A950" s="336"/>
      <c r="B950" s="336"/>
      <c r="C950" s="336"/>
      <c r="D950" s="336"/>
      <c r="E950" s="336"/>
      <c r="F950" s="336"/>
      <c r="G950" s="336"/>
      <c r="H950" s="336"/>
      <c r="I950" s="336"/>
      <c r="J950" s="336"/>
      <c r="K950" s="336"/>
      <c r="L950" s="336"/>
      <c r="M950" s="336"/>
      <c r="N950" s="336"/>
      <c r="O950" s="336"/>
      <c r="P950" s="336"/>
      <c r="Q950" s="336"/>
      <c r="R950" s="336"/>
      <c r="S950" s="336"/>
      <c r="T950" s="336"/>
      <c r="U950" s="336"/>
      <c r="V950" s="336"/>
      <c r="W950" s="336"/>
      <c r="X950" s="336"/>
      <c r="Y950" s="336"/>
      <c r="Z950" s="336"/>
    </row>
    <row r="951">
      <c r="A951" s="336"/>
      <c r="B951" s="336"/>
      <c r="C951" s="336"/>
      <c r="D951" s="336"/>
      <c r="E951" s="336"/>
      <c r="F951" s="336"/>
      <c r="G951" s="336"/>
      <c r="H951" s="336"/>
      <c r="I951" s="336"/>
      <c r="J951" s="336"/>
      <c r="K951" s="336"/>
      <c r="L951" s="336"/>
      <c r="M951" s="336"/>
      <c r="N951" s="336"/>
      <c r="O951" s="336"/>
      <c r="P951" s="336"/>
      <c r="Q951" s="336"/>
      <c r="R951" s="336"/>
      <c r="S951" s="336"/>
      <c r="T951" s="336"/>
      <c r="U951" s="336"/>
      <c r="V951" s="336"/>
      <c r="W951" s="336"/>
      <c r="X951" s="336"/>
      <c r="Y951" s="336"/>
      <c r="Z951" s="336"/>
    </row>
    <row r="952">
      <c r="A952" s="336"/>
      <c r="B952" s="336"/>
      <c r="C952" s="336"/>
      <c r="D952" s="336"/>
      <c r="E952" s="336"/>
      <c r="F952" s="336"/>
      <c r="G952" s="336"/>
      <c r="H952" s="336"/>
      <c r="I952" s="336"/>
      <c r="J952" s="336"/>
      <c r="K952" s="336"/>
      <c r="L952" s="336"/>
      <c r="M952" s="336"/>
      <c r="N952" s="336"/>
      <c r="O952" s="336"/>
      <c r="P952" s="336"/>
      <c r="Q952" s="336"/>
      <c r="R952" s="336"/>
      <c r="S952" s="336"/>
      <c r="T952" s="336"/>
      <c r="U952" s="336"/>
      <c r="V952" s="336"/>
      <c r="W952" s="336"/>
      <c r="X952" s="336"/>
      <c r="Y952" s="336"/>
      <c r="Z952" s="336"/>
    </row>
    <row r="953">
      <c r="A953" s="336"/>
      <c r="B953" s="336"/>
      <c r="C953" s="336"/>
      <c r="D953" s="336"/>
      <c r="E953" s="336"/>
      <c r="F953" s="336"/>
      <c r="G953" s="336"/>
      <c r="H953" s="336"/>
      <c r="I953" s="336"/>
      <c r="J953" s="336"/>
      <c r="K953" s="336"/>
      <c r="L953" s="336"/>
      <c r="M953" s="336"/>
      <c r="N953" s="336"/>
      <c r="O953" s="336"/>
      <c r="P953" s="336"/>
      <c r="Q953" s="336"/>
      <c r="R953" s="336"/>
      <c r="S953" s="336"/>
      <c r="T953" s="336"/>
      <c r="U953" s="336"/>
      <c r="V953" s="336"/>
      <c r="W953" s="336"/>
      <c r="X953" s="336"/>
      <c r="Y953" s="336"/>
      <c r="Z953" s="336"/>
    </row>
    <row r="954">
      <c r="A954" s="336"/>
      <c r="B954" s="336"/>
      <c r="C954" s="336"/>
      <c r="D954" s="336"/>
      <c r="E954" s="336"/>
      <c r="F954" s="336"/>
      <c r="G954" s="336"/>
      <c r="H954" s="336"/>
      <c r="I954" s="336"/>
      <c r="J954" s="336"/>
      <c r="K954" s="336"/>
      <c r="L954" s="336"/>
      <c r="M954" s="336"/>
      <c r="N954" s="336"/>
      <c r="O954" s="336"/>
      <c r="P954" s="336"/>
      <c r="Q954" s="336"/>
      <c r="R954" s="336"/>
      <c r="S954" s="336"/>
      <c r="T954" s="336"/>
      <c r="U954" s="336"/>
      <c r="V954" s="336"/>
      <c r="W954" s="336"/>
      <c r="X954" s="336"/>
      <c r="Y954" s="336"/>
      <c r="Z954" s="336"/>
    </row>
    <row r="955">
      <c r="A955" s="336"/>
      <c r="B955" s="336"/>
      <c r="C955" s="336"/>
      <c r="D955" s="336"/>
      <c r="E955" s="336"/>
      <c r="F955" s="336"/>
      <c r="G955" s="336"/>
      <c r="H955" s="336"/>
      <c r="I955" s="336"/>
      <c r="J955" s="336"/>
      <c r="K955" s="336"/>
      <c r="L955" s="336"/>
      <c r="M955" s="336"/>
      <c r="N955" s="336"/>
      <c r="O955" s="336"/>
      <c r="P955" s="336"/>
      <c r="Q955" s="336"/>
      <c r="R955" s="336"/>
      <c r="S955" s="336"/>
      <c r="T955" s="336"/>
      <c r="U955" s="336"/>
      <c r="V955" s="336"/>
      <c r="W955" s="336"/>
      <c r="X955" s="336"/>
      <c r="Y955" s="336"/>
      <c r="Z955" s="336"/>
    </row>
    <row r="956">
      <c r="A956" s="336"/>
      <c r="B956" s="336"/>
      <c r="C956" s="336"/>
      <c r="D956" s="336"/>
      <c r="E956" s="336"/>
      <c r="F956" s="336"/>
      <c r="G956" s="336"/>
      <c r="H956" s="336"/>
      <c r="I956" s="336"/>
      <c r="J956" s="336"/>
      <c r="K956" s="336"/>
      <c r="L956" s="336"/>
      <c r="M956" s="336"/>
      <c r="N956" s="336"/>
      <c r="O956" s="336"/>
      <c r="P956" s="336"/>
      <c r="Q956" s="336"/>
      <c r="R956" s="336"/>
      <c r="S956" s="336"/>
      <c r="T956" s="336"/>
      <c r="U956" s="336"/>
      <c r="V956" s="336"/>
      <c r="W956" s="336"/>
      <c r="X956" s="336"/>
      <c r="Y956" s="336"/>
      <c r="Z956" s="336"/>
    </row>
    <row r="957">
      <c r="A957" s="336"/>
      <c r="B957" s="336"/>
      <c r="C957" s="336"/>
      <c r="D957" s="336"/>
      <c r="E957" s="336"/>
      <c r="F957" s="336"/>
      <c r="G957" s="336"/>
      <c r="H957" s="336"/>
      <c r="I957" s="336"/>
      <c r="J957" s="336"/>
      <c r="K957" s="336"/>
      <c r="L957" s="336"/>
      <c r="M957" s="336"/>
      <c r="N957" s="336"/>
      <c r="O957" s="336"/>
      <c r="P957" s="336"/>
      <c r="Q957" s="336"/>
      <c r="R957" s="336"/>
      <c r="S957" s="336"/>
      <c r="T957" s="336"/>
      <c r="U957" s="336"/>
      <c r="V957" s="336"/>
      <c r="W957" s="336"/>
      <c r="X957" s="336"/>
      <c r="Y957" s="336"/>
      <c r="Z957" s="336"/>
    </row>
    <row r="958">
      <c r="A958" s="336"/>
      <c r="B958" s="336"/>
      <c r="C958" s="336"/>
      <c r="D958" s="336"/>
      <c r="E958" s="336"/>
      <c r="F958" s="336"/>
      <c r="G958" s="336"/>
      <c r="H958" s="336"/>
      <c r="I958" s="336"/>
      <c r="J958" s="336"/>
      <c r="K958" s="336"/>
      <c r="L958" s="336"/>
      <c r="M958" s="336"/>
      <c r="N958" s="336"/>
      <c r="O958" s="336"/>
      <c r="P958" s="336"/>
      <c r="Q958" s="336"/>
      <c r="R958" s="336"/>
      <c r="S958" s="336"/>
      <c r="T958" s="336"/>
      <c r="U958" s="336"/>
      <c r="V958" s="336"/>
      <c r="W958" s="336"/>
      <c r="X958" s="336"/>
      <c r="Y958" s="336"/>
      <c r="Z958" s="336"/>
    </row>
    <row r="959">
      <c r="A959" s="336"/>
      <c r="B959" s="336"/>
      <c r="C959" s="336"/>
      <c r="D959" s="336"/>
      <c r="E959" s="336"/>
      <c r="F959" s="336"/>
      <c r="G959" s="336"/>
      <c r="H959" s="336"/>
      <c r="I959" s="336"/>
      <c r="J959" s="336"/>
      <c r="K959" s="336"/>
      <c r="L959" s="336"/>
      <c r="M959" s="336"/>
      <c r="N959" s="336"/>
      <c r="O959" s="336"/>
      <c r="P959" s="336"/>
      <c r="Q959" s="336"/>
      <c r="R959" s="336"/>
      <c r="S959" s="336"/>
      <c r="T959" s="336"/>
      <c r="U959" s="336"/>
      <c r="V959" s="336"/>
      <c r="W959" s="336"/>
      <c r="X959" s="336"/>
      <c r="Y959" s="336"/>
      <c r="Z959" s="336"/>
    </row>
    <row r="960">
      <c r="A960" s="336"/>
      <c r="B960" s="336"/>
      <c r="C960" s="336"/>
      <c r="D960" s="336"/>
      <c r="E960" s="336"/>
      <c r="F960" s="336"/>
      <c r="G960" s="336"/>
      <c r="H960" s="336"/>
      <c r="I960" s="336"/>
      <c r="J960" s="336"/>
      <c r="K960" s="336"/>
      <c r="L960" s="336"/>
      <c r="M960" s="336"/>
      <c r="N960" s="336"/>
      <c r="O960" s="336"/>
      <c r="P960" s="336"/>
      <c r="Q960" s="336"/>
      <c r="R960" s="336"/>
      <c r="S960" s="336"/>
      <c r="T960" s="336"/>
      <c r="U960" s="336"/>
      <c r="V960" s="336"/>
      <c r="W960" s="336"/>
      <c r="X960" s="336"/>
      <c r="Y960" s="336"/>
      <c r="Z960" s="336"/>
    </row>
    <row r="961">
      <c r="A961" s="336"/>
      <c r="B961" s="336"/>
      <c r="C961" s="336"/>
      <c r="D961" s="336"/>
      <c r="E961" s="336"/>
      <c r="F961" s="336"/>
      <c r="G961" s="336"/>
      <c r="H961" s="336"/>
      <c r="I961" s="336"/>
      <c r="J961" s="336"/>
      <c r="K961" s="336"/>
      <c r="L961" s="336"/>
      <c r="M961" s="336"/>
      <c r="N961" s="336"/>
      <c r="O961" s="336"/>
      <c r="P961" s="336"/>
      <c r="Q961" s="336"/>
      <c r="R961" s="336"/>
      <c r="S961" s="336"/>
      <c r="T961" s="336"/>
      <c r="U961" s="336"/>
      <c r="V961" s="336"/>
      <c r="W961" s="336"/>
      <c r="X961" s="336"/>
      <c r="Y961" s="336"/>
      <c r="Z961" s="336"/>
    </row>
    <row r="962">
      <c r="A962" s="336"/>
      <c r="B962" s="336"/>
      <c r="C962" s="336"/>
      <c r="D962" s="336"/>
      <c r="E962" s="336"/>
      <c r="F962" s="336"/>
      <c r="G962" s="336"/>
      <c r="H962" s="336"/>
      <c r="I962" s="336"/>
      <c r="J962" s="336"/>
      <c r="K962" s="336"/>
      <c r="L962" s="336"/>
      <c r="M962" s="336"/>
      <c r="N962" s="336"/>
      <c r="O962" s="336"/>
      <c r="P962" s="336"/>
      <c r="Q962" s="336"/>
      <c r="R962" s="336"/>
      <c r="S962" s="336"/>
      <c r="T962" s="336"/>
      <c r="U962" s="336"/>
      <c r="V962" s="336"/>
      <c r="W962" s="336"/>
      <c r="X962" s="336"/>
      <c r="Y962" s="336"/>
      <c r="Z962" s="336"/>
    </row>
    <row r="963">
      <c r="A963" s="336"/>
      <c r="B963" s="336"/>
      <c r="C963" s="336"/>
      <c r="D963" s="336"/>
      <c r="E963" s="336"/>
      <c r="F963" s="336"/>
      <c r="G963" s="336"/>
      <c r="H963" s="336"/>
      <c r="I963" s="336"/>
      <c r="J963" s="336"/>
      <c r="K963" s="336"/>
      <c r="L963" s="336"/>
      <c r="M963" s="336"/>
      <c r="N963" s="336"/>
      <c r="O963" s="336"/>
      <c r="P963" s="336"/>
      <c r="Q963" s="336"/>
      <c r="R963" s="336"/>
      <c r="S963" s="336"/>
      <c r="T963" s="336"/>
      <c r="U963" s="336"/>
      <c r="V963" s="336"/>
      <c r="W963" s="336"/>
      <c r="X963" s="336"/>
      <c r="Y963" s="336"/>
      <c r="Z963" s="336"/>
    </row>
    <row r="964">
      <c r="A964" s="336"/>
      <c r="B964" s="336"/>
      <c r="C964" s="336"/>
      <c r="D964" s="336"/>
      <c r="E964" s="336"/>
      <c r="F964" s="336"/>
      <c r="G964" s="336"/>
      <c r="H964" s="336"/>
      <c r="I964" s="336"/>
      <c r="J964" s="336"/>
      <c r="K964" s="336"/>
      <c r="L964" s="336"/>
      <c r="M964" s="336"/>
      <c r="N964" s="336"/>
      <c r="O964" s="336"/>
      <c r="P964" s="336"/>
      <c r="Q964" s="336"/>
      <c r="R964" s="336"/>
      <c r="S964" s="336"/>
      <c r="T964" s="336"/>
      <c r="U964" s="336"/>
      <c r="V964" s="336"/>
      <c r="W964" s="336"/>
      <c r="X964" s="336"/>
      <c r="Y964" s="336"/>
      <c r="Z964" s="336"/>
    </row>
    <row r="965">
      <c r="A965" s="336"/>
      <c r="B965" s="336"/>
      <c r="C965" s="336"/>
      <c r="D965" s="336"/>
      <c r="E965" s="336"/>
      <c r="F965" s="336"/>
      <c r="G965" s="336"/>
      <c r="H965" s="336"/>
      <c r="I965" s="336"/>
      <c r="J965" s="336"/>
      <c r="K965" s="336"/>
      <c r="L965" s="336"/>
      <c r="M965" s="336"/>
      <c r="N965" s="336"/>
      <c r="O965" s="336"/>
      <c r="P965" s="336"/>
      <c r="Q965" s="336"/>
      <c r="R965" s="336"/>
      <c r="S965" s="336"/>
      <c r="T965" s="336"/>
      <c r="U965" s="336"/>
      <c r="V965" s="336"/>
      <c r="W965" s="336"/>
      <c r="X965" s="336"/>
      <c r="Y965" s="336"/>
      <c r="Z965" s="336"/>
    </row>
    <row r="966">
      <c r="A966" s="336"/>
      <c r="B966" s="336"/>
      <c r="C966" s="336"/>
      <c r="D966" s="336"/>
      <c r="E966" s="336"/>
      <c r="F966" s="336"/>
      <c r="G966" s="336"/>
      <c r="H966" s="336"/>
      <c r="I966" s="336"/>
      <c r="J966" s="336"/>
      <c r="K966" s="336"/>
      <c r="L966" s="336"/>
      <c r="M966" s="336"/>
      <c r="N966" s="336"/>
      <c r="O966" s="336"/>
      <c r="P966" s="336"/>
      <c r="Q966" s="336"/>
      <c r="R966" s="336"/>
      <c r="S966" s="336"/>
      <c r="T966" s="336"/>
      <c r="U966" s="336"/>
      <c r="V966" s="336"/>
      <c r="W966" s="336"/>
      <c r="X966" s="336"/>
      <c r="Y966" s="336"/>
      <c r="Z966" s="336"/>
    </row>
    <row r="967">
      <c r="A967" s="336"/>
      <c r="B967" s="336"/>
      <c r="C967" s="336"/>
      <c r="D967" s="336"/>
      <c r="E967" s="336"/>
      <c r="F967" s="336"/>
      <c r="G967" s="336"/>
      <c r="H967" s="336"/>
      <c r="I967" s="336"/>
      <c r="J967" s="336"/>
      <c r="K967" s="336"/>
      <c r="L967" s="336"/>
      <c r="M967" s="336"/>
      <c r="N967" s="336"/>
      <c r="O967" s="336"/>
      <c r="P967" s="336"/>
      <c r="Q967" s="336"/>
      <c r="R967" s="336"/>
      <c r="S967" s="336"/>
      <c r="T967" s="336"/>
      <c r="U967" s="336"/>
      <c r="V967" s="336"/>
      <c r="W967" s="336"/>
      <c r="X967" s="336"/>
      <c r="Y967" s="336"/>
      <c r="Z967" s="336"/>
    </row>
    <row r="968">
      <c r="A968" s="336"/>
      <c r="B968" s="336"/>
      <c r="C968" s="336"/>
      <c r="D968" s="336"/>
      <c r="E968" s="336"/>
      <c r="F968" s="336"/>
      <c r="G968" s="336"/>
      <c r="H968" s="336"/>
      <c r="I968" s="336"/>
      <c r="J968" s="336"/>
      <c r="K968" s="336"/>
      <c r="L968" s="336"/>
      <c r="M968" s="336"/>
      <c r="N968" s="336"/>
      <c r="O968" s="336"/>
      <c r="P968" s="336"/>
      <c r="Q968" s="336"/>
      <c r="R968" s="336"/>
      <c r="S968" s="336"/>
      <c r="T968" s="336"/>
      <c r="U968" s="336"/>
      <c r="V968" s="336"/>
      <c r="W968" s="336"/>
      <c r="X968" s="336"/>
      <c r="Y968" s="336"/>
      <c r="Z968" s="336"/>
    </row>
    <row r="969">
      <c r="A969" s="336"/>
      <c r="B969" s="336"/>
      <c r="C969" s="336"/>
      <c r="D969" s="336"/>
      <c r="E969" s="336"/>
      <c r="F969" s="336"/>
      <c r="G969" s="336"/>
      <c r="H969" s="336"/>
      <c r="I969" s="336"/>
      <c r="J969" s="336"/>
      <c r="K969" s="336"/>
      <c r="L969" s="336"/>
      <c r="M969" s="336"/>
      <c r="N969" s="336"/>
      <c r="O969" s="336"/>
      <c r="P969" s="336"/>
      <c r="Q969" s="336"/>
      <c r="R969" s="336"/>
      <c r="S969" s="336"/>
      <c r="T969" s="336"/>
      <c r="U969" s="336"/>
      <c r="V969" s="336"/>
      <c r="W969" s="336"/>
      <c r="X969" s="336"/>
      <c r="Y969" s="336"/>
      <c r="Z969" s="336"/>
    </row>
    <row r="970">
      <c r="A970" s="336"/>
      <c r="B970" s="336"/>
      <c r="C970" s="336"/>
      <c r="D970" s="336"/>
      <c r="E970" s="336"/>
      <c r="F970" s="336"/>
      <c r="G970" s="336"/>
      <c r="H970" s="336"/>
      <c r="I970" s="336"/>
      <c r="J970" s="336"/>
      <c r="K970" s="336"/>
      <c r="L970" s="336"/>
      <c r="M970" s="336"/>
      <c r="N970" s="336"/>
      <c r="O970" s="336"/>
      <c r="P970" s="336"/>
      <c r="Q970" s="336"/>
      <c r="R970" s="336"/>
      <c r="S970" s="336"/>
      <c r="T970" s="336"/>
      <c r="U970" s="336"/>
      <c r="V970" s="336"/>
      <c r="W970" s="336"/>
      <c r="X970" s="336"/>
      <c r="Y970" s="336"/>
      <c r="Z970" s="336"/>
    </row>
    <row r="971">
      <c r="A971" s="336"/>
      <c r="B971" s="336"/>
      <c r="C971" s="336"/>
      <c r="D971" s="336"/>
      <c r="E971" s="336"/>
      <c r="F971" s="336"/>
      <c r="G971" s="336"/>
      <c r="H971" s="336"/>
      <c r="I971" s="336"/>
      <c r="J971" s="336"/>
      <c r="K971" s="336"/>
      <c r="L971" s="336"/>
      <c r="M971" s="336"/>
      <c r="N971" s="336"/>
      <c r="O971" s="336"/>
      <c r="P971" s="336"/>
      <c r="Q971" s="336"/>
      <c r="R971" s="336"/>
      <c r="S971" s="336"/>
      <c r="T971" s="336"/>
      <c r="U971" s="336"/>
      <c r="V971" s="336"/>
      <c r="W971" s="336"/>
      <c r="X971" s="336"/>
      <c r="Y971" s="336"/>
      <c r="Z971" s="336"/>
    </row>
    <row r="972">
      <c r="A972" s="336"/>
      <c r="B972" s="336"/>
      <c r="C972" s="336"/>
      <c r="D972" s="336"/>
      <c r="E972" s="336"/>
      <c r="F972" s="336"/>
      <c r="G972" s="336"/>
      <c r="H972" s="336"/>
      <c r="I972" s="336"/>
      <c r="J972" s="336"/>
      <c r="K972" s="336"/>
      <c r="L972" s="336"/>
      <c r="M972" s="336"/>
      <c r="N972" s="336"/>
      <c r="O972" s="336"/>
      <c r="P972" s="336"/>
      <c r="Q972" s="336"/>
      <c r="R972" s="336"/>
      <c r="S972" s="336"/>
      <c r="T972" s="336"/>
      <c r="U972" s="336"/>
      <c r="V972" s="336"/>
      <c r="W972" s="336"/>
      <c r="X972" s="336"/>
      <c r="Y972" s="336"/>
      <c r="Z972" s="336"/>
    </row>
    <row r="973">
      <c r="A973" s="336"/>
      <c r="B973" s="336"/>
      <c r="C973" s="336"/>
      <c r="D973" s="336"/>
      <c r="E973" s="336"/>
      <c r="F973" s="336"/>
      <c r="G973" s="336"/>
      <c r="H973" s="336"/>
      <c r="I973" s="336"/>
      <c r="J973" s="336"/>
      <c r="K973" s="336"/>
      <c r="L973" s="336"/>
      <c r="M973" s="336"/>
      <c r="N973" s="336"/>
      <c r="O973" s="336"/>
      <c r="P973" s="336"/>
      <c r="Q973" s="336"/>
      <c r="R973" s="336"/>
      <c r="S973" s="336"/>
      <c r="T973" s="336"/>
      <c r="U973" s="336"/>
      <c r="V973" s="336"/>
      <c r="W973" s="336"/>
      <c r="X973" s="336"/>
      <c r="Y973" s="336"/>
      <c r="Z973" s="336"/>
    </row>
    <row r="974">
      <c r="A974" s="336"/>
      <c r="B974" s="336"/>
      <c r="C974" s="336"/>
      <c r="D974" s="336"/>
      <c r="E974" s="336"/>
      <c r="F974" s="336"/>
      <c r="G974" s="336"/>
      <c r="H974" s="336"/>
      <c r="I974" s="336"/>
      <c r="J974" s="336"/>
      <c r="K974" s="336"/>
      <c r="L974" s="336"/>
      <c r="M974" s="336"/>
      <c r="N974" s="336"/>
      <c r="O974" s="336"/>
      <c r="P974" s="336"/>
      <c r="Q974" s="336"/>
      <c r="R974" s="336"/>
      <c r="S974" s="336"/>
      <c r="T974" s="336"/>
      <c r="U974" s="336"/>
      <c r="V974" s="336"/>
      <c r="W974" s="336"/>
      <c r="X974" s="336"/>
      <c r="Y974" s="336"/>
      <c r="Z974" s="336"/>
    </row>
    <row r="975">
      <c r="A975" s="336"/>
      <c r="B975" s="336"/>
      <c r="C975" s="336"/>
      <c r="D975" s="336"/>
      <c r="E975" s="336"/>
      <c r="F975" s="336"/>
      <c r="G975" s="336"/>
      <c r="H975" s="336"/>
      <c r="I975" s="336"/>
      <c r="J975" s="336"/>
      <c r="K975" s="336"/>
      <c r="L975" s="336"/>
      <c r="M975" s="336"/>
      <c r="N975" s="336"/>
      <c r="O975" s="336"/>
      <c r="P975" s="336"/>
      <c r="Q975" s="336"/>
      <c r="R975" s="336"/>
      <c r="S975" s="336"/>
      <c r="T975" s="336"/>
      <c r="U975" s="336"/>
      <c r="V975" s="336"/>
      <c r="W975" s="336"/>
      <c r="X975" s="336"/>
      <c r="Y975" s="336"/>
      <c r="Z975" s="336"/>
    </row>
    <row r="976">
      <c r="A976" s="336"/>
      <c r="B976" s="336"/>
      <c r="C976" s="336"/>
      <c r="D976" s="336"/>
      <c r="E976" s="336"/>
      <c r="F976" s="336"/>
      <c r="G976" s="336"/>
      <c r="H976" s="336"/>
      <c r="I976" s="336"/>
      <c r="J976" s="336"/>
      <c r="K976" s="336"/>
      <c r="L976" s="336"/>
      <c r="M976" s="336"/>
      <c r="N976" s="336"/>
      <c r="O976" s="336"/>
      <c r="P976" s="336"/>
      <c r="Q976" s="336"/>
      <c r="R976" s="336"/>
      <c r="S976" s="336"/>
      <c r="T976" s="336"/>
      <c r="U976" s="336"/>
      <c r="V976" s="336"/>
      <c r="W976" s="336"/>
      <c r="X976" s="336"/>
      <c r="Y976" s="336"/>
      <c r="Z976" s="336"/>
    </row>
    <row r="977">
      <c r="A977" s="336"/>
      <c r="B977" s="336"/>
      <c r="C977" s="336"/>
      <c r="D977" s="336"/>
      <c r="E977" s="336"/>
      <c r="F977" s="336"/>
      <c r="G977" s="336"/>
      <c r="H977" s="336"/>
      <c r="I977" s="336"/>
      <c r="J977" s="336"/>
      <c r="K977" s="336"/>
      <c r="L977" s="336"/>
      <c r="M977" s="336"/>
      <c r="N977" s="336"/>
      <c r="O977" s="336"/>
      <c r="P977" s="336"/>
      <c r="Q977" s="336"/>
      <c r="R977" s="336"/>
      <c r="S977" s="336"/>
      <c r="T977" s="336"/>
      <c r="U977" s="336"/>
      <c r="V977" s="336"/>
      <c r="W977" s="336"/>
      <c r="X977" s="336"/>
      <c r="Y977" s="336"/>
      <c r="Z977" s="336"/>
    </row>
    <row r="978">
      <c r="A978" s="336"/>
      <c r="B978" s="336"/>
      <c r="C978" s="336"/>
      <c r="D978" s="336"/>
      <c r="E978" s="336"/>
      <c r="F978" s="336"/>
      <c r="G978" s="336"/>
      <c r="H978" s="336"/>
      <c r="I978" s="336"/>
      <c r="J978" s="336"/>
      <c r="K978" s="336"/>
      <c r="L978" s="336"/>
      <c r="M978" s="336"/>
      <c r="N978" s="336"/>
      <c r="O978" s="336"/>
      <c r="P978" s="336"/>
      <c r="Q978" s="336"/>
      <c r="R978" s="336"/>
      <c r="S978" s="336"/>
      <c r="T978" s="336"/>
      <c r="U978" s="336"/>
      <c r="V978" s="336"/>
      <c r="W978" s="336"/>
      <c r="X978" s="336"/>
      <c r="Y978" s="336"/>
      <c r="Z978" s="336"/>
    </row>
    <row r="979">
      <c r="A979" s="336"/>
      <c r="B979" s="336"/>
      <c r="C979" s="336"/>
      <c r="D979" s="336"/>
      <c r="E979" s="336"/>
      <c r="F979" s="336"/>
      <c r="G979" s="336"/>
      <c r="H979" s="336"/>
      <c r="I979" s="336"/>
      <c r="J979" s="336"/>
      <c r="K979" s="336"/>
      <c r="L979" s="336"/>
      <c r="M979" s="336"/>
      <c r="N979" s="336"/>
      <c r="O979" s="336"/>
      <c r="P979" s="336"/>
      <c r="Q979" s="336"/>
      <c r="R979" s="336"/>
      <c r="S979" s="336"/>
      <c r="T979" s="336"/>
      <c r="U979" s="336"/>
      <c r="V979" s="336"/>
      <c r="W979" s="336"/>
      <c r="X979" s="336"/>
      <c r="Y979" s="336"/>
      <c r="Z979" s="336"/>
    </row>
    <row r="980">
      <c r="A980" s="336"/>
      <c r="B980" s="336"/>
      <c r="C980" s="336"/>
      <c r="D980" s="336"/>
      <c r="E980" s="336"/>
      <c r="F980" s="336"/>
      <c r="G980" s="336"/>
      <c r="H980" s="336"/>
      <c r="I980" s="336"/>
      <c r="J980" s="336"/>
      <c r="K980" s="336"/>
      <c r="L980" s="336"/>
      <c r="M980" s="336"/>
      <c r="N980" s="336"/>
      <c r="O980" s="336"/>
      <c r="P980" s="336"/>
      <c r="Q980" s="336"/>
      <c r="R980" s="336"/>
      <c r="S980" s="336"/>
      <c r="T980" s="336"/>
      <c r="U980" s="336"/>
      <c r="V980" s="336"/>
      <c r="W980" s="336"/>
      <c r="X980" s="336"/>
      <c r="Y980" s="336"/>
      <c r="Z980" s="336"/>
    </row>
    <row r="981">
      <c r="A981" s="336"/>
      <c r="B981" s="336"/>
      <c r="C981" s="336"/>
      <c r="D981" s="336"/>
      <c r="E981" s="336"/>
      <c r="F981" s="336"/>
      <c r="G981" s="336"/>
      <c r="H981" s="336"/>
      <c r="I981" s="336"/>
      <c r="J981" s="336"/>
      <c r="K981" s="336"/>
      <c r="L981" s="336"/>
      <c r="M981" s="336"/>
      <c r="N981" s="336"/>
      <c r="O981" s="336"/>
      <c r="P981" s="336"/>
      <c r="Q981" s="336"/>
      <c r="R981" s="336"/>
      <c r="S981" s="336"/>
      <c r="T981" s="336"/>
      <c r="U981" s="336"/>
      <c r="V981" s="336"/>
      <c r="W981" s="336"/>
      <c r="X981" s="336"/>
      <c r="Y981" s="336"/>
      <c r="Z981" s="336"/>
    </row>
    <row r="982">
      <c r="A982" s="336"/>
      <c r="B982" s="336"/>
      <c r="C982" s="336"/>
      <c r="D982" s="336"/>
      <c r="E982" s="336"/>
      <c r="F982" s="336"/>
      <c r="G982" s="336"/>
      <c r="H982" s="336"/>
      <c r="I982" s="336"/>
      <c r="J982" s="336"/>
      <c r="K982" s="336"/>
      <c r="L982" s="336"/>
      <c r="M982" s="336"/>
      <c r="N982" s="336"/>
      <c r="O982" s="336"/>
      <c r="P982" s="336"/>
      <c r="Q982" s="336"/>
      <c r="R982" s="336"/>
      <c r="S982" s="336"/>
      <c r="T982" s="336"/>
      <c r="U982" s="336"/>
      <c r="V982" s="336"/>
      <c r="W982" s="336"/>
      <c r="X982" s="336"/>
      <c r="Y982" s="336"/>
      <c r="Z982" s="336"/>
    </row>
    <row r="983">
      <c r="A983" s="336"/>
      <c r="B983" s="336"/>
      <c r="C983" s="336"/>
      <c r="D983" s="336"/>
      <c r="E983" s="336"/>
      <c r="F983" s="336"/>
      <c r="G983" s="336"/>
      <c r="H983" s="336"/>
      <c r="I983" s="336"/>
      <c r="J983" s="336"/>
      <c r="K983" s="336"/>
      <c r="L983" s="336"/>
      <c r="M983" s="336"/>
      <c r="N983" s="336"/>
      <c r="O983" s="336"/>
      <c r="P983" s="336"/>
      <c r="Q983" s="336"/>
      <c r="R983" s="336"/>
      <c r="S983" s="336"/>
      <c r="T983" s="336"/>
      <c r="U983" s="336"/>
      <c r="V983" s="336"/>
      <c r="W983" s="336"/>
      <c r="X983" s="336"/>
      <c r="Y983" s="336"/>
      <c r="Z983" s="336"/>
    </row>
    <row r="984">
      <c r="A984" s="336"/>
      <c r="B984" s="336"/>
      <c r="C984" s="336"/>
      <c r="D984" s="336"/>
      <c r="E984" s="336"/>
      <c r="F984" s="336"/>
      <c r="G984" s="336"/>
      <c r="H984" s="336"/>
      <c r="I984" s="336"/>
      <c r="J984" s="336"/>
      <c r="K984" s="336"/>
      <c r="L984" s="336"/>
      <c r="M984" s="336"/>
      <c r="N984" s="336"/>
      <c r="O984" s="336"/>
      <c r="P984" s="336"/>
      <c r="Q984" s="336"/>
      <c r="R984" s="336"/>
      <c r="S984" s="336"/>
      <c r="T984" s="336"/>
      <c r="U984" s="336"/>
      <c r="V984" s="336"/>
      <c r="W984" s="336"/>
      <c r="X984" s="336"/>
      <c r="Y984" s="336"/>
      <c r="Z984" s="336"/>
    </row>
    <row r="985">
      <c r="A985" s="336"/>
      <c r="B985" s="336"/>
      <c r="C985" s="336"/>
      <c r="D985" s="336"/>
      <c r="E985" s="336"/>
      <c r="F985" s="336"/>
      <c r="G985" s="336"/>
      <c r="H985" s="336"/>
      <c r="I985" s="336"/>
      <c r="J985" s="336"/>
      <c r="K985" s="336"/>
      <c r="L985" s="336"/>
      <c r="M985" s="336"/>
      <c r="N985" s="336"/>
      <c r="O985" s="336"/>
      <c r="P985" s="336"/>
      <c r="Q985" s="336"/>
      <c r="R985" s="336"/>
      <c r="S985" s="336"/>
      <c r="T985" s="336"/>
      <c r="U985" s="336"/>
      <c r="V985" s="336"/>
      <c r="W985" s="336"/>
      <c r="X985" s="336"/>
      <c r="Y985" s="336"/>
      <c r="Z985" s="336"/>
    </row>
    <row r="986">
      <c r="A986" s="336"/>
      <c r="B986" s="336"/>
      <c r="C986" s="336"/>
      <c r="D986" s="336"/>
      <c r="E986" s="336"/>
      <c r="F986" s="336"/>
      <c r="G986" s="336"/>
      <c r="H986" s="336"/>
      <c r="I986" s="336"/>
      <c r="J986" s="336"/>
      <c r="K986" s="336"/>
      <c r="L986" s="336"/>
      <c r="M986" s="336"/>
      <c r="N986" s="336"/>
      <c r="O986" s="336"/>
      <c r="P986" s="336"/>
      <c r="Q986" s="336"/>
      <c r="R986" s="336"/>
      <c r="S986" s="336"/>
      <c r="T986" s="336"/>
      <c r="U986" s="336"/>
      <c r="V986" s="336"/>
      <c r="W986" s="336"/>
      <c r="X986" s="336"/>
      <c r="Y986" s="336"/>
      <c r="Z986" s="336"/>
    </row>
    <row r="987">
      <c r="A987" s="336"/>
      <c r="B987" s="336"/>
      <c r="C987" s="336"/>
      <c r="D987" s="336"/>
      <c r="E987" s="336"/>
      <c r="F987" s="336"/>
      <c r="G987" s="336"/>
      <c r="H987" s="336"/>
      <c r="I987" s="336"/>
      <c r="J987" s="336"/>
      <c r="K987" s="336"/>
      <c r="L987" s="336"/>
      <c r="M987" s="336"/>
      <c r="N987" s="336"/>
      <c r="O987" s="336"/>
      <c r="P987" s="336"/>
      <c r="Q987" s="336"/>
      <c r="R987" s="336"/>
      <c r="S987" s="336"/>
      <c r="T987" s="336"/>
      <c r="U987" s="336"/>
      <c r="V987" s="336"/>
      <c r="W987" s="336"/>
      <c r="X987" s="336"/>
      <c r="Y987" s="336"/>
      <c r="Z987" s="336"/>
    </row>
    <row r="988">
      <c r="A988" s="336"/>
      <c r="B988" s="336"/>
      <c r="C988" s="336"/>
      <c r="D988" s="336"/>
      <c r="E988" s="336"/>
      <c r="F988" s="336"/>
      <c r="G988" s="336"/>
      <c r="H988" s="336"/>
      <c r="I988" s="336"/>
      <c r="J988" s="336"/>
      <c r="K988" s="336"/>
      <c r="L988" s="336"/>
      <c r="M988" s="336"/>
      <c r="N988" s="336"/>
      <c r="O988" s="336"/>
      <c r="P988" s="336"/>
      <c r="Q988" s="336"/>
      <c r="R988" s="336"/>
      <c r="S988" s="336"/>
      <c r="T988" s="336"/>
      <c r="U988" s="336"/>
      <c r="V988" s="336"/>
      <c r="W988" s="336"/>
      <c r="X988" s="336"/>
      <c r="Y988" s="336"/>
      <c r="Z988" s="336"/>
    </row>
    <row r="989">
      <c r="A989" s="336"/>
      <c r="B989" s="336"/>
      <c r="C989" s="336"/>
      <c r="D989" s="336"/>
      <c r="E989" s="336"/>
      <c r="F989" s="336"/>
      <c r="G989" s="336"/>
      <c r="H989" s="336"/>
      <c r="I989" s="336"/>
      <c r="J989" s="336"/>
      <c r="K989" s="336"/>
      <c r="L989" s="336"/>
      <c r="M989" s="336"/>
      <c r="N989" s="336"/>
      <c r="O989" s="336"/>
      <c r="P989" s="336"/>
      <c r="Q989" s="336"/>
      <c r="R989" s="336"/>
      <c r="S989" s="336"/>
      <c r="T989" s="336"/>
      <c r="U989" s="336"/>
      <c r="V989" s="336"/>
      <c r="W989" s="336"/>
      <c r="X989" s="336"/>
      <c r="Y989" s="336"/>
      <c r="Z989" s="336"/>
    </row>
    <row r="990">
      <c r="A990" s="336"/>
      <c r="B990" s="336"/>
      <c r="C990" s="336"/>
      <c r="D990" s="336"/>
      <c r="E990" s="336"/>
      <c r="F990" s="336"/>
      <c r="G990" s="336"/>
      <c r="H990" s="336"/>
      <c r="I990" s="336"/>
      <c r="J990" s="336"/>
      <c r="K990" s="336"/>
      <c r="L990" s="336"/>
      <c r="M990" s="336"/>
      <c r="N990" s="336"/>
      <c r="O990" s="336"/>
      <c r="P990" s="336"/>
      <c r="Q990" s="336"/>
      <c r="R990" s="336"/>
      <c r="S990" s="336"/>
      <c r="T990" s="336"/>
      <c r="U990" s="336"/>
      <c r="V990" s="336"/>
      <c r="W990" s="336"/>
      <c r="X990" s="336"/>
      <c r="Y990" s="336"/>
      <c r="Z990" s="336"/>
    </row>
    <row r="991">
      <c r="A991" s="336"/>
      <c r="B991" s="336"/>
      <c r="C991" s="336"/>
      <c r="D991" s="336"/>
      <c r="E991" s="336"/>
      <c r="F991" s="336"/>
      <c r="G991" s="336"/>
      <c r="H991" s="336"/>
      <c r="I991" s="336"/>
      <c r="J991" s="336"/>
      <c r="K991" s="336"/>
      <c r="L991" s="336"/>
      <c r="M991" s="336"/>
      <c r="N991" s="336"/>
      <c r="O991" s="336"/>
      <c r="P991" s="336"/>
      <c r="Q991" s="336"/>
      <c r="R991" s="336"/>
      <c r="S991" s="336"/>
      <c r="T991" s="336"/>
      <c r="U991" s="336"/>
      <c r="V991" s="336"/>
      <c r="W991" s="336"/>
      <c r="X991" s="336"/>
      <c r="Y991" s="336"/>
      <c r="Z991" s="336"/>
    </row>
    <row r="992">
      <c r="A992" s="336"/>
      <c r="B992" s="336"/>
      <c r="C992" s="336"/>
      <c r="D992" s="336"/>
      <c r="E992" s="336"/>
      <c r="F992" s="336"/>
      <c r="G992" s="336"/>
      <c r="H992" s="336"/>
      <c r="I992" s="336"/>
      <c r="J992" s="336"/>
      <c r="K992" s="336"/>
      <c r="L992" s="336"/>
      <c r="M992" s="336"/>
      <c r="N992" s="336"/>
      <c r="O992" s="336"/>
      <c r="P992" s="336"/>
      <c r="Q992" s="336"/>
      <c r="R992" s="336"/>
      <c r="S992" s="336"/>
      <c r="T992" s="336"/>
      <c r="U992" s="336"/>
      <c r="V992" s="336"/>
      <c r="W992" s="336"/>
      <c r="X992" s="336"/>
      <c r="Y992" s="336"/>
      <c r="Z992" s="336"/>
    </row>
    <row r="993">
      <c r="A993" s="336"/>
      <c r="B993" s="336"/>
      <c r="C993" s="336"/>
      <c r="D993" s="336"/>
      <c r="E993" s="336"/>
      <c r="F993" s="336"/>
      <c r="G993" s="336"/>
      <c r="H993" s="336"/>
      <c r="I993" s="336"/>
      <c r="J993" s="336"/>
      <c r="K993" s="336"/>
      <c r="L993" s="336"/>
      <c r="M993" s="336"/>
      <c r="N993" s="336"/>
      <c r="O993" s="336"/>
      <c r="P993" s="336"/>
      <c r="Q993" s="336"/>
      <c r="R993" s="336"/>
      <c r="S993" s="336"/>
      <c r="T993" s="336"/>
      <c r="U993" s="336"/>
      <c r="V993" s="336"/>
      <c r="W993" s="336"/>
      <c r="X993" s="336"/>
      <c r="Y993" s="336"/>
      <c r="Z993" s="336"/>
    </row>
    <row r="994">
      <c r="A994" s="336"/>
      <c r="B994" s="336"/>
      <c r="C994" s="336"/>
      <c r="D994" s="336"/>
      <c r="E994" s="336"/>
      <c r="F994" s="336"/>
      <c r="G994" s="336"/>
      <c r="H994" s="336"/>
      <c r="I994" s="336"/>
      <c r="J994" s="336"/>
      <c r="K994" s="336"/>
      <c r="L994" s="336"/>
      <c r="M994" s="336"/>
      <c r="N994" s="336"/>
      <c r="O994" s="336"/>
      <c r="P994" s="336"/>
      <c r="Q994" s="336"/>
      <c r="R994" s="336"/>
      <c r="S994" s="336"/>
      <c r="T994" s="336"/>
      <c r="U994" s="336"/>
      <c r="V994" s="336"/>
      <c r="W994" s="336"/>
      <c r="X994" s="336"/>
      <c r="Y994" s="336"/>
      <c r="Z994" s="336"/>
    </row>
    <row r="995">
      <c r="A995" s="336"/>
      <c r="B995" s="336"/>
      <c r="C995" s="336"/>
      <c r="D995" s="336"/>
      <c r="E995" s="336"/>
      <c r="F995" s="336"/>
      <c r="G995" s="336"/>
      <c r="H995" s="336"/>
      <c r="I995" s="336"/>
      <c r="J995" s="336"/>
      <c r="K995" s="336"/>
      <c r="L995" s="336"/>
      <c r="M995" s="336"/>
      <c r="N995" s="336"/>
      <c r="O995" s="336"/>
      <c r="P995" s="336"/>
      <c r="Q995" s="336"/>
      <c r="R995" s="336"/>
      <c r="S995" s="336"/>
      <c r="T995" s="336"/>
      <c r="U995" s="336"/>
      <c r="V995" s="336"/>
      <c r="W995" s="336"/>
      <c r="X995" s="336"/>
      <c r="Y995" s="336"/>
      <c r="Z995" s="336"/>
    </row>
    <row r="996">
      <c r="A996" s="336"/>
      <c r="B996" s="336"/>
      <c r="C996" s="336"/>
      <c r="D996" s="336"/>
      <c r="E996" s="336"/>
      <c r="F996" s="336"/>
      <c r="G996" s="336"/>
      <c r="H996" s="336"/>
      <c r="I996" s="336"/>
      <c r="J996" s="336"/>
      <c r="K996" s="336"/>
      <c r="L996" s="336"/>
      <c r="M996" s="336"/>
      <c r="N996" s="336"/>
      <c r="O996" s="336"/>
      <c r="P996" s="336"/>
      <c r="Q996" s="336"/>
      <c r="R996" s="336"/>
      <c r="S996" s="336"/>
      <c r="T996" s="336"/>
      <c r="U996" s="336"/>
      <c r="V996" s="336"/>
      <c r="W996" s="336"/>
      <c r="X996" s="336"/>
      <c r="Y996" s="336"/>
      <c r="Z996" s="336"/>
    </row>
    <row r="997">
      <c r="A997" s="336"/>
      <c r="B997" s="336"/>
      <c r="C997" s="336"/>
      <c r="D997" s="336"/>
      <c r="E997" s="336"/>
      <c r="F997" s="336"/>
      <c r="G997" s="336"/>
      <c r="H997" s="336"/>
      <c r="I997" s="336"/>
      <c r="J997" s="336"/>
      <c r="K997" s="336"/>
      <c r="L997" s="336"/>
      <c r="M997" s="336"/>
      <c r="N997" s="336"/>
      <c r="O997" s="336"/>
      <c r="P997" s="336"/>
      <c r="Q997" s="336"/>
      <c r="R997" s="336"/>
      <c r="S997" s="336"/>
      <c r="T997" s="336"/>
      <c r="U997" s="336"/>
      <c r="V997" s="336"/>
      <c r="W997" s="336"/>
      <c r="X997" s="336"/>
      <c r="Y997" s="336"/>
      <c r="Z997" s="336"/>
    </row>
    <row r="998">
      <c r="A998" s="336"/>
      <c r="B998" s="336"/>
      <c r="C998" s="336"/>
      <c r="D998" s="336"/>
      <c r="E998" s="336"/>
      <c r="F998" s="336"/>
      <c r="G998" s="336"/>
      <c r="H998" s="336"/>
      <c r="I998" s="336"/>
      <c r="J998" s="336"/>
      <c r="K998" s="336"/>
      <c r="L998" s="336"/>
      <c r="M998" s="336"/>
      <c r="N998" s="336"/>
      <c r="O998" s="336"/>
      <c r="P998" s="336"/>
      <c r="Q998" s="336"/>
      <c r="R998" s="336"/>
      <c r="S998" s="336"/>
      <c r="T998" s="336"/>
      <c r="U998" s="336"/>
      <c r="V998" s="336"/>
      <c r="W998" s="336"/>
      <c r="X998" s="336"/>
      <c r="Y998" s="336"/>
      <c r="Z998" s="336"/>
    </row>
    <row r="999">
      <c r="A999" s="336"/>
      <c r="B999" s="336"/>
      <c r="C999" s="336"/>
      <c r="D999" s="336"/>
      <c r="E999" s="336"/>
      <c r="F999" s="336"/>
      <c r="G999" s="336"/>
      <c r="H999" s="336"/>
      <c r="I999" s="336"/>
      <c r="J999" s="336"/>
      <c r="K999" s="336"/>
      <c r="L999" s="336"/>
      <c r="M999" s="336"/>
      <c r="N999" s="336"/>
      <c r="O999" s="336"/>
      <c r="P999" s="336"/>
      <c r="Q999" s="336"/>
      <c r="R999" s="336"/>
      <c r="S999" s="336"/>
      <c r="T999" s="336"/>
      <c r="U999" s="336"/>
      <c r="V999" s="336"/>
      <c r="W999" s="336"/>
      <c r="X999" s="336"/>
      <c r="Y999" s="336"/>
      <c r="Z999" s="336"/>
    </row>
    <row r="1000">
      <c r="A1000" s="336"/>
      <c r="B1000" s="336"/>
      <c r="C1000" s="336"/>
      <c r="D1000" s="336"/>
      <c r="E1000" s="336"/>
      <c r="F1000" s="336"/>
      <c r="G1000" s="336"/>
      <c r="H1000" s="336"/>
      <c r="I1000" s="336"/>
      <c r="J1000" s="336"/>
      <c r="K1000" s="336"/>
      <c r="L1000" s="336"/>
      <c r="M1000" s="336"/>
      <c r="N1000" s="336"/>
      <c r="O1000" s="336"/>
      <c r="P1000" s="336"/>
      <c r="Q1000" s="336"/>
      <c r="R1000" s="336"/>
      <c r="S1000" s="336"/>
      <c r="T1000" s="336"/>
      <c r="U1000" s="336"/>
      <c r="V1000" s="336"/>
      <c r="W1000" s="336"/>
      <c r="X1000" s="336"/>
      <c r="Y1000" s="336"/>
      <c r="Z1000" s="336"/>
    </row>
  </sheetData>
  <printOptions/>
  <pageMargins bottom="0.3" footer="0.0" header="0.0" left="0.7" right="0.7" top="0.3"/>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cols>
    <col customWidth="1" min="2" max="2" width="10.88"/>
    <col customWidth="1" min="5" max="5" width="30.5"/>
    <col customWidth="1" min="8" max="8" width="18.63"/>
    <col customWidth="1" min="9" max="9" width="22.63"/>
    <col customWidth="1" min="10" max="10" width="30.63"/>
  </cols>
  <sheetData>
    <row r="1">
      <c r="A1" s="344" t="s">
        <v>1056</v>
      </c>
      <c r="B1" s="345" t="s">
        <v>1057</v>
      </c>
      <c r="C1" s="344" t="s">
        <v>1058</v>
      </c>
      <c r="D1" s="344" t="s">
        <v>1059</v>
      </c>
      <c r="E1" s="346" t="s">
        <v>1060</v>
      </c>
      <c r="F1" s="344" t="s">
        <v>1056</v>
      </c>
      <c r="G1" s="345" t="s">
        <v>1057</v>
      </c>
      <c r="H1" s="344" t="s">
        <v>478</v>
      </c>
      <c r="I1" s="344" t="s">
        <v>479</v>
      </c>
      <c r="J1" s="346" t="s">
        <v>1061</v>
      </c>
    </row>
    <row r="2">
      <c r="A2" s="347">
        <v>2014.0</v>
      </c>
      <c r="B2" s="348" t="s">
        <v>1062</v>
      </c>
      <c r="C2" s="349">
        <v>1607163.0</v>
      </c>
      <c r="D2" s="349">
        <v>1570660.0</v>
      </c>
      <c r="E2" s="349">
        <v>326437.0</v>
      </c>
      <c r="F2" s="347">
        <v>2014.0</v>
      </c>
      <c r="G2" s="348" t="s">
        <v>1062</v>
      </c>
      <c r="H2" s="349">
        <v>135540.0</v>
      </c>
      <c r="I2" s="349">
        <v>129007.0</v>
      </c>
      <c r="J2" s="349">
        <v>55923.0</v>
      </c>
      <c r="L2" s="60" t="str">
        <f t="shared" ref="L2:L51" si="1">CONCAT(A2,LEFT(B2,2))</f>
        <v>2014Al</v>
      </c>
    </row>
    <row r="3">
      <c r="A3" s="347">
        <v>2015.0</v>
      </c>
      <c r="B3" s="348" t="s">
        <v>1062</v>
      </c>
      <c r="C3" s="349">
        <v>1591592.0</v>
      </c>
      <c r="D3" s="349">
        <v>1594051.0</v>
      </c>
      <c r="E3" s="349">
        <v>327228.0</v>
      </c>
      <c r="F3" s="347">
        <v>2015.0</v>
      </c>
      <c r="G3" s="348" t="s">
        <v>1062</v>
      </c>
      <c r="H3" s="349">
        <v>126728.0</v>
      </c>
      <c r="I3" s="349">
        <v>130756.0</v>
      </c>
      <c r="J3" s="349">
        <v>51585.0</v>
      </c>
      <c r="L3" s="60" t="str">
        <f t="shared" si="1"/>
        <v>2015Al</v>
      </c>
    </row>
    <row r="4">
      <c r="A4" s="347">
        <v>2016.0</v>
      </c>
      <c r="B4" s="348" t="s">
        <v>1062</v>
      </c>
      <c r="C4" s="349">
        <v>1529018.0</v>
      </c>
      <c r="D4" s="349">
        <v>1566357.0</v>
      </c>
      <c r="E4" s="349">
        <v>291025.0</v>
      </c>
      <c r="F4" s="347">
        <v>2016.0</v>
      </c>
      <c r="G4" s="348" t="s">
        <v>1062</v>
      </c>
      <c r="H4" s="349">
        <v>114805.0</v>
      </c>
      <c r="I4" s="349">
        <v>123214.0</v>
      </c>
      <c r="J4" s="349">
        <v>42942.0</v>
      </c>
      <c r="L4" s="60" t="str">
        <f t="shared" si="1"/>
        <v>2016Al</v>
      </c>
    </row>
    <row r="5">
      <c r="A5" s="347">
        <v>2017.0</v>
      </c>
      <c r="B5" s="348" t="s">
        <v>1062</v>
      </c>
      <c r="C5" s="349">
        <v>1515548.0</v>
      </c>
      <c r="D5" s="349">
        <v>1509022.0</v>
      </c>
      <c r="E5" s="349">
        <v>297593.0</v>
      </c>
      <c r="F5" s="347">
        <v>2017.0</v>
      </c>
      <c r="G5" s="348" t="s">
        <v>1062</v>
      </c>
      <c r="H5" s="349">
        <v>111797.0</v>
      </c>
      <c r="I5" s="349">
        <v>115701.0</v>
      </c>
      <c r="J5" s="349">
        <v>38841.0</v>
      </c>
      <c r="L5" s="60" t="str">
        <f t="shared" si="1"/>
        <v>2017Al</v>
      </c>
    </row>
    <row r="6">
      <c r="A6" s="347">
        <v>2018.0</v>
      </c>
      <c r="B6" s="348" t="s">
        <v>1062</v>
      </c>
      <c r="C6" s="349">
        <v>1451020.0</v>
      </c>
      <c r="D6" s="349">
        <v>1456735.0</v>
      </c>
      <c r="E6" s="349">
        <v>289664.0</v>
      </c>
      <c r="F6" s="347">
        <v>2018.0</v>
      </c>
      <c r="G6" s="348" t="s">
        <v>1062</v>
      </c>
      <c r="H6" s="349">
        <v>99997.0</v>
      </c>
      <c r="I6" s="349">
        <v>105743.0</v>
      </c>
      <c r="J6" s="349">
        <v>32936.0</v>
      </c>
      <c r="L6" s="60" t="str">
        <f t="shared" si="1"/>
        <v>2018Al</v>
      </c>
    </row>
    <row r="7">
      <c r="A7" s="347">
        <v>2019.0</v>
      </c>
      <c r="B7" s="348" t="s">
        <v>1062</v>
      </c>
      <c r="C7" s="349">
        <v>1443215.0</v>
      </c>
      <c r="D7" s="349">
        <v>1441903.0</v>
      </c>
      <c r="E7" s="349">
        <v>299831.0</v>
      </c>
      <c r="F7" s="347">
        <v>2019.0</v>
      </c>
      <c r="G7" s="348" t="s">
        <v>1062</v>
      </c>
      <c r="H7" s="349">
        <v>104578.0</v>
      </c>
      <c r="I7" s="349">
        <v>99627.0</v>
      </c>
      <c r="J7" s="349">
        <v>38030.0</v>
      </c>
      <c r="L7" s="60" t="str">
        <f t="shared" si="1"/>
        <v>2019Al</v>
      </c>
    </row>
    <row r="8">
      <c r="A8" s="347">
        <v>2020.0</v>
      </c>
      <c r="B8" s="348" t="s">
        <v>1062</v>
      </c>
      <c r="C8" s="349">
        <v>1125546.0</v>
      </c>
      <c r="D8" s="349">
        <v>1041013.0</v>
      </c>
      <c r="E8" s="349">
        <v>383068.0</v>
      </c>
      <c r="F8" s="347">
        <v>2020.0</v>
      </c>
      <c r="G8" s="348" t="s">
        <v>1062</v>
      </c>
      <c r="H8" s="349">
        <v>97017.0</v>
      </c>
      <c r="I8" s="349">
        <v>78205.0</v>
      </c>
      <c r="J8" s="349">
        <v>56993.0</v>
      </c>
      <c r="L8" s="60" t="str">
        <f t="shared" si="1"/>
        <v>2020Al</v>
      </c>
    </row>
    <row r="9">
      <c r="A9" s="347">
        <v>2021.0</v>
      </c>
      <c r="B9" s="348" t="s">
        <v>1062</v>
      </c>
      <c r="C9" s="349">
        <v>1150520.0</v>
      </c>
      <c r="D9" s="349">
        <v>1174297.0</v>
      </c>
      <c r="E9" s="349">
        <v>357993.0</v>
      </c>
      <c r="F9" s="347">
        <v>2021.0</v>
      </c>
      <c r="G9" s="348" t="s">
        <v>1062</v>
      </c>
      <c r="H9" s="349">
        <v>97859.0</v>
      </c>
      <c r="I9" s="349">
        <v>95772.0</v>
      </c>
      <c r="J9" s="349">
        <v>58503.0</v>
      </c>
      <c r="L9" s="60" t="str">
        <f t="shared" si="1"/>
        <v>2021Al</v>
      </c>
    </row>
    <row r="10">
      <c r="A10" s="347">
        <v>2022.0</v>
      </c>
      <c r="B10" s="348" t="s">
        <v>1062</v>
      </c>
      <c r="C10" s="349">
        <v>1252145.0</v>
      </c>
      <c r="D10" s="349">
        <v>1266305.0</v>
      </c>
      <c r="E10" s="349">
        <v>343034.0</v>
      </c>
      <c r="F10" s="347">
        <v>2022.0</v>
      </c>
      <c r="G10" s="348" t="s">
        <v>1062</v>
      </c>
      <c r="H10" s="349">
        <v>96551.0</v>
      </c>
      <c r="I10" s="349">
        <v>91734.0</v>
      </c>
      <c r="J10" s="349">
        <v>62628.0</v>
      </c>
      <c r="L10" s="60" t="str">
        <f t="shared" si="1"/>
        <v>2022Al</v>
      </c>
    </row>
    <row r="11">
      <c r="A11" s="347">
        <v>2023.0</v>
      </c>
      <c r="B11" s="348" t="s">
        <v>1062</v>
      </c>
      <c r="C11" s="349">
        <v>1365934.0</v>
      </c>
      <c r="D11" s="349">
        <v>1338015.0</v>
      </c>
      <c r="E11" s="349">
        <v>370731.0</v>
      </c>
      <c r="F11" s="347">
        <v>2023.0</v>
      </c>
      <c r="G11" s="348" t="s">
        <v>1062</v>
      </c>
      <c r="H11" s="349">
        <v>105464.0</v>
      </c>
      <c r="I11" s="349">
        <v>99304.0</v>
      </c>
      <c r="J11" s="349">
        <v>67573.0</v>
      </c>
      <c r="L11" s="60" t="str">
        <f t="shared" si="1"/>
        <v>2023Al</v>
      </c>
    </row>
    <row r="12">
      <c r="A12" s="347">
        <v>2014.0</v>
      </c>
      <c r="B12" s="348" t="s">
        <v>1063</v>
      </c>
      <c r="C12" s="349">
        <v>406482.0</v>
      </c>
      <c r="D12" s="349">
        <v>400026.0</v>
      </c>
      <c r="E12" s="349">
        <v>295213.0</v>
      </c>
      <c r="F12" s="347">
        <v>2014.0</v>
      </c>
      <c r="G12" s="348" t="s">
        <v>1063</v>
      </c>
      <c r="H12" s="349">
        <v>34305.0</v>
      </c>
      <c r="I12" s="349">
        <v>32370.0</v>
      </c>
      <c r="J12" s="349">
        <v>51664.0</v>
      </c>
      <c r="L12" s="60" t="str">
        <f t="shared" si="1"/>
        <v>2014Q1</v>
      </c>
    </row>
    <row r="13">
      <c r="A13" s="347">
        <v>2014.0</v>
      </c>
      <c r="B13" s="348" t="s">
        <v>1064</v>
      </c>
      <c r="C13" s="349">
        <v>400098.0</v>
      </c>
      <c r="D13" s="349">
        <v>384173.0</v>
      </c>
      <c r="E13" s="349">
        <v>312326.0</v>
      </c>
      <c r="F13" s="347">
        <v>2014.0</v>
      </c>
      <c r="G13" s="348" t="s">
        <v>1064</v>
      </c>
      <c r="H13" s="349">
        <v>33696.0</v>
      </c>
      <c r="I13" s="349">
        <v>31366.0</v>
      </c>
      <c r="J13" s="349">
        <v>53825.0</v>
      </c>
      <c r="L13" s="60" t="str">
        <f t="shared" si="1"/>
        <v>2014Q2</v>
      </c>
    </row>
    <row r="14">
      <c r="A14" s="347">
        <v>2014.0</v>
      </c>
      <c r="B14" s="348" t="s">
        <v>1065</v>
      </c>
      <c r="C14" s="349">
        <v>398524.0</v>
      </c>
      <c r="D14" s="349">
        <v>396406.0</v>
      </c>
      <c r="E14" s="349">
        <v>314442.0</v>
      </c>
      <c r="F14" s="347">
        <v>2014.0</v>
      </c>
      <c r="G14" s="348" t="s">
        <v>1065</v>
      </c>
      <c r="H14" s="349">
        <v>34151.0</v>
      </c>
      <c r="I14" s="349">
        <v>32866.0</v>
      </c>
      <c r="J14" s="349">
        <v>55035.0</v>
      </c>
      <c r="L14" s="60" t="str">
        <f t="shared" si="1"/>
        <v>2014Q3</v>
      </c>
    </row>
    <row r="15">
      <c r="A15" s="347">
        <v>2014.0</v>
      </c>
      <c r="B15" s="348" t="s">
        <v>1066</v>
      </c>
      <c r="C15" s="349">
        <v>402059.0</v>
      </c>
      <c r="D15" s="349">
        <v>390055.0</v>
      </c>
      <c r="E15" s="349">
        <v>326437.0</v>
      </c>
      <c r="F15" s="347">
        <v>2014.0</v>
      </c>
      <c r="G15" s="348" t="s">
        <v>1066</v>
      </c>
      <c r="H15" s="349">
        <v>33388.0</v>
      </c>
      <c r="I15" s="349">
        <v>32405.0</v>
      </c>
      <c r="J15" s="349">
        <v>55923.0</v>
      </c>
      <c r="L15" s="60" t="str">
        <f t="shared" si="1"/>
        <v>2014Q4</v>
      </c>
    </row>
    <row r="16">
      <c r="A16" s="347">
        <v>2015.0</v>
      </c>
      <c r="B16" s="348" t="s">
        <v>1063</v>
      </c>
      <c r="C16" s="349">
        <v>403698.0</v>
      </c>
      <c r="D16" s="349">
        <v>401834.0</v>
      </c>
      <c r="E16" s="349">
        <v>328291.0</v>
      </c>
      <c r="F16" s="347">
        <v>2015.0</v>
      </c>
      <c r="G16" s="348" t="s">
        <v>1063</v>
      </c>
      <c r="H16" s="349">
        <v>32971.0</v>
      </c>
      <c r="I16" s="349">
        <v>34111.0</v>
      </c>
      <c r="J16" s="349">
        <v>54823.0</v>
      </c>
      <c r="L16" s="60" t="str">
        <f t="shared" si="1"/>
        <v>2015Q1</v>
      </c>
    </row>
    <row r="17">
      <c r="A17" s="347">
        <v>2015.0</v>
      </c>
      <c r="B17" s="348" t="s">
        <v>1067</v>
      </c>
      <c r="C17" s="349">
        <v>386761.0</v>
      </c>
      <c r="D17" s="349">
        <v>395242.0</v>
      </c>
      <c r="E17" s="349">
        <v>323090.0</v>
      </c>
      <c r="F17" s="347">
        <v>2015.0</v>
      </c>
      <c r="G17" s="348" t="s">
        <v>1064</v>
      </c>
      <c r="H17" s="349">
        <v>31049.0</v>
      </c>
      <c r="I17" s="349">
        <v>32423.0</v>
      </c>
      <c r="J17" s="349">
        <v>53338.0</v>
      </c>
      <c r="L17" s="60" t="str">
        <f t="shared" si="1"/>
        <v>2015Q2</v>
      </c>
    </row>
    <row r="18">
      <c r="A18" s="347">
        <v>2015.0</v>
      </c>
      <c r="B18" s="348" t="s">
        <v>1065</v>
      </c>
      <c r="C18" s="349">
        <v>397446.0</v>
      </c>
      <c r="D18" s="349">
        <v>405581.0</v>
      </c>
      <c r="E18" s="349">
        <v>314979.0</v>
      </c>
      <c r="F18" s="347">
        <v>2015.0</v>
      </c>
      <c r="G18" s="348" t="s">
        <v>1065</v>
      </c>
      <c r="H18" s="349">
        <v>31261.0</v>
      </c>
      <c r="I18" s="349">
        <v>31744.0</v>
      </c>
      <c r="J18" s="349">
        <v>52702.0</v>
      </c>
      <c r="L18" s="60" t="str">
        <f t="shared" si="1"/>
        <v>2015Q3</v>
      </c>
    </row>
    <row r="19">
      <c r="A19" s="347">
        <v>2015.0</v>
      </c>
      <c r="B19" s="348" t="s">
        <v>1066</v>
      </c>
      <c r="C19" s="349">
        <v>403687.0</v>
      </c>
      <c r="D19" s="349">
        <v>391394.0</v>
      </c>
      <c r="E19" s="349">
        <v>327228.0</v>
      </c>
      <c r="F19" s="347">
        <v>2015.0</v>
      </c>
      <c r="G19" s="348" t="s">
        <v>1066</v>
      </c>
      <c r="H19" s="349">
        <v>31447.0</v>
      </c>
      <c r="I19" s="349">
        <v>32478.0</v>
      </c>
      <c r="J19" s="349">
        <v>51585.0</v>
      </c>
      <c r="L19" s="60" t="str">
        <f t="shared" si="1"/>
        <v>2015Q4</v>
      </c>
    </row>
    <row r="20">
      <c r="A20" s="347">
        <v>2016.0</v>
      </c>
      <c r="B20" s="348" t="s">
        <v>1063</v>
      </c>
      <c r="C20" s="349">
        <v>388437.0</v>
      </c>
      <c r="D20" s="349">
        <v>412446.0</v>
      </c>
      <c r="E20" s="349">
        <v>304262.0</v>
      </c>
      <c r="F20" s="347">
        <v>2016.0</v>
      </c>
      <c r="G20" s="348" t="s">
        <v>1063</v>
      </c>
      <c r="H20" s="349">
        <v>29305.0</v>
      </c>
      <c r="I20" s="349">
        <v>32791.0</v>
      </c>
      <c r="J20" s="349">
        <v>48103.0</v>
      </c>
      <c r="L20" s="60" t="str">
        <f t="shared" si="1"/>
        <v>2016Q1</v>
      </c>
    </row>
    <row r="21">
      <c r="A21" s="347">
        <v>2016.0</v>
      </c>
      <c r="B21" s="348" t="s">
        <v>1064</v>
      </c>
      <c r="C21" s="349">
        <v>387672.0</v>
      </c>
      <c r="D21" s="349">
        <v>400017.0</v>
      </c>
      <c r="E21" s="349">
        <v>291957.0</v>
      </c>
      <c r="F21" s="347">
        <v>2016.0</v>
      </c>
      <c r="G21" s="348" t="s">
        <v>1064</v>
      </c>
      <c r="H21" s="349">
        <v>28537.0</v>
      </c>
      <c r="I21" s="349">
        <v>31867.0</v>
      </c>
      <c r="J21" s="349">
        <v>44704.0</v>
      </c>
      <c r="L21" s="60" t="str">
        <f t="shared" si="1"/>
        <v>2016Q2</v>
      </c>
    </row>
    <row r="22">
      <c r="A22" s="347">
        <v>2016.0</v>
      </c>
      <c r="B22" s="348" t="s">
        <v>1065</v>
      </c>
      <c r="C22" s="349">
        <v>377559.0</v>
      </c>
      <c r="D22" s="349">
        <v>386580.0</v>
      </c>
      <c r="E22" s="349">
        <v>282940.0</v>
      </c>
      <c r="F22" s="347">
        <v>2016.0</v>
      </c>
      <c r="G22" s="348" t="s">
        <v>1065</v>
      </c>
      <c r="H22" s="349">
        <v>29159.0</v>
      </c>
      <c r="I22" s="349">
        <v>30490.0</v>
      </c>
      <c r="J22" s="349">
        <v>43300.0</v>
      </c>
      <c r="L22" s="60" t="str">
        <f t="shared" si="1"/>
        <v>2016Q3</v>
      </c>
    </row>
    <row r="23">
      <c r="A23" s="347">
        <v>2016.0</v>
      </c>
      <c r="B23" s="348" t="s">
        <v>1066</v>
      </c>
      <c r="C23" s="349">
        <v>375350.0</v>
      </c>
      <c r="D23" s="349">
        <v>367314.0</v>
      </c>
      <c r="E23" s="349">
        <v>291025.0</v>
      </c>
      <c r="F23" s="347">
        <v>2016.0</v>
      </c>
      <c r="G23" s="348" t="s">
        <v>1066</v>
      </c>
      <c r="H23" s="349">
        <v>27804.0</v>
      </c>
      <c r="I23" s="349">
        <v>28066.0</v>
      </c>
      <c r="J23" s="349">
        <v>42942.0</v>
      </c>
      <c r="L23" s="60" t="str">
        <f t="shared" si="1"/>
        <v>2016Q4</v>
      </c>
    </row>
    <row r="24">
      <c r="A24" s="347">
        <v>2017.0</v>
      </c>
      <c r="B24" s="348" t="s">
        <v>1063</v>
      </c>
      <c r="C24" s="349">
        <v>399325.0</v>
      </c>
      <c r="D24" s="349">
        <v>401956.0</v>
      </c>
      <c r="E24" s="349">
        <v>288346.0</v>
      </c>
      <c r="F24" s="347">
        <v>2017.0</v>
      </c>
      <c r="G24" s="348" t="s">
        <v>1063</v>
      </c>
      <c r="H24" s="349">
        <v>29339.0</v>
      </c>
      <c r="I24" s="349">
        <v>30729.0</v>
      </c>
      <c r="J24" s="349">
        <v>41591.0</v>
      </c>
      <c r="L24" s="60" t="str">
        <f t="shared" si="1"/>
        <v>2017Q1</v>
      </c>
    </row>
    <row r="25">
      <c r="A25" s="347">
        <v>2017.0</v>
      </c>
      <c r="B25" s="348" t="s">
        <v>1064</v>
      </c>
      <c r="C25" s="349">
        <v>375871.0</v>
      </c>
      <c r="D25" s="349">
        <v>380733.0</v>
      </c>
      <c r="E25" s="349">
        <v>283524.0</v>
      </c>
      <c r="F25" s="347">
        <v>2017.0</v>
      </c>
      <c r="G25" s="348" t="s">
        <v>1064</v>
      </c>
      <c r="H25" s="349">
        <v>28372.0</v>
      </c>
      <c r="I25" s="349">
        <v>28837.0</v>
      </c>
      <c r="J25" s="349">
        <v>40984.0</v>
      </c>
      <c r="L25" s="60" t="str">
        <f t="shared" si="1"/>
        <v>2017Q2</v>
      </c>
    </row>
    <row r="26">
      <c r="A26" s="347">
        <v>2017.0</v>
      </c>
      <c r="B26" s="348" t="s">
        <v>1065</v>
      </c>
      <c r="C26" s="349">
        <v>379387.0</v>
      </c>
      <c r="D26" s="349">
        <v>377503.0</v>
      </c>
      <c r="E26" s="349">
        <v>285457.0</v>
      </c>
      <c r="F26" s="347">
        <v>2017.0</v>
      </c>
      <c r="G26" s="348" t="s">
        <v>1065</v>
      </c>
      <c r="H26" s="349">
        <v>27744.0</v>
      </c>
      <c r="I26" s="349">
        <v>28613.0</v>
      </c>
      <c r="J26" s="349">
        <v>40063.0</v>
      </c>
      <c r="L26" s="60" t="str">
        <f t="shared" si="1"/>
        <v>2017Q3</v>
      </c>
    </row>
    <row r="27">
      <c r="A27" s="347">
        <v>2017.0</v>
      </c>
      <c r="B27" s="348" t="s">
        <v>1066</v>
      </c>
      <c r="C27" s="349">
        <v>360965.0</v>
      </c>
      <c r="D27" s="349">
        <v>348830.0</v>
      </c>
      <c r="E27" s="349">
        <v>297593.0</v>
      </c>
      <c r="F27" s="347">
        <v>2017.0</v>
      </c>
      <c r="G27" s="348" t="s">
        <v>1066</v>
      </c>
      <c r="H27" s="349">
        <v>26342.0</v>
      </c>
      <c r="I27" s="349">
        <v>27522.0</v>
      </c>
      <c r="J27" s="349">
        <v>38841.0</v>
      </c>
      <c r="L27" s="60" t="str">
        <f t="shared" si="1"/>
        <v>2017Q4</v>
      </c>
    </row>
    <row r="28">
      <c r="A28" s="347">
        <v>2018.0</v>
      </c>
      <c r="B28" s="348" t="s">
        <v>1063</v>
      </c>
      <c r="C28" s="349">
        <v>377968.0</v>
      </c>
      <c r="D28" s="349">
        <v>382234.0</v>
      </c>
      <c r="E28" s="349">
        <v>293377.0</v>
      </c>
      <c r="F28" s="347">
        <v>2018.0</v>
      </c>
      <c r="G28" s="348" t="s">
        <v>1063</v>
      </c>
      <c r="H28" s="349">
        <v>25304.0</v>
      </c>
      <c r="I28" s="349">
        <v>27476.0</v>
      </c>
      <c r="J28" s="349">
        <v>36732.0</v>
      </c>
      <c r="L28" s="60" t="str">
        <f t="shared" si="1"/>
        <v>2018Q1</v>
      </c>
    </row>
    <row r="29">
      <c r="A29" s="347">
        <v>2018.0</v>
      </c>
      <c r="B29" s="348" t="s">
        <v>1064</v>
      </c>
      <c r="C29" s="349">
        <v>367846.0</v>
      </c>
      <c r="D29" s="349">
        <v>371146.0</v>
      </c>
      <c r="E29" s="349">
        <v>287913.0</v>
      </c>
      <c r="F29" s="347">
        <v>2018.0</v>
      </c>
      <c r="G29" s="348" t="s">
        <v>1064</v>
      </c>
      <c r="H29" s="349">
        <v>24802.0</v>
      </c>
      <c r="I29" s="349">
        <v>25945.0</v>
      </c>
      <c r="J29" s="349">
        <v>35530.0</v>
      </c>
      <c r="L29" s="60" t="str">
        <f t="shared" si="1"/>
        <v>2018Q2</v>
      </c>
    </row>
    <row r="30">
      <c r="A30" s="347">
        <v>2018.0</v>
      </c>
      <c r="B30" s="348" t="s">
        <v>1065</v>
      </c>
      <c r="C30" s="349">
        <v>356945.0</v>
      </c>
      <c r="D30" s="349">
        <v>360773.0</v>
      </c>
      <c r="E30" s="349">
        <v>284102.0</v>
      </c>
      <c r="F30" s="347">
        <v>2018.0</v>
      </c>
      <c r="G30" s="348" t="s">
        <v>1065</v>
      </c>
      <c r="H30" s="349">
        <v>25426.0</v>
      </c>
      <c r="I30" s="349">
        <v>26310.0</v>
      </c>
      <c r="J30" s="349">
        <v>34530.0</v>
      </c>
      <c r="L30" s="60" t="str">
        <f t="shared" si="1"/>
        <v>2018Q3</v>
      </c>
    </row>
    <row r="31">
      <c r="A31" s="347">
        <v>2018.0</v>
      </c>
      <c r="B31" s="348" t="s">
        <v>1066</v>
      </c>
      <c r="C31" s="349">
        <v>348261.0</v>
      </c>
      <c r="D31" s="349">
        <v>342582.0</v>
      </c>
      <c r="E31" s="349">
        <v>289664.0</v>
      </c>
      <c r="F31" s="347">
        <v>2018.0</v>
      </c>
      <c r="G31" s="348" t="s">
        <v>1066</v>
      </c>
      <c r="H31" s="349">
        <v>24465.0</v>
      </c>
      <c r="I31" s="349">
        <v>26012.0</v>
      </c>
      <c r="J31" s="349">
        <v>32936.0</v>
      </c>
      <c r="L31" s="60" t="str">
        <f t="shared" si="1"/>
        <v>2018Q4</v>
      </c>
    </row>
    <row r="32">
      <c r="A32" s="347">
        <v>2019.0</v>
      </c>
      <c r="B32" s="348" t="s">
        <v>1063</v>
      </c>
      <c r="C32" s="349">
        <v>358579.0</v>
      </c>
      <c r="D32" s="349">
        <v>359181.0</v>
      </c>
      <c r="E32" s="349">
        <v>289121.0</v>
      </c>
      <c r="F32" s="347">
        <v>2019.0</v>
      </c>
      <c r="G32" s="348" t="s">
        <v>1063</v>
      </c>
      <c r="H32" s="349">
        <v>25869.0</v>
      </c>
      <c r="I32" s="349">
        <v>25925.0</v>
      </c>
      <c r="J32" s="349">
        <v>32997.0</v>
      </c>
      <c r="L32" s="60" t="str">
        <f t="shared" si="1"/>
        <v>2019Q1</v>
      </c>
    </row>
    <row r="33">
      <c r="A33" s="347">
        <v>2019.0</v>
      </c>
      <c r="B33" s="348" t="s">
        <v>1064</v>
      </c>
      <c r="C33" s="349">
        <v>357286.0</v>
      </c>
      <c r="D33" s="349">
        <v>358300.0</v>
      </c>
      <c r="E33" s="349">
        <v>288105.0</v>
      </c>
      <c r="F33" s="347">
        <v>2019.0</v>
      </c>
      <c r="G33" s="348" t="s">
        <v>1064</v>
      </c>
      <c r="H33" s="349">
        <v>25882.0</v>
      </c>
      <c r="I33" s="349">
        <v>24725.0</v>
      </c>
      <c r="J33" s="349">
        <v>34124.0</v>
      </c>
      <c r="L33" s="60" t="str">
        <f t="shared" si="1"/>
        <v>2019Q2</v>
      </c>
    </row>
    <row r="34">
      <c r="A34" s="347">
        <v>2019.0</v>
      </c>
      <c r="B34" s="348" t="s">
        <v>1065</v>
      </c>
      <c r="C34" s="349">
        <v>361255.0</v>
      </c>
      <c r="D34" s="349">
        <v>367058.0</v>
      </c>
      <c r="E34" s="349">
        <v>282245.0</v>
      </c>
      <c r="F34" s="347">
        <v>2019.0</v>
      </c>
      <c r="G34" s="348" t="s">
        <v>1065</v>
      </c>
      <c r="H34" s="349">
        <v>26648.0</v>
      </c>
      <c r="I34" s="349">
        <v>25367.0</v>
      </c>
      <c r="J34" s="349">
        <v>35321.0</v>
      </c>
      <c r="L34" s="60" t="str">
        <f t="shared" si="1"/>
        <v>2019Q3</v>
      </c>
    </row>
    <row r="35">
      <c r="A35" s="347">
        <v>2019.0</v>
      </c>
      <c r="B35" s="348" t="s">
        <v>1066</v>
      </c>
      <c r="C35" s="349">
        <v>366095.0</v>
      </c>
      <c r="D35" s="349">
        <v>357364.0</v>
      </c>
      <c r="E35" s="349">
        <v>299831.0</v>
      </c>
      <c r="F35" s="347">
        <v>2019.0</v>
      </c>
      <c r="G35" s="348" t="s">
        <v>1066</v>
      </c>
      <c r="H35" s="349">
        <v>26179.0</v>
      </c>
      <c r="I35" s="349">
        <v>23610.0</v>
      </c>
      <c r="J35" s="349">
        <v>38030.0</v>
      </c>
      <c r="L35" s="60" t="str">
        <f t="shared" si="1"/>
        <v>2019Q4</v>
      </c>
    </row>
    <row r="36">
      <c r="A36" s="347">
        <v>2020.0</v>
      </c>
      <c r="B36" s="348" t="s">
        <v>1063</v>
      </c>
      <c r="C36" s="349">
        <v>371219.0</v>
      </c>
      <c r="D36" s="349">
        <v>343075.0</v>
      </c>
      <c r="E36" s="349">
        <v>327937.0</v>
      </c>
      <c r="F36" s="347">
        <v>2020.0</v>
      </c>
      <c r="G36" s="348" t="s">
        <v>1063</v>
      </c>
      <c r="H36" s="349">
        <v>26046.0</v>
      </c>
      <c r="I36" s="349">
        <v>23316.0</v>
      </c>
      <c r="J36" s="349">
        <v>40891.0</v>
      </c>
      <c r="L36" s="60" t="str">
        <f t="shared" si="1"/>
        <v>2020Q1</v>
      </c>
    </row>
    <row r="37">
      <c r="A37" s="347">
        <v>2020.0</v>
      </c>
      <c r="B37" s="348" t="s">
        <v>1064</v>
      </c>
      <c r="C37" s="349">
        <v>234275.0</v>
      </c>
      <c r="D37" s="349">
        <v>139608.0</v>
      </c>
      <c r="E37" s="349">
        <v>422156.0</v>
      </c>
      <c r="F37" s="347">
        <v>2020.0</v>
      </c>
      <c r="G37" s="348" t="s">
        <v>1064</v>
      </c>
      <c r="H37" s="349">
        <v>14268.0</v>
      </c>
      <c r="I37" s="349">
        <v>12334.0</v>
      </c>
      <c r="J37" s="349">
        <v>43079.0</v>
      </c>
      <c r="L37" s="60" t="str">
        <f t="shared" si="1"/>
        <v>2020Q2</v>
      </c>
    </row>
    <row r="38">
      <c r="A38" s="347">
        <v>2020.0</v>
      </c>
      <c r="B38" s="348" t="s">
        <v>1068</v>
      </c>
      <c r="C38" s="349">
        <v>260163.0</v>
      </c>
      <c r="D38" s="349">
        <v>268875.0</v>
      </c>
      <c r="E38" s="349">
        <v>412759.0</v>
      </c>
      <c r="F38" s="347">
        <v>2020.0</v>
      </c>
      <c r="G38" s="348" t="s">
        <v>1065</v>
      </c>
      <c r="H38" s="349">
        <v>28622.0</v>
      </c>
      <c r="I38" s="349">
        <v>20312.0</v>
      </c>
      <c r="J38" s="349">
        <v>51250.0</v>
      </c>
      <c r="L38" s="60" t="str">
        <f t="shared" si="1"/>
        <v>2020Q3</v>
      </c>
    </row>
    <row r="39">
      <c r="A39" s="347">
        <v>2020.0</v>
      </c>
      <c r="B39" s="348" t="s">
        <v>1066</v>
      </c>
      <c r="C39" s="349">
        <v>259889.0</v>
      </c>
      <c r="D39" s="349">
        <v>289455.0</v>
      </c>
      <c r="E39" s="349">
        <v>383068.0</v>
      </c>
      <c r="F39" s="347">
        <v>2020.0</v>
      </c>
      <c r="G39" s="348" t="s">
        <v>1066</v>
      </c>
      <c r="H39" s="349">
        <v>28081.0</v>
      </c>
      <c r="I39" s="349">
        <v>22243.0</v>
      </c>
      <c r="J39" s="349">
        <v>56993.0</v>
      </c>
      <c r="L39" s="60" t="str">
        <f t="shared" si="1"/>
        <v>2020Q4</v>
      </c>
    </row>
    <row r="40">
      <c r="A40" s="347">
        <v>2021.0</v>
      </c>
      <c r="B40" s="348" t="s">
        <v>1063</v>
      </c>
      <c r="C40" s="349">
        <v>290669.0</v>
      </c>
      <c r="D40" s="349">
        <v>278838.0</v>
      </c>
      <c r="E40" s="349">
        <v>394618.0</v>
      </c>
      <c r="F40" s="347">
        <v>2021.0</v>
      </c>
      <c r="G40" s="348" t="s">
        <v>1063</v>
      </c>
      <c r="H40" s="349">
        <v>26427.0</v>
      </c>
      <c r="I40" s="349">
        <v>23616.0</v>
      </c>
      <c r="J40" s="349">
        <v>59785.0</v>
      </c>
      <c r="L40" s="60" t="str">
        <f t="shared" si="1"/>
        <v>2021Q1</v>
      </c>
    </row>
    <row r="41">
      <c r="A41" s="347">
        <v>2021.0</v>
      </c>
      <c r="B41" s="348" t="s">
        <v>1064</v>
      </c>
      <c r="C41" s="349">
        <v>280200.0</v>
      </c>
      <c r="D41" s="349">
        <v>312430.0</v>
      </c>
      <c r="E41" s="349">
        <v>362119.0</v>
      </c>
      <c r="F41" s="347">
        <v>2021.0</v>
      </c>
      <c r="G41" s="348" t="s">
        <v>1064</v>
      </c>
      <c r="H41" s="349">
        <v>25284.0</v>
      </c>
      <c r="I41" s="349">
        <v>24160.0</v>
      </c>
      <c r="J41" s="349">
        <v>60784.0</v>
      </c>
      <c r="L41" s="60" t="str">
        <f t="shared" si="1"/>
        <v>2021Q2</v>
      </c>
    </row>
    <row r="42">
      <c r="A42" s="347">
        <v>2021.0</v>
      </c>
      <c r="B42" s="348" t="s">
        <v>1065</v>
      </c>
      <c r="C42" s="349">
        <v>286331.0</v>
      </c>
      <c r="D42" s="349">
        <v>301503.0</v>
      </c>
      <c r="E42" s="349">
        <v>346443.0</v>
      </c>
      <c r="F42" s="347">
        <v>2021.0</v>
      </c>
      <c r="G42" s="348" t="s">
        <v>1065</v>
      </c>
      <c r="H42" s="349">
        <v>23508.0</v>
      </c>
      <c r="I42" s="349">
        <v>24241.0</v>
      </c>
      <c r="J42" s="349">
        <v>59804.0</v>
      </c>
      <c r="L42" s="60" t="str">
        <f t="shared" si="1"/>
        <v>2021Q3</v>
      </c>
    </row>
    <row r="43">
      <c r="A43" s="347">
        <v>2021.0</v>
      </c>
      <c r="B43" s="348" t="s">
        <v>1066</v>
      </c>
      <c r="C43" s="349">
        <v>293320.0</v>
      </c>
      <c r="D43" s="349">
        <v>281526.0</v>
      </c>
      <c r="E43" s="349">
        <v>357993.0</v>
      </c>
      <c r="F43" s="347">
        <v>2021.0</v>
      </c>
      <c r="G43" s="348" t="s">
        <v>1066</v>
      </c>
      <c r="H43" s="349">
        <v>22640.0</v>
      </c>
      <c r="I43" s="349">
        <v>23755.0</v>
      </c>
      <c r="J43" s="349">
        <v>58503.0</v>
      </c>
      <c r="L43" s="60" t="str">
        <f t="shared" si="1"/>
        <v>2021Q4</v>
      </c>
    </row>
    <row r="44">
      <c r="A44" s="347">
        <v>2022.0</v>
      </c>
      <c r="B44" s="348" t="s">
        <v>1063</v>
      </c>
      <c r="C44" s="349">
        <v>312537.0</v>
      </c>
      <c r="D44" s="349">
        <v>325921.0</v>
      </c>
      <c r="E44" s="349">
        <v>344412.0</v>
      </c>
      <c r="F44" s="347">
        <v>2022.0</v>
      </c>
      <c r="G44" s="348" t="s">
        <v>1063</v>
      </c>
      <c r="H44" s="349">
        <v>24794.0</v>
      </c>
      <c r="I44" s="349">
        <v>25168.0</v>
      </c>
      <c r="J44" s="349">
        <v>58037.0</v>
      </c>
      <c r="L44" s="60" t="str">
        <f t="shared" si="1"/>
        <v>2022Q1</v>
      </c>
    </row>
    <row r="45">
      <c r="A45" s="347">
        <v>2022.0</v>
      </c>
      <c r="B45" s="348" t="s">
        <v>1064</v>
      </c>
      <c r="C45" s="349">
        <v>296897.0</v>
      </c>
      <c r="D45" s="349">
        <v>306810.0</v>
      </c>
      <c r="E45" s="349">
        <v>334243.0</v>
      </c>
      <c r="F45" s="347">
        <v>2022.0</v>
      </c>
      <c r="G45" s="348" t="s">
        <v>1064</v>
      </c>
      <c r="H45" s="349">
        <v>24297.0</v>
      </c>
      <c r="I45" s="349">
        <v>22750.0</v>
      </c>
      <c r="J45" s="349">
        <v>59428.0</v>
      </c>
      <c r="L45" s="60" t="str">
        <f t="shared" si="1"/>
        <v>2022Q2</v>
      </c>
    </row>
    <row r="46">
      <c r="A46" s="347">
        <v>2022.0</v>
      </c>
      <c r="B46" s="348" t="s">
        <v>1065</v>
      </c>
      <c r="C46" s="349">
        <v>322811.0</v>
      </c>
      <c r="D46" s="349">
        <v>306688.0</v>
      </c>
      <c r="E46" s="349">
        <v>350117.0</v>
      </c>
      <c r="F46" s="347">
        <v>2022.0</v>
      </c>
      <c r="G46" s="348" t="s">
        <v>1065</v>
      </c>
      <c r="H46" s="349">
        <v>23879.0</v>
      </c>
      <c r="I46" s="349">
        <v>20069.0</v>
      </c>
      <c r="J46" s="349">
        <v>62963.0</v>
      </c>
      <c r="L46" s="60" t="str">
        <f t="shared" si="1"/>
        <v>2022Q3</v>
      </c>
    </row>
    <row r="47">
      <c r="A47" s="347">
        <v>2022.0</v>
      </c>
      <c r="B47" s="348" t="s">
        <v>1066</v>
      </c>
      <c r="C47" s="349">
        <v>319900.0</v>
      </c>
      <c r="D47" s="349">
        <v>326886.0</v>
      </c>
      <c r="E47" s="349">
        <v>343034.0</v>
      </c>
      <c r="F47" s="347">
        <v>2022.0</v>
      </c>
      <c r="G47" s="348" t="s">
        <v>1066</v>
      </c>
      <c r="H47" s="349">
        <v>23581.0</v>
      </c>
      <c r="I47" s="349">
        <v>23747.0</v>
      </c>
      <c r="J47" s="349">
        <v>62628.0</v>
      </c>
      <c r="L47" s="60" t="str">
        <f t="shared" si="1"/>
        <v>2022Q4</v>
      </c>
    </row>
    <row r="48">
      <c r="A48" s="347">
        <v>2023.0</v>
      </c>
      <c r="B48" s="348" t="s">
        <v>1063</v>
      </c>
      <c r="C48" s="349">
        <v>339052.0</v>
      </c>
      <c r="D48" s="349">
        <v>344333.0</v>
      </c>
      <c r="E48" s="349">
        <v>337632.0</v>
      </c>
      <c r="F48" s="347">
        <v>2023.0</v>
      </c>
      <c r="G48" s="348" t="s">
        <v>1063</v>
      </c>
      <c r="H48" s="349">
        <v>24789.0</v>
      </c>
      <c r="I48" s="349">
        <v>25081.0</v>
      </c>
      <c r="J48" s="349">
        <v>62207.0</v>
      </c>
      <c r="L48" s="60" t="str">
        <f t="shared" si="1"/>
        <v>2023Q1</v>
      </c>
    </row>
    <row r="49">
      <c r="A49" s="347">
        <v>2023.0</v>
      </c>
      <c r="B49" s="348" t="s">
        <v>1064</v>
      </c>
      <c r="C49" s="349">
        <v>334855.0</v>
      </c>
      <c r="D49" s="349">
        <v>332399.0</v>
      </c>
      <c r="E49" s="349">
        <v>340063.0</v>
      </c>
      <c r="F49" s="347">
        <v>2023.0</v>
      </c>
      <c r="G49" s="348" t="s">
        <v>1064</v>
      </c>
      <c r="H49" s="349">
        <v>26359.0</v>
      </c>
      <c r="I49" s="349">
        <v>23427.0</v>
      </c>
      <c r="J49" s="349">
        <v>64810.0</v>
      </c>
      <c r="L49" s="60" t="str">
        <f t="shared" si="1"/>
        <v>2023Q2</v>
      </c>
    </row>
    <row r="50">
      <c r="A50" s="347">
        <v>2023.0</v>
      </c>
      <c r="B50" s="348" t="s">
        <v>1065</v>
      </c>
      <c r="C50" s="349">
        <v>339310.0</v>
      </c>
      <c r="D50" s="349">
        <v>332448.0</v>
      </c>
      <c r="E50" s="349">
        <v>346898.0</v>
      </c>
      <c r="F50" s="347">
        <v>2023.0</v>
      </c>
      <c r="G50" s="348" t="s">
        <v>1065</v>
      </c>
      <c r="H50" s="349">
        <v>27723.0</v>
      </c>
      <c r="I50" s="349">
        <v>25527.0</v>
      </c>
      <c r="J50" s="349">
        <v>66578.0</v>
      </c>
      <c r="L50" s="60" t="str">
        <f t="shared" si="1"/>
        <v>2023Q3</v>
      </c>
    </row>
    <row r="51">
      <c r="A51" s="347">
        <v>2023.0</v>
      </c>
      <c r="B51" s="348" t="s">
        <v>1066</v>
      </c>
      <c r="C51" s="349">
        <v>352717.0</v>
      </c>
      <c r="D51" s="349">
        <v>328835.0</v>
      </c>
      <c r="E51" s="349">
        <v>370731.0</v>
      </c>
      <c r="F51" s="347">
        <v>2023.0</v>
      </c>
      <c r="G51" s="348" t="s">
        <v>1066</v>
      </c>
      <c r="H51" s="349">
        <v>26593.0</v>
      </c>
      <c r="I51" s="349">
        <v>25269.0</v>
      </c>
      <c r="J51" s="349">
        <v>67573.0</v>
      </c>
      <c r="L51" s="60" t="str">
        <f t="shared" si="1"/>
        <v>2023Q4</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75"/>
  <cols>
    <col customWidth="1" min="1" max="1" width="7.5"/>
    <col customWidth="1" min="2" max="3" width="9.25"/>
    <col customWidth="1" min="4" max="4" width="2.25"/>
    <col customWidth="1" min="5" max="8" width="12.75"/>
    <col customWidth="1" min="9" max="26" width="7.63"/>
  </cols>
  <sheetData>
    <row r="1" ht="14.25" customHeight="1">
      <c r="C1" s="350"/>
    </row>
    <row r="2" ht="14.25" customHeight="1">
      <c r="B2" s="133" t="s">
        <v>1069</v>
      </c>
      <c r="C2" s="351"/>
      <c r="D2" s="351"/>
      <c r="E2" s="351"/>
      <c r="F2" s="351"/>
      <c r="G2" s="351"/>
      <c r="H2" s="351"/>
      <c r="I2" s="351"/>
      <c r="J2" s="351"/>
      <c r="K2" s="351"/>
      <c r="L2" s="351"/>
      <c r="M2" s="351"/>
      <c r="N2" s="351"/>
      <c r="O2" s="352"/>
    </row>
    <row r="3" ht="14.25" customHeight="1">
      <c r="B3" s="353"/>
      <c r="O3" s="354"/>
    </row>
    <row r="4" ht="14.25" customHeight="1">
      <c r="B4" s="355"/>
      <c r="C4" s="356"/>
      <c r="D4" s="356"/>
      <c r="E4" s="356"/>
      <c r="F4" s="356"/>
      <c r="G4" s="356"/>
      <c r="H4" s="356"/>
      <c r="I4" s="356"/>
      <c r="J4" s="356"/>
      <c r="K4" s="356"/>
      <c r="L4" s="356"/>
      <c r="M4" s="356"/>
      <c r="N4" s="356"/>
      <c r="O4" s="357"/>
    </row>
    <row r="5" ht="14.25" customHeight="1">
      <c r="C5" s="350"/>
    </row>
    <row r="6" ht="14.25" customHeight="1">
      <c r="B6" s="358" t="s">
        <v>1070</v>
      </c>
      <c r="C6" s="358"/>
      <c r="D6" s="144"/>
    </row>
    <row r="7" ht="14.25" customHeight="1">
      <c r="C7" s="358"/>
      <c r="D7" s="144"/>
    </row>
    <row r="8" ht="14.25" customHeight="1"/>
    <row r="9" ht="18.0" customHeight="1">
      <c r="C9" s="350"/>
      <c r="E9" s="359" t="s">
        <v>1071</v>
      </c>
      <c r="F9" s="360"/>
      <c r="G9" s="360"/>
      <c r="H9" s="361"/>
    </row>
    <row r="10" ht="18.0" customHeight="1">
      <c r="C10" s="350"/>
      <c r="D10" s="350"/>
      <c r="E10" s="362" t="s">
        <v>1072</v>
      </c>
      <c r="F10" s="362" t="s">
        <v>1073</v>
      </c>
      <c r="G10" s="362" t="s">
        <v>1074</v>
      </c>
      <c r="H10" s="362" t="s">
        <v>1075</v>
      </c>
      <c r="I10" s="350"/>
      <c r="J10" s="350"/>
    </row>
    <row r="11" ht="30.0" customHeight="1">
      <c r="B11" s="167" t="s">
        <v>1076</v>
      </c>
      <c r="C11" s="167" t="s">
        <v>428</v>
      </c>
      <c r="D11" s="363"/>
      <c r="E11" s="364" t="s">
        <v>1072</v>
      </c>
      <c r="F11" s="364" t="s">
        <v>1073</v>
      </c>
      <c r="G11" s="364" t="s">
        <v>1074</v>
      </c>
      <c r="H11" s="364" t="s">
        <v>1075</v>
      </c>
    </row>
    <row r="12" ht="14.25" customHeight="1">
      <c r="B12" s="172">
        <v>2015.0</v>
      </c>
      <c r="C12" s="174" t="s">
        <v>1077</v>
      </c>
      <c r="E12" s="365">
        <v>11390.0</v>
      </c>
      <c r="F12" s="366">
        <v>72795.0</v>
      </c>
      <c r="G12" s="366">
        <v>1701.0</v>
      </c>
      <c r="H12" s="367">
        <f t="shared" ref="H12:H48" si="1">SUM(E12:G12)</f>
        <v>85886</v>
      </c>
      <c r="I12" s="368">
        <f t="shared" ref="I12:I48" si="2">SUM(F12:G12)</f>
        <v>74496</v>
      </c>
    </row>
    <row r="13" ht="14.25" customHeight="1">
      <c r="B13" s="194">
        <v>2015.0</v>
      </c>
      <c r="C13" s="196" t="s">
        <v>1078</v>
      </c>
      <c r="E13" s="369">
        <v>10779.0</v>
      </c>
      <c r="F13" s="370">
        <v>72892.0</v>
      </c>
      <c r="G13" s="370">
        <v>1297.0</v>
      </c>
      <c r="H13" s="371">
        <f t="shared" si="1"/>
        <v>84968</v>
      </c>
      <c r="I13" s="368">
        <f t="shared" si="2"/>
        <v>74189</v>
      </c>
    </row>
    <row r="14" ht="14.25" customHeight="1">
      <c r="B14" s="194">
        <v>2016.0</v>
      </c>
      <c r="C14" s="196" t="s">
        <v>1079</v>
      </c>
      <c r="E14" s="369">
        <v>10066.0</v>
      </c>
      <c r="F14" s="370">
        <v>73925.0</v>
      </c>
      <c r="G14" s="370">
        <v>1450.0</v>
      </c>
      <c r="H14" s="371">
        <f t="shared" si="1"/>
        <v>85441</v>
      </c>
      <c r="I14" s="368">
        <f t="shared" si="2"/>
        <v>75375</v>
      </c>
    </row>
    <row r="15" ht="14.25" customHeight="1">
      <c r="B15" s="194">
        <v>2016.0</v>
      </c>
      <c r="C15" s="196" t="s">
        <v>1080</v>
      </c>
      <c r="E15" s="369">
        <v>9288.0</v>
      </c>
      <c r="F15" s="370">
        <v>74316.0</v>
      </c>
      <c r="G15" s="370">
        <v>1530.0</v>
      </c>
      <c r="H15" s="371">
        <f t="shared" si="1"/>
        <v>85134</v>
      </c>
      <c r="I15" s="368">
        <f t="shared" si="2"/>
        <v>75846</v>
      </c>
    </row>
    <row r="16" ht="14.25" customHeight="1">
      <c r="B16" s="194">
        <v>2016.0</v>
      </c>
      <c r="C16" s="196" t="s">
        <v>1081</v>
      </c>
      <c r="E16" s="369">
        <v>9551.0</v>
      </c>
      <c r="F16" s="370">
        <v>74442.0</v>
      </c>
      <c r="G16" s="370">
        <v>1646.0</v>
      </c>
      <c r="H16" s="371">
        <f t="shared" si="1"/>
        <v>85639</v>
      </c>
      <c r="I16" s="368">
        <f t="shared" si="2"/>
        <v>76088</v>
      </c>
    </row>
    <row r="17" ht="14.25" customHeight="1">
      <c r="B17" s="194">
        <v>2016.0</v>
      </c>
      <c r="C17" s="196" t="s">
        <v>1082</v>
      </c>
      <c r="E17" s="369">
        <v>9251.0</v>
      </c>
      <c r="F17" s="370">
        <v>73588.0</v>
      </c>
      <c r="G17" s="370">
        <v>1468.0</v>
      </c>
      <c r="H17" s="371">
        <f t="shared" si="1"/>
        <v>84307</v>
      </c>
      <c r="I17" s="368">
        <f t="shared" si="2"/>
        <v>75056</v>
      </c>
    </row>
    <row r="18" ht="14.25" customHeight="1">
      <c r="B18" s="194">
        <v>2017.0</v>
      </c>
      <c r="C18" s="196" t="s">
        <v>1083</v>
      </c>
      <c r="E18" s="369">
        <v>9419.0</v>
      </c>
      <c r="F18" s="370">
        <v>74623.0</v>
      </c>
      <c r="G18" s="370">
        <v>1471.0</v>
      </c>
      <c r="H18" s="371">
        <f t="shared" si="1"/>
        <v>85513</v>
      </c>
      <c r="I18" s="368">
        <f t="shared" si="2"/>
        <v>76094</v>
      </c>
    </row>
    <row r="19" ht="14.25" customHeight="1">
      <c r="B19" s="194">
        <v>2017.0</v>
      </c>
      <c r="C19" s="196" t="s">
        <v>1084</v>
      </c>
      <c r="E19" s="369">
        <v>9638.0</v>
      </c>
      <c r="F19" s="370">
        <v>74803.0</v>
      </c>
      <c r="G19" s="370">
        <v>1422.0</v>
      </c>
      <c r="H19" s="371">
        <f t="shared" si="1"/>
        <v>85863</v>
      </c>
      <c r="I19" s="368">
        <f t="shared" si="2"/>
        <v>76225</v>
      </c>
    </row>
    <row r="20" ht="14.25" customHeight="1">
      <c r="B20" s="194">
        <v>2017.0</v>
      </c>
      <c r="C20" s="196" t="s">
        <v>1085</v>
      </c>
      <c r="E20" s="369">
        <v>9902.0</v>
      </c>
      <c r="F20" s="370">
        <v>74635.0</v>
      </c>
      <c r="G20" s="370">
        <v>1460.0</v>
      </c>
      <c r="H20" s="371">
        <f t="shared" si="1"/>
        <v>85997</v>
      </c>
      <c r="I20" s="368">
        <f t="shared" si="2"/>
        <v>76095</v>
      </c>
    </row>
    <row r="21" ht="14.25" customHeight="1">
      <c r="B21" s="194">
        <v>2017.0</v>
      </c>
      <c r="C21" s="196" t="s">
        <v>1086</v>
      </c>
      <c r="E21" s="369">
        <v>9639.0</v>
      </c>
      <c r="F21" s="370">
        <v>73789.0</v>
      </c>
      <c r="G21" s="370">
        <v>945.0</v>
      </c>
      <c r="H21" s="371">
        <f t="shared" si="1"/>
        <v>84373</v>
      </c>
      <c r="I21" s="368">
        <f t="shared" si="2"/>
        <v>74734</v>
      </c>
    </row>
    <row r="22" ht="14.25" customHeight="1">
      <c r="B22" s="194">
        <v>2018.0</v>
      </c>
      <c r="C22" s="196" t="s">
        <v>1087</v>
      </c>
      <c r="E22" s="369">
        <v>9263.0</v>
      </c>
      <c r="F22" s="370">
        <v>73035.0</v>
      </c>
      <c r="G22" s="370">
        <v>965.0</v>
      </c>
      <c r="H22" s="371">
        <f t="shared" si="1"/>
        <v>83263</v>
      </c>
      <c r="I22" s="368">
        <f t="shared" si="2"/>
        <v>74000</v>
      </c>
    </row>
    <row r="23" ht="14.25" customHeight="1">
      <c r="B23" s="194">
        <v>2018.0</v>
      </c>
      <c r="C23" s="196" t="s">
        <v>1088</v>
      </c>
      <c r="E23" s="369">
        <v>9285.0</v>
      </c>
      <c r="F23" s="370">
        <v>72619.0</v>
      </c>
      <c r="G23" s="370">
        <v>869.0</v>
      </c>
      <c r="H23" s="371">
        <f t="shared" si="1"/>
        <v>82773</v>
      </c>
      <c r="I23" s="368">
        <f t="shared" si="2"/>
        <v>73488</v>
      </c>
    </row>
    <row r="24" ht="14.25" customHeight="1">
      <c r="B24" s="194">
        <v>2018.0</v>
      </c>
      <c r="C24" s="196" t="s">
        <v>1089</v>
      </c>
      <c r="E24" s="369">
        <v>9571.0</v>
      </c>
      <c r="F24" s="370">
        <v>72668.0</v>
      </c>
      <c r="G24" s="370">
        <v>766.0</v>
      </c>
      <c r="H24" s="371">
        <f t="shared" si="1"/>
        <v>83005</v>
      </c>
      <c r="I24" s="368">
        <f t="shared" si="2"/>
        <v>73434</v>
      </c>
    </row>
    <row r="25" ht="14.25" customHeight="1">
      <c r="B25" s="194">
        <v>2018.0</v>
      </c>
      <c r="C25" s="196" t="s">
        <v>1090</v>
      </c>
      <c r="E25" s="369">
        <v>8788.0</v>
      </c>
      <c r="F25" s="370">
        <v>72628.0</v>
      </c>
      <c r="G25" s="370">
        <v>820.0</v>
      </c>
      <c r="H25" s="371">
        <f t="shared" si="1"/>
        <v>82236</v>
      </c>
      <c r="I25" s="368">
        <f t="shared" si="2"/>
        <v>73448</v>
      </c>
    </row>
    <row r="26" ht="14.25" customHeight="1">
      <c r="B26" s="194">
        <v>2019.0</v>
      </c>
      <c r="C26" s="196" t="s">
        <v>1091</v>
      </c>
      <c r="E26" s="369">
        <v>8957.0</v>
      </c>
      <c r="F26" s="370">
        <v>72860.0</v>
      </c>
      <c r="G26" s="370">
        <v>817.0</v>
      </c>
      <c r="H26" s="371">
        <f t="shared" si="1"/>
        <v>82634</v>
      </c>
      <c r="I26" s="368">
        <f t="shared" si="2"/>
        <v>73677</v>
      </c>
    </row>
    <row r="27" ht="14.25" customHeight="1">
      <c r="B27" s="194">
        <v>2019.0</v>
      </c>
      <c r="C27" s="196" t="s">
        <v>1092</v>
      </c>
      <c r="E27" s="369">
        <v>9145.0</v>
      </c>
      <c r="F27" s="370">
        <v>72798.0</v>
      </c>
      <c r="G27" s="370">
        <v>767.0</v>
      </c>
      <c r="H27" s="371">
        <f t="shared" si="1"/>
        <v>82710</v>
      </c>
      <c r="I27" s="368">
        <f t="shared" si="2"/>
        <v>73565</v>
      </c>
    </row>
    <row r="28" ht="14.25" customHeight="1">
      <c r="B28" s="194">
        <v>2019.0</v>
      </c>
      <c r="C28" s="196" t="s">
        <v>1093</v>
      </c>
      <c r="E28" s="369">
        <v>9602.0</v>
      </c>
      <c r="F28" s="370">
        <v>73366.0</v>
      </c>
      <c r="G28" s="370">
        <v>842.0</v>
      </c>
      <c r="H28" s="371">
        <f t="shared" si="1"/>
        <v>83810</v>
      </c>
      <c r="I28" s="368">
        <f t="shared" si="2"/>
        <v>74208</v>
      </c>
    </row>
    <row r="29" ht="14.25" customHeight="1">
      <c r="B29" s="194">
        <v>2019.0</v>
      </c>
      <c r="C29" s="196" t="s">
        <v>1094</v>
      </c>
      <c r="E29" s="369">
        <v>9708.0</v>
      </c>
      <c r="F29" s="370">
        <v>72353.0</v>
      </c>
      <c r="G29" s="370">
        <v>807.0</v>
      </c>
      <c r="H29" s="371">
        <f t="shared" si="1"/>
        <v>82868</v>
      </c>
      <c r="I29" s="368">
        <f t="shared" si="2"/>
        <v>73160</v>
      </c>
    </row>
    <row r="30" ht="14.25" customHeight="1">
      <c r="B30" s="194">
        <v>2020.0</v>
      </c>
      <c r="C30" s="196" t="s">
        <v>1095</v>
      </c>
      <c r="E30" s="369">
        <v>10043.0</v>
      </c>
      <c r="F30" s="370">
        <v>72187.0</v>
      </c>
      <c r="G30" s="370">
        <v>760.0</v>
      </c>
      <c r="H30" s="371">
        <f t="shared" si="1"/>
        <v>82990</v>
      </c>
      <c r="I30" s="368">
        <f t="shared" si="2"/>
        <v>72947</v>
      </c>
    </row>
    <row r="31" ht="14.25" customHeight="1">
      <c r="B31" s="194">
        <v>2020.0</v>
      </c>
      <c r="C31" s="196" t="s">
        <v>1096</v>
      </c>
      <c r="E31" s="369">
        <v>11388.0</v>
      </c>
      <c r="F31" s="370">
        <v>67352.0</v>
      </c>
      <c r="G31" s="370">
        <v>774.0</v>
      </c>
      <c r="H31" s="371">
        <f t="shared" si="1"/>
        <v>79514</v>
      </c>
      <c r="I31" s="368">
        <f t="shared" si="2"/>
        <v>68126</v>
      </c>
    </row>
    <row r="32" ht="14.25" customHeight="1">
      <c r="B32" s="194">
        <v>2020.0</v>
      </c>
      <c r="C32" s="196" t="s">
        <v>1097</v>
      </c>
      <c r="E32" s="369">
        <v>12274.0</v>
      </c>
      <c r="F32" s="370">
        <v>66100.0</v>
      </c>
      <c r="G32" s="370">
        <v>861.0</v>
      </c>
      <c r="H32" s="371">
        <f t="shared" si="1"/>
        <v>79235</v>
      </c>
      <c r="I32" s="368">
        <f t="shared" si="2"/>
        <v>66961</v>
      </c>
    </row>
    <row r="33" ht="14.25" customHeight="1">
      <c r="B33" s="194">
        <v>2020.0</v>
      </c>
      <c r="C33" s="196" t="s">
        <v>1098</v>
      </c>
      <c r="E33" s="369">
        <v>12066.0</v>
      </c>
      <c r="F33" s="370">
        <v>65171.0</v>
      </c>
      <c r="G33" s="370">
        <v>943.0</v>
      </c>
      <c r="H33" s="371">
        <f t="shared" si="1"/>
        <v>78180</v>
      </c>
      <c r="I33" s="368">
        <f t="shared" si="2"/>
        <v>66114</v>
      </c>
    </row>
    <row r="34" ht="14.25" customHeight="1">
      <c r="B34" s="194">
        <v>2021.0</v>
      </c>
      <c r="C34" s="196" t="s">
        <v>1099</v>
      </c>
      <c r="E34" s="369">
        <v>12262.0</v>
      </c>
      <c r="F34" s="370">
        <v>64783.0</v>
      </c>
      <c r="G34" s="370">
        <v>1013.0</v>
      </c>
      <c r="H34" s="371">
        <f t="shared" si="1"/>
        <v>78058</v>
      </c>
      <c r="I34" s="368">
        <f t="shared" si="2"/>
        <v>65796</v>
      </c>
    </row>
    <row r="35" ht="14.25" customHeight="1">
      <c r="B35" s="194">
        <v>2021.0</v>
      </c>
      <c r="C35" s="196" t="s">
        <v>1100</v>
      </c>
      <c r="E35" s="369">
        <v>12727.0</v>
      </c>
      <c r="F35" s="370">
        <v>64637.0</v>
      </c>
      <c r="G35" s="370">
        <v>960.0</v>
      </c>
      <c r="H35" s="371">
        <f t="shared" si="1"/>
        <v>78324</v>
      </c>
      <c r="I35" s="368">
        <f t="shared" si="2"/>
        <v>65597</v>
      </c>
    </row>
    <row r="36" ht="14.25" customHeight="1">
      <c r="B36" s="194">
        <v>2021.0</v>
      </c>
      <c r="C36" s="196" t="s">
        <v>1101</v>
      </c>
      <c r="E36" s="369">
        <v>12990.0</v>
      </c>
      <c r="F36" s="370">
        <v>64746.0</v>
      </c>
      <c r="G36" s="370">
        <v>1020.0</v>
      </c>
      <c r="H36" s="371">
        <f t="shared" si="1"/>
        <v>78756</v>
      </c>
      <c r="I36" s="368">
        <f t="shared" si="2"/>
        <v>65766</v>
      </c>
    </row>
    <row r="37" ht="14.25" customHeight="1">
      <c r="B37" s="194">
        <v>2021.0</v>
      </c>
      <c r="C37" s="196" t="s">
        <v>1102</v>
      </c>
      <c r="E37" s="369">
        <v>12780.0</v>
      </c>
      <c r="F37" s="370">
        <v>65411.0</v>
      </c>
      <c r="G37" s="370">
        <v>901.0</v>
      </c>
      <c r="H37" s="371">
        <f t="shared" si="1"/>
        <v>79092</v>
      </c>
      <c r="I37" s="368">
        <f t="shared" si="2"/>
        <v>66312</v>
      </c>
    </row>
    <row r="38" ht="14.25" customHeight="1">
      <c r="B38" s="194">
        <v>2022.0</v>
      </c>
      <c r="C38" s="196" t="s">
        <v>1103</v>
      </c>
      <c r="E38" s="369">
        <v>12747.0</v>
      </c>
      <c r="F38" s="370">
        <v>66167.0</v>
      </c>
      <c r="G38" s="370">
        <v>859.0</v>
      </c>
      <c r="H38" s="371">
        <f t="shared" si="1"/>
        <v>79773</v>
      </c>
      <c r="I38" s="368">
        <f t="shared" si="2"/>
        <v>67026</v>
      </c>
    </row>
    <row r="39" ht="14.25" customHeight="1">
      <c r="B39" s="194">
        <v>2022.0</v>
      </c>
      <c r="C39" s="196" t="s">
        <v>1104</v>
      </c>
      <c r="E39" s="369">
        <v>13409.0</v>
      </c>
      <c r="F39" s="370">
        <v>66480.0</v>
      </c>
      <c r="G39" s="370">
        <v>770.0</v>
      </c>
      <c r="H39" s="371">
        <f t="shared" si="1"/>
        <v>80659</v>
      </c>
      <c r="I39" s="368">
        <f t="shared" si="2"/>
        <v>67250</v>
      </c>
    </row>
    <row r="40" ht="14.25" customHeight="1">
      <c r="B40" s="194">
        <v>2022.0</v>
      </c>
      <c r="C40" s="196" t="s">
        <v>1105</v>
      </c>
      <c r="E40" s="369">
        <v>14507.0</v>
      </c>
      <c r="F40" s="370">
        <v>66102.0</v>
      </c>
      <c r="G40" s="370">
        <v>700.0</v>
      </c>
      <c r="H40" s="371">
        <f t="shared" si="1"/>
        <v>81309</v>
      </c>
      <c r="I40" s="368">
        <f t="shared" si="2"/>
        <v>66802</v>
      </c>
    </row>
    <row r="41" ht="14.25" customHeight="1">
      <c r="B41" s="194">
        <v>2022.0</v>
      </c>
      <c r="C41" s="196" t="s">
        <v>1106</v>
      </c>
      <c r="E41" s="369">
        <v>14143.0</v>
      </c>
      <c r="F41" s="370">
        <v>67031.0</v>
      </c>
      <c r="G41" s="370">
        <v>632.0</v>
      </c>
      <c r="H41" s="371">
        <f t="shared" si="1"/>
        <v>81806</v>
      </c>
      <c r="I41" s="368">
        <f t="shared" si="2"/>
        <v>67663</v>
      </c>
    </row>
    <row r="42" ht="14.25" customHeight="1">
      <c r="B42" s="194">
        <v>2023.0</v>
      </c>
      <c r="C42" s="196" t="s">
        <v>1107</v>
      </c>
      <c r="E42" s="369">
        <v>14591.0</v>
      </c>
      <c r="F42" s="370">
        <v>69119.0</v>
      </c>
      <c r="G42" s="370">
        <v>662.0</v>
      </c>
      <c r="H42" s="371">
        <f t="shared" si="1"/>
        <v>84372</v>
      </c>
      <c r="I42" s="368">
        <f t="shared" si="2"/>
        <v>69781</v>
      </c>
    </row>
    <row r="43" ht="14.25" customHeight="1">
      <c r="B43" s="194">
        <v>2023.0</v>
      </c>
      <c r="C43" s="196" t="s">
        <v>1108</v>
      </c>
      <c r="E43" s="369">
        <v>15523.0</v>
      </c>
      <c r="F43" s="370">
        <v>69771.0</v>
      </c>
      <c r="G43" s="370">
        <v>557.0</v>
      </c>
      <c r="H43" s="371">
        <f t="shared" si="1"/>
        <v>85851</v>
      </c>
      <c r="I43" s="368">
        <f t="shared" si="2"/>
        <v>70328</v>
      </c>
    </row>
    <row r="44" ht="14.25" customHeight="1">
      <c r="B44" s="194">
        <v>2023.0</v>
      </c>
      <c r="C44" s="196" t="s">
        <v>1109</v>
      </c>
      <c r="E44" s="369">
        <v>16196.0</v>
      </c>
      <c r="F44" s="370">
        <v>70999.0</v>
      </c>
      <c r="G44" s="370">
        <v>381.0</v>
      </c>
      <c r="H44" s="371">
        <f t="shared" si="1"/>
        <v>87576</v>
      </c>
      <c r="I44" s="368">
        <f t="shared" si="2"/>
        <v>71380</v>
      </c>
    </row>
    <row r="45" ht="14.25" customHeight="1">
      <c r="B45" s="194">
        <v>2023.0</v>
      </c>
      <c r="C45" s="196" t="s">
        <v>1110</v>
      </c>
      <c r="E45" s="369">
        <v>16005.0</v>
      </c>
      <c r="F45" s="370">
        <v>71042.0</v>
      </c>
      <c r="G45" s="370">
        <v>442.0</v>
      </c>
      <c r="H45" s="371">
        <f t="shared" si="1"/>
        <v>87489</v>
      </c>
      <c r="I45" s="368">
        <f t="shared" si="2"/>
        <v>71484</v>
      </c>
    </row>
    <row r="46" ht="14.25" customHeight="1">
      <c r="B46" s="194">
        <v>2024.0</v>
      </c>
      <c r="C46" s="196" t="s">
        <v>1111</v>
      </c>
      <c r="E46" s="369">
        <v>16458.0</v>
      </c>
      <c r="F46" s="370">
        <v>70999.0</v>
      </c>
      <c r="G46" s="370">
        <v>412.0</v>
      </c>
      <c r="H46" s="371">
        <f t="shared" si="1"/>
        <v>87869</v>
      </c>
      <c r="I46" s="368">
        <f t="shared" si="2"/>
        <v>71411</v>
      </c>
    </row>
    <row r="47" ht="14.25" customHeight="1">
      <c r="B47" s="194">
        <v>2024.0</v>
      </c>
      <c r="C47" s="196" t="s">
        <v>1112</v>
      </c>
      <c r="E47" s="369">
        <v>17070.0</v>
      </c>
      <c r="F47" s="370">
        <v>70245.0</v>
      </c>
      <c r="G47" s="370">
        <v>411.0</v>
      </c>
      <c r="H47" s="371">
        <f t="shared" si="1"/>
        <v>87726</v>
      </c>
      <c r="I47" s="368">
        <f t="shared" si="2"/>
        <v>70656</v>
      </c>
    </row>
    <row r="48" ht="14.25" customHeight="1">
      <c r="B48" s="208">
        <v>2024.0</v>
      </c>
      <c r="C48" s="210" t="s">
        <v>1113</v>
      </c>
      <c r="E48" s="372">
        <v>17662.0</v>
      </c>
      <c r="F48" s="373">
        <v>68919.0</v>
      </c>
      <c r="G48" s="373">
        <v>385.0</v>
      </c>
      <c r="H48" s="374">
        <f t="shared" si="1"/>
        <v>86966</v>
      </c>
      <c r="I48" s="368">
        <f t="shared" si="2"/>
        <v>69304</v>
      </c>
    </row>
    <row r="49" ht="14.25" customHeight="1">
      <c r="C49" s="350"/>
    </row>
    <row r="50" ht="14.25" customHeight="1">
      <c r="C50" s="350"/>
    </row>
    <row r="51" ht="14.25" customHeight="1">
      <c r="C51" s="350"/>
    </row>
    <row r="52" ht="14.25" customHeight="1">
      <c r="C52" s="350"/>
    </row>
    <row r="53" ht="14.25" customHeight="1">
      <c r="C53" s="350"/>
    </row>
    <row r="54" ht="14.25" customHeight="1">
      <c r="C54" s="350"/>
    </row>
    <row r="55" ht="14.25" customHeight="1">
      <c r="C55" s="350"/>
    </row>
    <row r="56" ht="14.25" customHeight="1">
      <c r="C56" s="350"/>
    </row>
    <row r="57" ht="14.25" customHeight="1">
      <c r="C57" s="350"/>
    </row>
    <row r="58" ht="14.25" customHeight="1">
      <c r="C58" s="350"/>
    </row>
    <row r="59" ht="14.25" customHeight="1">
      <c r="C59" s="350"/>
    </row>
    <row r="60" ht="14.25" customHeight="1">
      <c r="C60" s="350"/>
    </row>
    <row r="61" ht="14.25" customHeight="1">
      <c r="C61" s="350"/>
    </row>
    <row r="62" ht="14.25" customHeight="1">
      <c r="C62" s="350"/>
    </row>
    <row r="63" ht="14.25" customHeight="1">
      <c r="C63" s="350"/>
    </row>
    <row r="64" ht="14.25" customHeight="1">
      <c r="C64" s="350"/>
    </row>
    <row r="65" ht="14.25" customHeight="1">
      <c r="C65" s="350"/>
    </row>
    <row r="66" ht="14.25" customHeight="1">
      <c r="C66" s="350"/>
    </row>
    <row r="67" ht="14.25" customHeight="1">
      <c r="C67" s="350"/>
    </row>
    <row r="68" ht="14.25" customHeight="1">
      <c r="C68" s="350"/>
    </row>
    <row r="69" ht="14.25" customHeight="1">
      <c r="C69" s="350"/>
    </row>
    <row r="70" ht="14.25" customHeight="1">
      <c r="C70" s="350"/>
    </row>
    <row r="71" ht="14.25" customHeight="1">
      <c r="C71" s="350"/>
    </row>
    <row r="72" ht="14.25" customHeight="1">
      <c r="C72" s="350"/>
    </row>
    <row r="73" ht="14.25" customHeight="1">
      <c r="C73" s="350"/>
    </row>
    <row r="74" ht="14.25" customHeight="1">
      <c r="C74" s="350"/>
    </row>
    <row r="75" ht="14.25" customHeight="1">
      <c r="C75" s="350"/>
    </row>
    <row r="76" ht="14.25" customHeight="1">
      <c r="C76" s="350"/>
    </row>
    <row r="77" ht="14.25" customHeight="1">
      <c r="C77" s="350"/>
    </row>
    <row r="78" ht="14.25" customHeight="1">
      <c r="C78" s="350"/>
    </row>
    <row r="79" ht="14.25" customHeight="1">
      <c r="C79" s="350"/>
    </row>
    <row r="80" ht="14.25" customHeight="1">
      <c r="C80" s="350"/>
    </row>
    <row r="81" ht="14.25" customHeight="1">
      <c r="C81" s="350"/>
    </row>
    <row r="82" ht="14.25" customHeight="1">
      <c r="C82" s="350"/>
    </row>
    <row r="83" ht="14.25" customHeight="1">
      <c r="C83" s="350"/>
    </row>
    <row r="84" ht="14.25" customHeight="1">
      <c r="C84" s="350"/>
    </row>
    <row r="85" ht="14.25" customHeight="1">
      <c r="C85" s="350"/>
    </row>
    <row r="86" ht="14.25" customHeight="1">
      <c r="C86" s="350"/>
    </row>
    <row r="87" ht="14.25" customHeight="1">
      <c r="C87" s="350"/>
    </row>
    <row r="88" ht="14.25" customHeight="1">
      <c r="C88" s="350"/>
    </row>
    <row r="89" ht="14.25" customHeight="1">
      <c r="C89" s="350"/>
    </row>
    <row r="90" ht="14.25" customHeight="1">
      <c r="C90" s="350"/>
    </row>
    <row r="91" ht="14.25" customHeight="1">
      <c r="C91" s="350"/>
    </row>
    <row r="92" ht="14.25" customHeight="1">
      <c r="C92" s="350"/>
    </row>
    <row r="93" ht="14.25" customHeight="1">
      <c r="C93" s="350"/>
    </row>
    <row r="94" ht="14.25" customHeight="1">
      <c r="C94" s="350"/>
    </row>
    <row r="95" ht="14.25" customHeight="1">
      <c r="C95" s="350"/>
    </row>
    <row r="96" ht="14.25" customHeight="1">
      <c r="C96" s="350"/>
    </row>
    <row r="97" ht="14.25" customHeight="1">
      <c r="C97" s="350"/>
    </row>
    <row r="98" ht="14.25" customHeight="1">
      <c r="C98" s="350"/>
    </row>
    <row r="99" ht="14.25" customHeight="1">
      <c r="C99" s="350"/>
    </row>
    <row r="100" ht="14.25" customHeight="1">
      <c r="C100" s="350"/>
    </row>
    <row r="101" ht="14.25" customHeight="1">
      <c r="C101" s="350"/>
    </row>
    <row r="102" ht="14.25" customHeight="1">
      <c r="C102" s="350"/>
    </row>
    <row r="103" ht="14.25" customHeight="1">
      <c r="C103" s="350"/>
    </row>
    <row r="104" ht="14.25" customHeight="1">
      <c r="C104" s="350"/>
    </row>
    <row r="105" ht="14.25" customHeight="1">
      <c r="C105" s="350"/>
    </row>
    <row r="106" ht="14.25" customHeight="1">
      <c r="C106" s="350"/>
    </row>
    <row r="107" ht="14.25" customHeight="1">
      <c r="C107" s="350"/>
    </row>
    <row r="108" ht="14.25" customHeight="1">
      <c r="C108" s="350"/>
    </row>
    <row r="109" ht="14.25" customHeight="1">
      <c r="C109" s="350"/>
    </row>
    <row r="110" ht="14.25" customHeight="1">
      <c r="C110" s="350"/>
    </row>
    <row r="111" ht="14.25" customHeight="1">
      <c r="C111" s="350"/>
    </row>
    <row r="112" ht="14.25" customHeight="1">
      <c r="C112" s="350"/>
    </row>
    <row r="113" ht="14.25" customHeight="1">
      <c r="C113" s="350"/>
    </row>
    <row r="114" ht="14.25" customHeight="1">
      <c r="C114" s="350"/>
    </row>
    <row r="115" ht="14.25" customHeight="1">
      <c r="C115" s="350"/>
    </row>
    <row r="116" ht="14.25" customHeight="1">
      <c r="C116" s="350"/>
    </row>
    <row r="117" ht="14.25" customHeight="1">
      <c r="C117" s="350"/>
    </row>
    <row r="118" ht="14.25" customHeight="1">
      <c r="C118" s="350"/>
    </row>
    <row r="119" ht="14.25" customHeight="1">
      <c r="C119" s="350"/>
    </row>
    <row r="120" ht="14.25" customHeight="1">
      <c r="C120" s="350"/>
    </row>
    <row r="121" ht="14.25" customHeight="1">
      <c r="C121" s="350"/>
    </row>
    <row r="122" ht="14.25" customHeight="1">
      <c r="C122" s="350"/>
    </row>
    <row r="123" ht="14.25" customHeight="1">
      <c r="C123" s="350"/>
    </row>
    <row r="124" ht="14.25" customHeight="1">
      <c r="C124" s="350"/>
    </row>
    <row r="125" ht="14.25" customHeight="1">
      <c r="C125" s="350"/>
    </row>
    <row r="126" ht="14.25" customHeight="1">
      <c r="C126" s="350"/>
    </row>
    <row r="127" ht="14.25" customHeight="1">
      <c r="C127" s="350"/>
    </row>
    <row r="128" ht="14.25" customHeight="1">
      <c r="C128" s="350"/>
    </row>
    <row r="129" ht="14.25" customHeight="1">
      <c r="C129" s="350"/>
    </row>
    <row r="130" ht="14.25" customHeight="1">
      <c r="C130" s="350"/>
    </row>
    <row r="131" ht="14.25" customHeight="1">
      <c r="C131" s="350"/>
    </row>
    <row r="132" ht="14.25" customHeight="1">
      <c r="C132" s="350"/>
    </row>
    <row r="133" ht="14.25" customHeight="1">
      <c r="C133" s="350"/>
    </row>
    <row r="134" ht="14.25" customHeight="1">
      <c r="C134" s="350"/>
    </row>
    <row r="135" ht="14.25" customHeight="1">
      <c r="C135" s="350"/>
    </row>
    <row r="136" ht="14.25" customHeight="1">
      <c r="C136" s="350"/>
    </row>
    <row r="137" ht="14.25" customHeight="1">
      <c r="C137" s="350"/>
    </row>
    <row r="138" ht="14.25" customHeight="1">
      <c r="C138" s="350"/>
    </row>
    <row r="139" ht="14.25" customHeight="1">
      <c r="C139" s="350"/>
    </row>
    <row r="140" ht="14.25" customHeight="1">
      <c r="C140" s="350"/>
    </row>
    <row r="141" ht="14.25" customHeight="1">
      <c r="C141" s="350"/>
    </row>
    <row r="142" ht="14.25" customHeight="1">
      <c r="C142" s="350"/>
    </row>
    <row r="143" ht="14.25" customHeight="1">
      <c r="C143" s="350"/>
    </row>
    <row r="144" ht="14.25" customHeight="1">
      <c r="C144" s="350"/>
    </row>
    <row r="145" ht="14.25" customHeight="1">
      <c r="C145" s="350"/>
    </row>
    <row r="146" ht="14.25" customHeight="1">
      <c r="C146" s="350"/>
    </row>
    <row r="147" ht="14.25" customHeight="1">
      <c r="C147" s="350"/>
    </row>
    <row r="148" ht="14.25" customHeight="1">
      <c r="C148" s="350"/>
    </row>
    <row r="149" ht="14.25" customHeight="1">
      <c r="C149" s="350"/>
    </row>
    <row r="150" ht="14.25" customHeight="1">
      <c r="C150" s="350"/>
    </row>
    <row r="151" ht="14.25" customHeight="1">
      <c r="C151" s="350"/>
    </row>
    <row r="152" ht="14.25" customHeight="1">
      <c r="C152" s="350"/>
    </row>
    <row r="153" ht="14.25" customHeight="1">
      <c r="C153" s="350"/>
    </row>
    <row r="154" ht="14.25" customHeight="1">
      <c r="C154" s="350"/>
    </row>
    <row r="155" ht="14.25" customHeight="1">
      <c r="C155" s="350"/>
    </row>
    <row r="156" ht="14.25" customHeight="1">
      <c r="C156" s="350"/>
    </row>
    <row r="157" ht="14.25" customHeight="1">
      <c r="C157" s="350"/>
    </row>
    <row r="158" ht="14.25" customHeight="1">
      <c r="C158" s="350"/>
    </row>
    <row r="159" ht="14.25" customHeight="1">
      <c r="C159" s="350"/>
    </row>
    <row r="160" ht="14.25" customHeight="1">
      <c r="C160" s="350"/>
    </row>
    <row r="161" ht="14.25" customHeight="1">
      <c r="C161" s="350"/>
    </row>
    <row r="162" ht="14.25" customHeight="1">
      <c r="C162" s="350"/>
    </row>
    <row r="163" ht="14.25" customHeight="1">
      <c r="C163" s="350"/>
    </row>
    <row r="164" ht="14.25" customHeight="1">
      <c r="C164" s="350"/>
    </row>
    <row r="165" ht="14.25" customHeight="1">
      <c r="C165" s="350"/>
    </row>
    <row r="166" ht="14.25" customHeight="1">
      <c r="C166" s="350"/>
    </row>
    <row r="167" ht="14.25" customHeight="1">
      <c r="C167" s="350"/>
    </row>
    <row r="168" ht="14.25" customHeight="1">
      <c r="C168" s="350"/>
    </row>
    <row r="169" ht="14.25" customHeight="1">
      <c r="C169" s="350"/>
    </row>
    <row r="170" ht="14.25" customHeight="1">
      <c r="C170" s="350"/>
    </row>
    <row r="171" ht="14.25" customHeight="1">
      <c r="C171" s="350"/>
    </row>
    <row r="172" ht="14.25" customHeight="1">
      <c r="C172" s="350"/>
    </row>
    <row r="173" ht="14.25" customHeight="1">
      <c r="C173" s="350"/>
    </row>
    <row r="174" ht="14.25" customHeight="1">
      <c r="C174" s="350"/>
    </row>
    <row r="175" ht="14.25" customHeight="1">
      <c r="C175" s="350"/>
    </row>
    <row r="176" ht="14.25" customHeight="1">
      <c r="C176" s="350"/>
    </row>
    <row r="177" ht="14.25" customHeight="1">
      <c r="C177" s="350"/>
    </row>
    <row r="178" ht="14.25" customHeight="1">
      <c r="C178" s="350"/>
    </row>
    <row r="179" ht="14.25" customHeight="1">
      <c r="C179" s="350"/>
    </row>
    <row r="180" ht="14.25" customHeight="1">
      <c r="C180" s="350"/>
    </row>
    <row r="181" ht="14.25" customHeight="1">
      <c r="C181" s="350"/>
    </row>
    <row r="182" ht="14.25" customHeight="1">
      <c r="C182" s="350"/>
    </row>
    <row r="183" ht="14.25" customHeight="1">
      <c r="C183" s="350"/>
    </row>
    <row r="184" ht="14.25" customHeight="1">
      <c r="C184" s="350"/>
    </row>
    <row r="185" ht="14.25" customHeight="1">
      <c r="C185" s="350"/>
    </row>
    <row r="186" ht="14.25" customHeight="1">
      <c r="C186" s="350"/>
    </row>
    <row r="187" ht="14.25" customHeight="1">
      <c r="C187" s="350"/>
    </row>
    <row r="188" ht="14.25" customHeight="1">
      <c r="C188" s="350"/>
    </row>
    <row r="189" ht="14.25" customHeight="1">
      <c r="C189" s="350"/>
    </row>
    <row r="190" ht="14.25" customHeight="1">
      <c r="C190" s="350"/>
    </row>
    <row r="191" ht="14.25" customHeight="1">
      <c r="C191" s="350"/>
    </row>
    <row r="192" ht="14.25" customHeight="1">
      <c r="C192" s="350"/>
    </row>
    <row r="193" ht="14.25" customHeight="1">
      <c r="C193" s="350"/>
    </row>
    <row r="194" ht="14.25" customHeight="1">
      <c r="C194" s="350"/>
    </row>
    <row r="195" ht="14.25" customHeight="1">
      <c r="C195" s="350"/>
    </row>
    <row r="196" ht="14.25" customHeight="1">
      <c r="C196" s="350"/>
    </row>
    <row r="197" ht="14.25" customHeight="1">
      <c r="C197" s="350"/>
    </row>
    <row r="198" ht="14.25" customHeight="1">
      <c r="C198" s="350"/>
    </row>
    <row r="199" ht="14.25" customHeight="1">
      <c r="C199" s="350"/>
    </row>
    <row r="200" ht="14.25" customHeight="1">
      <c r="C200" s="350"/>
    </row>
    <row r="201" ht="14.25" customHeight="1">
      <c r="C201" s="350"/>
    </row>
    <row r="202" ht="14.25" customHeight="1">
      <c r="C202" s="350"/>
    </row>
    <row r="203" ht="14.25" customHeight="1">
      <c r="C203" s="350"/>
    </row>
    <row r="204" ht="14.25" customHeight="1">
      <c r="C204" s="350"/>
    </row>
    <row r="205" ht="14.25" customHeight="1">
      <c r="C205" s="350"/>
    </row>
    <row r="206" ht="14.25" customHeight="1">
      <c r="C206" s="350"/>
    </row>
    <row r="207" ht="14.25" customHeight="1">
      <c r="C207" s="350"/>
    </row>
    <row r="208" ht="14.25" customHeight="1">
      <c r="C208" s="350"/>
    </row>
    <row r="209" ht="14.25" customHeight="1">
      <c r="C209" s="350"/>
    </row>
    <row r="210" ht="14.25" customHeight="1">
      <c r="C210" s="350"/>
    </row>
    <row r="211" ht="14.25" customHeight="1">
      <c r="C211" s="350"/>
    </row>
    <row r="212" ht="14.25" customHeight="1">
      <c r="C212" s="350"/>
    </row>
    <row r="213" ht="14.25" customHeight="1">
      <c r="C213" s="350"/>
    </row>
    <row r="214" ht="14.25" customHeight="1">
      <c r="C214" s="350"/>
    </row>
    <row r="215" ht="14.25" customHeight="1">
      <c r="C215" s="350"/>
    </row>
    <row r="216" ht="14.25" customHeight="1">
      <c r="C216" s="350"/>
    </row>
    <row r="217" ht="14.25" customHeight="1">
      <c r="C217" s="350"/>
    </row>
    <row r="218" ht="14.25" customHeight="1">
      <c r="C218" s="350"/>
    </row>
    <row r="219" ht="14.25" customHeight="1">
      <c r="C219" s="350"/>
    </row>
    <row r="220" ht="14.25" customHeight="1">
      <c r="C220" s="350"/>
    </row>
    <row r="221" ht="14.25" customHeight="1">
      <c r="C221" s="350"/>
    </row>
    <row r="222" ht="14.25" customHeight="1">
      <c r="C222" s="350"/>
    </row>
    <row r="223" ht="14.25" customHeight="1">
      <c r="C223" s="350"/>
    </row>
    <row r="224" ht="14.25" customHeight="1">
      <c r="C224" s="350"/>
    </row>
    <row r="225" ht="14.25" customHeight="1">
      <c r="C225" s="350"/>
    </row>
    <row r="226" ht="14.25" customHeight="1">
      <c r="C226" s="350"/>
    </row>
    <row r="227" ht="14.25" customHeight="1">
      <c r="C227" s="350"/>
    </row>
    <row r="228" ht="14.25" customHeight="1">
      <c r="C228" s="350"/>
    </row>
    <row r="229" ht="14.25" customHeight="1">
      <c r="C229" s="350"/>
    </row>
    <row r="230" ht="14.25" customHeight="1">
      <c r="C230" s="350"/>
    </row>
    <row r="231" ht="14.25" customHeight="1">
      <c r="C231" s="350"/>
    </row>
    <row r="232" ht="14.25" customHeight="1">
      <c r="C232" s="350"/>
    </row>
    <row r="233" ht="14.25" customHeight="1">
      <c r="C233" s="350"/>
    </row>
    <row r="234" ht="14.25" customHeight="1">
      <c r="C234" s="350"/>
    </row>
    <row r="235" ht="14.25" customHeight="1">
      <c r="C235" s="350"/>
    </row>
    <row r="236" ht="14.25" customHeight="1">
      <c r="C236" s="350"/>
    </row>
    <row r="237" ht="14.25" customHeight="1">
      <c r="C237" s="350"/>
    </row>
    <row r="238" ht="14.25" customHeight="1">
      <c r="C238" s="350"/>
    </row>
    <row r="239" ht="14.25" customHeight="1">
      <c r="C239" s="350"/>
    </row>
    <row r="240" ht="14.25" customHeight="1">
      <c r="C240" s="350"/>
    </row>
    <row r="241" ht="14.25" customHeight="1">
      <c r="C241" s="350"/>
    </row>
    <row r="242" ht="14.25" customHeight="1">
      <c r="C242" s="350"/>
    </row>
    <row r="243" ht="14.25" customHeight="1">
      <c r="C243" s="350"/>
    </row>
    <row r="244" ht="14.25" customHeight="1">
      <c r="C244" s="350"/>
    </row>
    <row r="245" ht="14.25" customHeight="1">
      <c r="C245" s="350"/>
    </row>
    <row r="246" ht="14.25" customHeight="1">
      <c r="C246" s="350"/>
    </row>
    <row r="247" ht="14.25" customHeight="1">
      <c r="C247" s="350"/>
    </row>
    <row r="248" ht="14.25" customHeight="1">
      <c r="C248" s="350"/>
    </row>
    <row r="249" ht="14.25" customHeight="1">
      <c r="C249" s="350"/>
    </row>
    <row r="250" ht="14.25" customHeight="1">
      <c r="C250" s="350"/>
    </row>
    <row r="251" ht="14.25" customHeight="1">
      <c r="C251" s="350"/>
    </row>
    <row r="252" ht="14.25" customHeight="1">
      <c r="C252" s="350"/>
    </row>
    <row r="253" ht="14.25" customHeight="1">
      <c r="C253" s="350"/>
    </row>
    <row r="254" ht="14.25" customHeight="1">
      <c r="C254" s="350"/>
    </row>
    <row r="255" ht="14.25" customHeight="1">
      <c r="C255" s="350"/>
    </row>
    <row r="256" ht="14.25" customHeight="1">
      <c r="C256" s="350"/>
    </row>
    <row r="257" ht="14.25" customHeight="1">
      <c r="C257" s="350"/>
    </row>
    <row r="258" ht="14.25" customHeight="1">
      <c r="C258" s="350"/>
    </row>
    <row r="259" ht="14.25" customHeight="1">
      <c r="C259" s="350"/>
    </row>
    <row r="260" ht="14.25" customHeight="1">
      <c r="C260" s="350"/>
    </row>
    <row r="261" ht="14.25" customHeight="1">
      <c r="C261" s="350"/>
    </row>
    <row r="262" ht="14.25" customHeight="1">
      <c r="C262" s="350"/>
    </row>
    <row r="263" ht="14.25" customHeight="1">
      <c r="C263" s="350"/>
    </row>
    <row r="264" ht="14.25" customHeight="1">
      <c r="C264" s="350"/>
    </row>
    <row r="265" ht="14.25" customHeight="1">
      <c r="C265" s="350"/>
    </row>
    <row r="266" ht="14.25" customHeight="1">
      <c r="C266" s="350"/>
    </row>
    <row r="267" ht="14.25" customHeight="1">
      <c r="C267" s="350"/>
    </row>
    <row r="268" ht="14.25" customHeight="1">
      <c r="C268" s="350"/>
    </row>
    <row r="269" ht="14.25" customHeight="1">
      <c r="C269" s="350"/>
    </row>
    <row r="270" ht="14.25" customHeight="1">
      <c r="C270" s="350"/>
    </row>
    <row r="271" ht="14.25" customHeight="1">
      <c r="C271" s="350"/>
    </row>
    <row r="272" ht="14.25" customHeight="1">
      <c r="C272" s="350"/>
    </row>
    <row r="273" ht="14.25" customHeight="1">
      <c r="C273" s="350"/>
    </row>
    <row r="274" ht="14.25" customHeight="1">
      <c r="C274" s="350"/>
    </row>
    <row r="275" ht="14.25" customHeight="1">
      <c r="C275" s="350"/>
    </row>
    <row r="276" ht="14.25" customHeight="1">
      <c r="C276" s="350"/>
    </row>
    <row r="277" ht="14.25" customHeight="1">
      <c r="C277" s="350"/>
    </row>
    <row r="278" ht="14.25" customHeight="1">
      <c r="C278" s="350"/>
    </row>
    <row r="279" ht="14.25" customHeight="1">
      <c r="C279" s="350"/>
    </row>
    <row r="280" ht="14.25" customHeight="1">
      <c r="C280" s="350"/>
    </row>
    <row r="281" ht="14.25" customHeight="1">
      <c r="C281" s="350"/>
    </row>
    <row r="282" ht="14.25" customHeight="1">
      <c r="C282" s="350"/>
    </row>
    <row r="283" ht="14.25" customHeight="1">
      <c r="C283" s="350"/>
    </row>
    <row r="284" ht="14.25" customHeight="1">
      <c r="C284" s="350"/>
    </row>
    <row r="285" ht="14.25" customHeight="1">
      <c r="C285" s="350"/>
    </row>
    <row r="286" ht="14.25" customHeight="1">
      <c r="C286" s="350"/>
    </row>
    <row r="287" ht="14.25" customHeight="1">
      <c r="C287" s="350"/>
    </row>
    <row r="288" ht="14.25" customHeight="1">
      <c r="C288" s="350"/>
    </row>
    <row r="289" ht="14.25" customHeight="1">
      <c r="C289" s="350"/>
    </row>
    <row r="290" ht="14.25" customHeight="1">
      <c r="C290" s="350"/>
    </row>
    <row r="291" ht="14.25" customHeight="1">
      <c r="C291" s="350"/>
    </row>
    <row r="292" ht="14.25" customHeight="1">
      <c r="C292" s="350"/>
    </row>
    <row r="293" ht="14.25" customHeight="1">
      <c r="C293" s="350"/>
    </row>
    <row r="294" ht="14.25" customHeight="1">
      <c r="C294" s="350"/>
    </row>
    <row r="295" ht="14.25" customHeight="1">
      <c r="C295" s="350"/>
    </row>
    <row r="296" ht="14.25" customHeight="1">
      <c r="C296" s="350"/>
    </row>
    <row r="297" ht="14.25" customHeight="1">
      <c r="C297" s="350"/>
    </row>
    <row r="298" ht="14.25" customHeight="1">
      <c r="C298" s="350"/>
    </row>
    <row r="299" ht="14.25" customHeight="1">
      <c r="C299" s="350"/>
    </row>
    <row r="300" ht="14.25" customHeight="1">
      <c r="C300" s="350"/>
    </row>
    <row r="301" ht="14.25" customHeight="1">
      <c r="C301" s="350"/>
    </row>
    <row r="302" ht="14.25" customHeight="1">
      <c r="C302" s="350"/>
    </row>
    <row r="303" ht="14.25" customHeight="1">
      <c r="C303" s="350"/>
    </row>
    <row r="304" ht="14.25" customHeight="1">
      <c r="C304" s="350"/>
    </row>
    <row r="305" ht="14.25" customHeight="1">
      <c r="C305" s="350"/>
    </row>
    <row r="306" ht="14.25" customHeight="1">
      <c r="C306" s="350"/>
    </row>
    <row r="307" ht="14.25" customHeight="1">
      <c r="C307" s="350"/>
    </row>
    <row r="308" ht="14.25" customHeight="1">
      <c r="C308" s="350"/>
    </row>
    <row r="309" ht="14.25" customHeight="1">
      <c r="C309" s="350"/>
    </row>
    <row r="310" ht="14.25" customHeight="1">
      <c r="C310" s="350"/>
    </row>
    <row r="311" ht="14.25" customHeight="1">
      <c r="C311" s="350"/>
    </row>
    <row r="312" ht="14.25" customHeight="1">
      <c r="C312" s="350"/>
    </row>
    <row r="313" ht="14.25" customHeight="1">
      <c r="C313" s="350"/>
    </row>
    <row r="314" ht="14.25" customHeight="1">
      <c r="C314" s="350"/>
    </row>
    <row r="315" ht="14.25" customHeight="1">
      <c r="C315" s="350"/>
    </row>
    <row r="316" ht="14.25" customHeight="1">
      <c r="C316" s="350"/>
    </row>
    <row r="317" ht="14.25" customHeight="1">
      <c r="C317" s="350"/>
    </row>
    <row r="318" ht="14.25" customHeight="1">
      <c r="C318" s="350"/>
    </row>
    <row r="319" ht="14.25" customHeight="1">
      <c r="C319" s="350"/>
    </row>
    <row r="320" ht="14.25" customHeight="1">
      <c r="C320" s="350"/>
    </row>
    <row r="321" ht="14.25" customHeight="1">
      <c r="C321" s="350"/>
    </row>
    <row r="322" ht="14.25" customHeight="1">
      <c r="C322" s="350"/>
    </row>
    <row r="323" ht="14.25" customHeight="1">
      <c r="C323" s="350"/>
    </row>
    <row r="324" ht="14.25" customHeight="1">
      <c r="C324" s="350"/>
    </row>
    <row r="325" ht="14.25" customHeight="1">
      <c r="C325" s="350"/>
    </row>
    <row r="326" ht="14.25" customHeight="1">
      <c r="C326" s="350"/>
    </row>
    <row r="327" ht="14.25" customHeight="1">
      <c r="C327" s="350"/>
    </row>
    <row r="328" ht="14.25" customHeight="1">
      <c r="C328" s="350"/>
    </row>
    <row r="329" ht="14.25" customHeight="1">
      <c r="C329" s="350"/>
    </row>
    <row r="330" ht="14.25" customHeight="1">
      <c r="C330" s="350"/>
    </row>
    <row r="331" ht="14.25" customHeight="1">
      <c r="C331" s="350"/>
    </row>
    <row r="332" ht="14.25" customHeight="1">
      <c r="C332" s="350"/>
    </row>
    <row r="333" ht="14.25" customHeight="1">
      <c r="C333" s="350"/>
    </row>
    <row r="334" ht="14.25" customHeight="1">
      <c r="C334" s="350"/>
    </row>
    <row r="335" ht="14.25" customHeight="1">
      <c r="C335" s="350"/>
    </row>
    <row r="336" ht="14.25" customHeight="1">
      <c r="C336" s="350"/>
    </row>
    <row r="337" ht="14.25" customHeight="1">
      <c r="C337" s="350"/>
    </row>
    <row r="338" ht="14.25" customHeight="1">
      <c r="C338" s="350"/>
    </row>
    <row r="339" ht="14.25" customHeight="1">
      <c r="C339" s="350"/>
    </row>
    <row r="340" ht="14.25" customHeight="1">
      <c r="C340" s="350"/>
    </row>
    <row r="341" ht="14.25" customHeight="1">
      <c r="C341" s="350"/>
    </row>
    <row r="342" ht="14.25" customHeight="1">
      <c r="C342" s="350"/>
    </row>
    <row r="343" ht="14.25" customHeight="1">
      <c r="C343" s="350"/>
    </row>
    <row r="344" ht="14.25" customHeight="1">
      <c r="C344" s="350"/>
    </row>
    <row r="345" ht="14.25" customHeight="1">
      <c r="C345" s="350"/>
    </row>
    <row r="346" ht="14.25" customHeight="1">
      <c r="C346" s="350"/>
    </row>
    <row r="347" ht="14.25" customHeight="1">
      <c r="C347" s="350"/>
    </row>
    <row r="348" ht="14.25" customHeight="1">
      <c r="C348" s="350"/>
    </row>
    <row r="349" ht="14.25" customHeight="1">
      <c r="C349" s="350"/>
    </row>
    <row r="350" ht="14.25" customHeight="1">
      <c r="C350" s="350"/>
    </row>
    <row r="351" ht="14.25" customHeight="1">
      <c r="C351" s="350"/>
    </row>
    <row r="352" ht="14.25" customHeight="1">
      <c r="C352" s="350"/>
    </row>
    <row r="353" ht="14.25" customHeight="1">
      <c r="C353" s="350"/>
    </row>
    <row r="354" ht="14.25" customHeight="1">
      <c r="C354" s="350"/>
    </row>
    <row r="355" ht="14.25" customHeight="1">
      <c r="C355" s="350"/>
    </row>
    <row r="356" ht="14.25" customHeight="1">
      <c r="C356" s="350"/>
    </row>
    <row r="357" ht="14.25" customHeight="1">
      <c r="C357" s="350"/>
    </row>
    <row r="358" ht="14.25" customHeight="1">
      <c r="C358" s="350"/>
    </row>
    <row r="359" ht="14.25" customHeight="1">
      <c r="C359" s="350"/>
    </row>
    <row r="360" ht="14.25" customHeight="1">
      <c r="C360" s="350"/>
    </row>
    <row r="361" ht="14.25" customHeight="1">
      <c r="C361" s="350"/>
    </row>
    <row r="362" ht="14.25" customHeight="1">
      <c r="C362" s="350"/>
    </row>
    <row r="363" ht="14.25" customHeight="1">
      <c r="C363" s="350"/>
    </row>
    <row r="364" ht="14.25" customHeight="1">
      <c r="C364" s="350"/>
    </row>
    <row r="365" ht="14.25" customHeight="1">
      <c r="C365" s="350"/>
    </row>
    <row r="366" ht="14.25" customHeight="1">
      <c r="C366" s="350"/>
    </row>
    <row r="367" ht="14.25" customHeight="1">
      <c r="C367" s="350"/>
    </row>
    <row r="368" ht="14.25" customHeight="1">
      <c r="C368" s="350"/>
    </row>
    <row r="369" ht="14.25" customHeight="1">
      <c r="C369" s="350"/>
    </row>
    <row r="370" ht="14.25" customHeight="1">
      <c r="C370" s="350"/>
    </row>
    <row r="371" ht="14.25" customHeight="1">
      <c r="C371" s="350"/>
    </row>
    <row r="372" ht="14.25" customHeight="1">
      <c r="C372" s="350"/>
    </row>
    <row r="373" ht="14.25" customHeight="1">
      <c r="C373" s="350"/>
    </row>
    <row r="374" ht="14.25" customHeight="1">
      <c r="C374" s="350"/>
    </row>
    <row r="375" ht="14.25" customHeight="1">
      <c r="C375" s="350"/>
    </row>
    <row r="376" ht="14.25" customHeight="1">
      <c r="C376" s="350"/>
    </row>
    <row r="377" ht="14.25" customHeight="1">
      <c r="C377" s="350"/>
    </row>
    <row r="378" ht="14.25" customHeight="1">
      <c r="C378" s="350"/>
    </row>
    <row r="379" ht="14.25" customHeight="1">
      <c r="C379" s="350"/>
    </row>
    <row r="380" ht="14.25" customHeight="1">
      <c r="C380" s="350"/>
    </row>
    <row r="381" ht="14.25" customHeight="1">
      <c r="C381" s="350"/>
    </row>
    <row r="382" ht="14.25" customHeight="1">
      <c r="C382" s="350"/>
    </row>
    <row r="383" ht="14.25" customHeight="1">
      <c r="C383" s="350"/>
    </row>
    <row r="384" ht="14.25" customHeight="1">
      <c r="C384" s="350"/>
    </row>
    <row r="385" ht="14.25" customHeight="1">
      <c r="C385" s="350"/>
    </row>
    <row r="386" ht="14.25" customHeight="1">
      <c r="C386" s="350"/>
    </row>
    <row r="387" ht="14.25" customHeight="1">
      <c r="C387" s="350"/>
    </row>
    <row r="388" ht="14.25" customHeight="1">
      <c r="C388" s="350"/>
    </row>
    <row r="389" ht="14.25" customHeight="1">
      <c r="C389" s="350"/>
    </row>
    <row r="390" ht="14.25" customHeight="1">
      <c r="C390" s="350"/>
    </row>
    <row r="391" ht="14.25" customHeight="1">
      <c r="C391" s="350"/>
    </row>
    <row r="392" ht="14.25" customHeight="1">
      <c r="C392" s="350"/>
    </row>
    <row r="393" ht="14.25" customHeight="1">
      <c r="C393" s="350"/>
    </row>
    <row r="394" ht="14.25" customHeight="1">
      <c r="C394" s="350"/>
    </row>
    <row r="395" ht="14.25" customHeight="1">
      <c r="C395" s="350"/>
    </row>
    <row r="396" ht="14.25" customHeight="1">
      <c r="C396" s="350"/>
    </row>
    <row r="397" ht="14.25" customHeight="1">
      <c r="C397" s="350"/>
    </row>
    <row r="398" ht="14.25" customHeight="1">
      <c r="C398" s="350"/>
    </row>
    <row r="399" ht="14.25" customHeight="1">
      <c r="C399" s="350"/>
    </row>
    <row r="400" ht="14.25" customHeight="1">
      <c r="C400" s="350"/>
    </row>
    <row r="401" ht="14.25" customHeight="1">
      <c r="C401" s="350"/>
    </row>
    <row r="402" ht="14.25" customHeight="1">
      <c r="C402" s="350"/>
    </row>
    <row r="403" ht="14.25" customHeight="1">
      <c r="C403" s="350"/>
    </row>
    <row r="404" ht="14.25" customHeight="1">
      <c r="C404" s="350"/>
    </row>
    <row r="405" ht="14.25" customHeight="1">
      <c r="C405" s="350"/>
    </row>
    <row r="406" ht="14.25" customHeight="1">
      <c r="C406" s="350"/>
    </row>
    <row r="407" ht="14.25" customHeight="1">
      <c r="C407" s="350"/>
    </row>
    <row r="408" ht="14.25" customHeight="1">
      <c r="C408" s="350"/>
    </row>
    <row r="409" ht="14.25" customHeight="1">
      <c r="C409" s="350"/>
    </row>
    <row r="410" ht="14.25" customHeight="1">
      <c r="C410" s="350"/>
    </row>
    <row r="411" ht="14.25" customHeight="1">
      <c r="C411" s="350"/>
    </row>
    <row r="412" ht="14.25" customHeight="1">
      <c r="C412" s="350"/>
    </row>
    <row r="413" ht="14.25" customHeight="1">
      <c r="C413" s="350"/>
    </row>
    <row r="414" ht="14.25" customHeight="1">
      <c r="C414" s="350"/>
    </row>
    <row r="415" ht="14.25" customHeight="1">
      <c r="C415" s="350"/>
    </row>
    <row r="416" ht="14.25" customHeight="1">
      <c r="C416" s="350"/>
    </row>
    <row r="417" ht="14.25" customHeight="1">
      <c r="C417" s="350"/>
    </row>
    <row r="418" ht="14.25" customHeight="1">
      <c r="C418" s="350"/>
    </row>
    <row r="419" ht="14.25" customHeight="1">
      <c r="C419" s="350"/>
    </row>
    <row r="420" ht="14.25" customHeight="1">
      <c r="C420" s="350"/>
    </row>
    <row r="421" ht="14.25" customHeight="1">
      <c r="C421" s="350"/>
    </row>
    <row r="422" ht="14.25" customHeight="1">
      <c r="C422" s="350"/>
    </row>
    <row r="423" ht="14.25" customHeight="1">
      <c r="C423" s="350"/>
    </row>
    <row r="424" ht="14.25" customHeight="1">
      <c r="C424" s="350"/>
    </row>
    <row r="425" ht="14.25" customHeight="1">
      <c r="C425" s="350"/>
    </row>
    <row r="426" ht="14.25" customHeight="1">
      <c r="C426" s="350"/>
    </row>
    <row r="427" ht="14.25" customHeight="1">
      <c r="C427" s="350"/>
    </row>
    <row r="428" ht="14.25" customHeight="1">
      <c r="C428" s="350"/>
    </row>
    <row r="429" ht="14.25" customHeight="1">
      <c r="C429" s="350"/>
    </row>
    <row r="430" ht="14.25" customHeight="1">
      <c r="C430" s="350"/>
    </row>
    <row r="431" ht="14.25" customHeight="1">
      <c r="C431" s="350"/>
    </row>
    <row r="432" ht="14.25" customHeight="1">
      <c r="C432" s="350"/>
    </row>
    <row r="433" ht="14.25" customHeight="1">
      <c r="C433" s="350"/>
    </row>
    <row r="434" ht="14.25" customHeight="1">
      <c r="C434" s="350"/>
    </row>
    <row r="435" ht="14.25" customHeight="1">
      <c r="C435" s="350"/>
    </row>
    <row r="436" ht="14.25" customHeight="1">
      <c r="C436" s="350"/>
    </row>
    <row r="437" ht="14.25" customHeight="1">
      <c r="C437" s="350"/>
    </row>
    <row r="438" ht="14.25" customHeight="1">
      <c r="C438" s="350"/>
    </row>
    <row r="439" ht="14.25" customHeight="1">
      <c r="C439" s="350"/>
    </row>
    <row r="440" ht="14.25" customHeight="1">
      <c r="C440" s="350"/>
    </row>
    <row r="441" ht="14.25" customHeight="1">
      <c r="C441" s="350"/>
    </row>
    <row r="442" ht="14.25" customHeight="1">
      <c r="C442" s="350"/>
    </row>
    <row r="443" ht="14.25" customHeight="1">
      <c r="C443" s="350"/>
    </row>
    <row r="444" ht="14.25" customHeight="1">
      <c r="C444" s="350"/>
    </row>
    <row r="445" ht="14.25" customHeight="1">
      <c r="C445" s="350"/>
    </row>
    <row r="446" ht="14.25" customHeight="1">
      <c r="C446" s="350"/>
    </row>
    <row r="447" ht="14.25" customHeight="1">
      <c r="C447" s="350"/>
    </row>
    <row r="448" ht="14.25" customHeight="1">
      <c r="C448" s="350"/>
    </row>
    <row r="449" ht="14.25" customHeight="1">
      <c r="C449" s="350"/>
    </row>
    <row r="450" ht="14.25" customHeight="1">
      <c r="C450" s="350"/>
    </row>
    <row r="451" ht="14.25" customHeight="1">
      <c r="C451" s="350"/>
    </row>
    <row r="452" ht="14.25" customHeight="1">
      <c r="C452" s="350"/>
    </row>
    <row r="453" ht="14.25" customHeight="1">
      <c r="C453" s="350"/>
    </row>
    <row r="454" ht="14.25" customHeight="1">
      <c r="C454" s="350"/>
    </row>
    <row r="455" ht="14.25" customHeight="1">
      <c r="C455" s="350"/>
    </row>
    <row r="456" ht="14.25" customHeight="1">
      <c r="C456" s="350"/>
    </row>
    <row r="457" ht="14.25" customHeight="1">
      <c r="C457" s="350"/>
    </row>
    <row r="458" ht="14.25" customHeight="1">
      <c r="C458" s="350"/>
    </row>
    <row r="459" ht="14.25" customHeight="1">
      <c r="C459" s="350"/>
    </row>
    <row r="460" ht="14.25" customHeight="1">
      <c r="C460" s="350"/>
    </row>
    <row r="461" ht="14.25" customHeight="1">
      <c r="C461" s="350"/>
    </row>
    <row r="462" ht="14.25" customHeight="1">
      <c r="C462" s="350"/>
    </row>
    <row r="463" ht="14.25" customHeight="1">
      <c r="C463" s="350"/>
    </row>
    <row r="464" ht="14.25" customHeight="1">
      <c r="C464" s="350"/>
    </row>
    <row r="465" ht="14.25" customHeight="1">
      <c r="C465" s="350"/>
    </row>
    <row r="466" ht="14.25" customHeight="1">
      <c r="C466" s="350"/>
    </row>
    <row r="467" ht="14.25" customHeight="1">
      <c r="C467" s="350"/>
    </row>
    <row r="468" ht="14.25" customHeight="1">
      <c r="C468" s="350"/>
    </row>
    <row r="469" ht="14.25" customHeight="1">
      <c r="C469" s="350"/>
    </row>
    <row r="470" ht="14.25" customHeight="1">
      <c r="C470" s="350"/>
    </row>
    <row r="471" ht="14.25" customHeight="1">
      <c r="C471" s="350"/>
    </row>
    <row r="472" ht="14.25" customHeight="1">
      <c r="C472" s="350"/>
    </row>
    <row r="473" ht="14.25" customHeight="1">
      <c r="C473" s="350"/>
    </row>
    <row r="474" ht="14.25" customHeight="1">
      <c r="C474" s="350"/>
    </row>
    <row r="475" ht="14.25" customHeight="1">
      <c r="C475" s="350"/>
    </row>
    <row r="476" ht="14.25" customHeight="1">
      <c r="C476" s="350"/>
    </row>
    <row r="477" ht="14.25" customHeight="1">
      <c r="C477" s="350"/>
    </row>
    <row r="478" ht="14.25" customHeight="1">
      <c r="C478" s="350"/>
    </row>
    <row r="479" ht="14.25" customHeight="1">
      <c r="C479" s="350"/>
    </row>
    <row r="480" ht="14.25" customHeight="1">
      <c r="C480" s="350"/>
    </row>
    <row r="481" ht="14.25" customHeight="1">
      <c r="C481" s="350"/>
    </row>
    <row r="482" ht="14.25" customHeight="1">
      <c r="C482" s="350"/>
    </row>
    <row r="483" ht="14.25" customHeight="1">
      <c r="C483" s="350"/>
    </row>
    <row r="484" ht="14.25" customHeight="1">
      <c r="C484" s="350"/>
    </row>
    <row r="485" ht="14.25" customHeight="1">
      <c r="C485" s="350"/>
    </row>
    <row r="486" ht="14.25" customHeight="1">
      <c r="C486" s="350"/>
    </row>
    <row r="487" ht="14.25" customHeight="1">
      <c r="C487" s="350"/>
    </row>
    <row r="488" ht="14.25" customHeight="1">
      <c r="C488" s="350"/>
    </row>
    <row r="489" ht="14.25" customHeight="1">
      <c r="C489" s="350"/>
    </row>
    <row r="490" ht="14.25" customHeight="1">
      <c r="C490" s="350"/>
    </row>
    <row r="491" ht="14.25" customHeight="1">
      <c r="C491" s="350"/>
    </row>
    <row r="492" ht="14.25" customHeight="1">
      <c r="C492" s="350"/>
    </row>
    <row r="493" ht="14.25" customHeight="1">
      <c r="C493" s="350"/>
    </row>
    <row r="494" ht="14.25" customHeight="1">
      <c r="C494" s="350"/>
    </row>
    <row r="495" ht="14.25" customHeight="1">
      <c r="C495" s="350"/>
    </row>
    <row r="496" ht="14.25" customHeight="1">
      <c r="C496" s="350"/>
    </row>
    <row r="497" ht="14.25" customHeight="1">
      <c r="C497" s="350"/>
    </row>
    <row r="498" ht="14.25" customHeight="1">
      <c r="C498" s="350"/>
    </row>
    <row r="499" ht="14.25" customHeight="1">
      <c r="C499" s="350"/>
    </row>
    <row r="500" ht="14.25" customHeight="1">
      <c r="C500" s="350"/>
    </row>
    <row r="501" ht="14.25" customHeight="1">
      <c r="C501" s="350"/>
    </row>
    <row r="502" ht="14.25" customHeight="1">
      <c r="C502" s="350"/>
    </row>
    <row r="503" ht="14.25" customHeight="1">
      <c r="C503" s="350"/>
    </row>
    <row r="504" ht="14.25" customHeight="1">
      <c r="C504" s="350"/>
    </row>
    <row r="505" ht="14.25" customHeight="1">
      <c r="C505" s="350"/>
    </row>
    <row r="506" ht="14.25" customHeight="1">
      <c r="C506" s="350"/>
    </row>
    <row r="507" ht="14.25" customHeight="1">
      <c r="C507" s="350"/>
    </row>
    <row r="508" ht="14.25" customHeight="1">
      <c r="C508" s="350"/>
    </row>
    <row r="509" ht="14.25" customHeight="1">
      <c r="C509" s="350"/>
    </row>
    <row r="510" ht="14.25" customHeight="1">
      <c r="C510" s="350"/>
    </row>
    <row r="511" ht="14.25" customHeight="1">
      <c r="C511" s="350"/>
    </row>
    <row r="512" ht="14.25" customHeight="1">
      <c r="C512" s="350"/>
    </row>
    <row r="513" ht="14.25" customHeight="1">
      <c r="C513" s="350"/>
    </row>
    <row r="514" ht="14.25" customHeight="1">
      <c r="C514" s="350"/>
    </row>
    <row r="515" ht="14.25" customHeight="1">
      <c r="C515" s="350"/>
    </row>
    <row r="516" ht="14.25" customHeight="1">
      <c r="C516" s="350"/>
    </row>
    <row r="517" ht="14.25" customHeight="1">
      <c r="C517" s="350"/>
    </row>
    <row r="518" ht="14.25" customHeight="1">
      <c r="C518" s="350"/>
    </row>
    <row r="519" ht="14.25" customHeight="1">
      <c r="C519" s="350"/>
    </row>
    <row r="520" ht="14.25" customHeight="1">
      <c r="C520" s="350"/>
    </row>
    <row r="521" ht="14.25" customHeight="1">
      <c r="C521" s="350"/>
    </row>
    <row r="522" ht="14.25" customHeight="1">
      <c r="C522" s="350"/>
    </row>
    <row r="523" ht="14.25" customHeight="1">
      <c r="C523" s="350"/>
    </row>
    <row r="524" ht="14.25" customHeight="1">
      <c r="C524" s="350"/>
    </row>
    <row r="525" ht="14.25" customHeight="1">
      <c r="C525" s="350"/>
    </row>
    <row r="526" ht="14.25" customHeight="1">
      <c r="C526" s="350"/>
    </row>
    <row r="527" ht="14.25" customHeight="1">
      <c r="C527" s="350"/>
    </row>
    <row r="528" ht="14.25" customHeight="1">
      <c r="C528" s="350"/>
    </row>
    <row r="529" ht="14.25" customHeight="1">
      <c r="C529" s="350"/>
    </row>
    <row r="530" ht="14.25" customHeight="1">
      <c r="C530" s="350"/>
    </row>
    <row r="531" ht="14.25" customHeight="1">
      <c r="C531" s="350"/>
    </row>
    <row r="532" ht="14.25" customHeight="1">
      <c r="C532" s="350"/>
    </row>
    <row r="533" ht="14.25" customHeight="1">
      <c r="C533" s="350"/>
    </row>
    <row r="534" ht="14.25" customHeight="1">
      <c r="C534" s="350"/>
    </row>
    <row r="535" ht="14.25" customHeight="1">
      <c r="C535" s="350"/>
    </row>
    <row r="536" ht="14.25" customHeight="1">
      <c r="C536" s="350"/>
    </row>
    <row r="537" ht="14.25" customHeight="1">
      <c r="C537" s="350"/>
    </row>
    <row r="538" ht="14.25" customHeight="1">
      <c r="C538" s="350"/>
    </row>
    <row r="539" ht="14.25" customHeight="1">
      <c r="C539" s="350"/>
    </row>
    <row r="540" ht="14.25" customHeight="1">
      <c r="C540" s="350"/>
    </row>
    <row r="541" ht="14.25" customHeight="1">
      <c r="C541" s="350"/>
    </row>
    <row r="542" ht="14.25" customHeight="1">
      <c r="C542" s="350"/>
    </row>
    <row r="543" ht="14.25" customHeight="1">
      <c r="C543" s="350"/>
    </row>
    <row r="544" ht="14.25" customHeight="1">
      <c r="C544" s="350"/>
    </row>
    <row r="545" ht="14.25" customHeight="1">
      <c r="C545" s="350"/>
    </row>
    <row r="546" ht="14.25" customHeight="1">
      <c r="C546" s="350"/>
    </row>
    <row r="547" ht="14.25" customHeight="1">
      <c r="C547" s="350"/>
    </row>
    <row r="548" ht="14.25" customHeight="1">
      <c r="C548" s="350"/>
    </row>
    <row r="549" ht="14.25" customHeight="1">
      <c r="C549" s="350"/>
    </row>
    <row r="550" ht="14.25" customHeight="1">
      <c r="C550" s="350"/>
    </row>
    <row r="551" ht="14.25" customHeight="1">
      <c r="C551" s="350"/>
    </row>
    <row r="552" ht="14.25" customHeight="1">
      <c r="C552" s="350"/>
    </row>
    <row r="553" ht="14.25" customHeight="1">
      <c r="C553" s="350"/>
    </row>
    <row r="554" ht="14.25" customHeight="1">
      <c r="C554" s="350"/>
    </row>
    <row r="555" ht="14.25" customHeight="1">
      <c r="C555" s="350"/>
    </row>
    <row r="556" ht="14.25" customHeight="1">
      <c r="C556" s="350"/>
    </row>
    <row r="557" ht="14.25" customHeight="1">
      <c r="C557" s="350"/>
    </row>
    <row r="558" ht="14.25" customHeight="1">
      <c r="C558" s="350"/>
    </row>
    <row r="559" ht="14.25" customHeight="1">
      <c r="C559" s="350"/>
    </row>
    <row r="560" ht="14.25" customHeight="1">
      <c r="C560" s="350"/>
    </row>
    <row r="561" ht="14.25" customHeight="1">
      <c r="C561" s="350"/>
    </row>
    <row r="562" ht="14.25" customHeight="1">
      <c r="C562" s="350"/>
    </row>
    <row r="563" ht="14.25" customHeight="1">
      <c r="C563" s="350"/>
    </row>
    <row r="564" ht="14.25" customHeight="1">
      <c r="C564" s="350"/>
    </row>
    <row r="565" ht="14.25" customHeight="1">
      <c r="C565" s="350"/>
    </row>
    <row r="566" ht="14.25" customHeight="1">
      <c r="C566" s="350"/>
    </row>
    <row r="567" ht="14.25" customHeight="1">
      <c r="C567" s="350"/>
    </row>
    <row r="568" ht="14.25" customHeight="1">
      <c r="C568" s="350"/>
    </row>
    <row r="569" ht="14.25" customHeight="1">
      <c r="C569" s="350"/>
    </row>
    <row r="570" ht="14.25" customHeight="1">
      <c r="C570" s="350"/>
    </row>
    <row r="571" ht="14.25" customHeight="1">
      <c r="C571" s="350"/>
    </row>
    <row r="572" ht="14.25" customHeight="1">
      <c r="C572" s="350"/>
    </row>
    <row r="573" ht="14.25" customHeight="1">
      <c r="C573" s="350"/>
    </row>
    <row r="574" ht="14.25" customHeight="1">
      <c r="C574" s="350"/>
    </row>
    <row r="575" ht="14.25" customHeight="1">
      <c r="C575" s="350"/>
    </row>
    <row r="576" ht="14.25" customHeight="1">
      <c r="C576" s="350"/>
    </row>
    <row r="577" ht="14.25" customHeight="1">
      <c r="C577" s="350"/>
    </row>
    <row r="578" ht="14.25" customHeight="1">
      <c r="C578" s="350"/>
    </row>
    <row r="579" ht="14.25" customHeight="1">
      <c r="C579" s="350"/>
    </row>
    <row r="580" ht="14.25" customHeight="1">
      <c r="C580" s="350"/>
    </row>
    <row r="581" ht="14.25" customHeight="1">
      <c r="C581" s="350"/>
    </row>
    <row r="582" ht="14.25" customHeight="1">
      <c r="C582" s="350"/>
    </row>
    <row r="583" ht="14.25" customHeight="1">
      <c r="C583" s="350"/>
    </row>
    <row r="584" ht="14.25" customHeight="1">
      <c r="C584" s="350"/>
    </row>
    <row r="585" ht="14.25" customHeight="1">
      <c r="C585" s="350"/>
    </row>
    <row r="586" ht="14.25" customHeight="1">
      <c r="C586" s="350"/>
    </row>
    <row r="587" ht="14.25" customHeight="1">
      <c r="C587" s="350"/>
    </row>
    <row r="588" ht="14.25" customHeight="1">
      <c r="C588" s="350"/>
    </row>
    <row r="589" ht="14.25" customHeight="1">
      <c r="C589" s="350"/>
    </row>
    <row r="590" ht="14.25" customHeight="1">
      <c r="C590" s="350"/>
    </row>
    <row r="591" ht="14.25" customHeight="1">
      <c r="C591" s="350"/>
    </row>
    <row r="592" ht="14.25" customHeight="1">
      <c r="C592" s="350"/>
    </row>
    <row r="593" ht="14.25" customHeight="1">
      <c r="C593" s="350"/>
    </row>
    <row r="594" ht="14.25" customHeight="1">
      <c r="C594" s="350"/>
    </row>
    <row r="595" ht="14.25" customHeight="1">
      <c r="C595" s="350"/>
    </row>
    <row r="596" ht="14.25" customHeight="1">
      <c r="C596" s="350"/>
    </row>
    <row r="597" ht="14.25" customHeight="1">
      <c r="C597" s="350"/>
    </row>
    <row r="598" ht="14.25" customHeight="1">
      <c r="C598" s="350"/>
    </row>
    <row r="599" ht="14.25" customHeight="1">
      <c r="C599" s="350"/>
    </row>
    <row r="600" ht="14.25" customHeight="1">
      <c r="C600" s="350"/>
    </row>
    <row r="601" ht="14.25" customHeight="1">
      <c r="C601" s="350"/>
    </row>
    <row r="602" ht="14.25" customHeight="1">
      <c r="C602" s="350"/>
    </row>
    <row r="603" ht="14.25" customHeight="1">
      <c r="C603" s="350"/>
    </row>
    <row r="604" ht="14.25" customHeight="1">
      <c r="C604" s="350"/>
    </row>
    <row r="605" ht="14.25" customHeight="1">
      <c r="C605" s="350"/>
    </row>
    <row r="606" ht="14.25" customHeight="1">
      <c r="C606" s="350"/>
    </row>
    <row r="607" ht="14.25" customHeight="1">
      <c r="C607" s="350"/>
    </row>
    <row r="608" ht="14.25" customHeight="1">
      <c r="C608" s="350"/>
    </row>
    <row r="609" ht="14.25" customHeight="1">
      <c r="C609" s="350"/>
    </row>
    <row r="610" ht="14.25" customHeight="1">
      <c r="C610" s="350"/>
    </row>
    <row r="611" ht="14.25" customHeight="1">
      <c r="C611" s="350"/>
    </row>
    <row r="612" ht="14.25" customHeight="1">
      <c r="C612" s="350"/>
    </row>
    <row r="613" ht="14.25" customHeight="1">
      <c r="C613" s="350"/>
    </row>
    <row r="614" ht="14.25" customHeight="1">
      <c r="C614" s="350"/>
    </row>
    <row r="615" ht="14.25" customHeight="1">
      <c r="C615" s="350"/>
    </row>
    <row r="616" ht="14.25" customHeight="1">
      <c r="C616" s="350"/>
    </row>
    <row r="617" ht="14.25" customHeight="1">
      <c r="C617" s="350"/>
    </row>
    <row r="618" ht="14.25" customHeight="1">
      <c r="C618" s="350"/>
    </row>
    <row r="619" ht="14.25" customHeight="1">
      <c r="C619" s="350"/>
    </row>
    <row r="620" ht="14.25" customHeight="1">
      <c r="C620" s="350"/>
    </row>
    <row r="621" ht="14.25" customHeight="1">
      <c r="C621" s="350"/>
    </row>
    <row r="622" ht="14.25" customHeight="1">
      <c r="C622" s="350"/>
    </row>
    <row r="623" ht="14.25" customHeight="1">
      <c r="C623" s="350"/>
    </row>
    <row r="624" ht="14.25" customHeight="1">
      <c r="C624" s="350"/>
    </row>
    <row r="625" ht="14.25" customHeight="1">
      <c r="C625" s="350"/>
    </row>
    <row r="626" ht="14.25" customHeight="1">
      <c r="C626" s="350"/>
    </row>
    <row r="627" ht="14.25" customHeight="1">
      <c r="C627" s="350"/>
    </row>
    <row r="628" ht="14.25" customHeight="1">
      <c r="C628" s="350"/>
    </row>
    <row r="629" ht="14.25" customHeight="1">
      <c r="C629" s="350"/>
    </row>
    <row r="630" ht="14.25" customHeight="1">
      <c r="C630" s="350"/>
    </row>
    <row r="631" ht="14.25" customHeight="1">
      <c r="C631" s="350"/>
    </row>
    <row r="632" ht="14.25" customHeight="1">
      <c r="C632" s="350"/>
    </row>
    <row r="633" ht="14.25" customHeight="1">
      <c r="C633" s="350"/>
    </row>
    <row r="634" ht="14.25" customHeight="1">
      <c r="C634" s="350"/>
    </row>
    <row r="635" ht="14.25" customHeight="1">
      <c r="C635" s="350"/>
    </row>
    <row r="636" ht="14.25" customHeight="1">
      <c r="C636" s="350"/>
    </row>
    <row r="637" ht="14.25" customHeight="1">
      <c r="C637" s="350"/>
    </row>
    <row r="638" ht="14.25" customHeight="1">
      <c r="C638" s="350"/>
    </row>
    <row r="639" ht="14.25" customHeight="1">
      <c r="C639" s="350"/>
    </row>
    <row r="640" ht="14.25" customHeight="1">
      <c r="C640" s="350"/>
    </row>
    <row r="641" ht="14.25" customHeight="1">
      <c r="C641" s="350"/>
    </row>
    <row r="642" ht="14.25" customHeight="1">
      <c r="C642" s="350"/>
    </row>
    <row r="643" ht="14.25" customHeight="1">
      <c r="C643" s="350"/>
    </row>
    <row r="644" ht="14.25" customHeight="1">
      <c r="C644" s="350"/>
    </row>
    <row r="645" ht="14.25" customHeight="1">
      <c r="C645" s="350"/>
    </row>
    <row r="646" ht="14.25" customHeight="1">
      <c r="C646" s="350"/>
    </row>
    <row r="647" ht="14.25" customHeight="1">
      <c r="C647" s="350"/>
    </row>
    <row r="648" ht="14.25" customHeight="1">
      <c r="C648" s="350"/>
    </row>
    <row r="649" ht="14.25" customHeight="1">
      <c r="C649" s="350"/>
    </row>
    <row r="650" ht="14.25" customHeight="1">
      <c r="C650" s="350"/>
    </row>
    <row r="651" ht="14.25" customHeight="1">
      <c r="C651" s="350"/>
    </row>
    <row r="652" ht="14.25" customHeight="1">
      <c r="C652" s="350"/>
    </row>
    <row r="653" ht="14.25" customHeight="1">
      <c r="C653" s="350"/>
    </row>
    <row r="654" ht="14.25" customHeight="1">
      <c r="C654" s="350"/>
    </row>
    <row r="655" ht="14.25" customHeight="1">
      <c r="C655" s="350"/>
    </row>
    <row r="656" ht="14.25" customHeight="1">
      <c r="C656" s="350"/>
    </row>
    <row r="657" ht="14.25" customHeight="1">
      <c r="C657" s="350"/>
    </row>
    <row r="658" ht="14.25" customHeight="1">
      <c r="C658" s="350"/>
    </row>
    <row r="659" ht="14.25" customHeight="1">
      <c r="C659" s="350"/>
    </row>
    <row r="660" ht="14.25" customHeight="1">
      <c r="C660" s="350"/>
    </row>
    <row r="661" ht="14.25" customHeight="1">
      <c r="C661" s="350"/>
    </row>
    <row r="662" ht="14.25" customHeight="1">
      <c r="C662" s="350"/>
    </row>
    <row r="663" ht="14.25" customHeight="1">
      <c r="C663" s="350"/>
    </row>
    <row r="664" ht="14.25" customHeight="1">
      <c r="C664" s="350"/>
    </row>
    <row r="665" ht="14.25" customHeight="1">
      <c r="C665" s="350"/>
    </row>
    <row r="666" ht="14.25" customHeight="1">
      <c r="C666" s="350"/>
    </row>
    <row r="667" ht="14.25" customHeight="1">
      <c r="C667" s="350"/>
    </row>
    <row r="668" ht="14.25" customHeight="1">
      <c r="C668" s="350"/>
    </row>
    <row r="669" ht="14.25" customHeight="1">
      <c r="C669" s="350"/>
    </row>
    <row r="670" ht="14.25" customHeight="1">
      <c r="C670" s="350"/>
    </row>
    <row r="671" ht="14.25" customHeight="1">
      <c r="C671" s="350"/>
    </row>
    <row r="672" ht="14.25" customHeight="1">
      <c r="C672" s="350"/>
    </row>
    <row r="673" ht="14.25" customHeight="1">
      <c r="C673" s="350"/>
    </row>
    <row r="674" ht="14.25" customHeight="1">
      <c r="C674" s="350"/>
    </row>
    <row r="675" ht="14.25" customHeight="1">
      <c r="C675" s="350"/>
    </row>
    <row r="676" ht="14.25" customHeight="1">
      <c r="C676" s="350"/>
    </row>
    <row r="677" ht="14.25" customHeight="1">
      <c r="C677" s="350"/>
    </row>
    <row r="678" ht="14.25" customHeight="1">
      <c r="C678" s="350"/>
    </row>
    <row r="679" ht="14.25" customHeight="1">
      <c r="C679" s="350"/>
    </row>
    <row r="680" ht="14.25" customHeight="1">
      <c r="C680" s="350"/>
    </row>
    <row r="681" ht="14.25" customHeight="1">
      <c r="C681" s="350"/>
    </row>
    <row r="682" ht="14.25" customHeight="1">
      <c r="C682" s="350"/>
    </row>
    <row r="683" ht="14.25" customHeight="1">
      <c r="C683" s="350"/>
    </row>
    <row r="684" ht="14.25" customHeight="1">
      <c r="C684" s="350"/>
    </row>
    <row r="685" ht="14.25" customHeight="1">
      <c r="C685" s="350"/>
    </row>
    <row r="686" ht="14.25" customHeight="1">
      <c r="C686" s="350"/>
    </row>
    <row r="687" ht="14.25" customHeight="1">
      <c r="C687" s="350"/>
    </row>
    <row r="688" ht="14.25" customHeight="1">
      <c r="C688" s="350"/>
    </row>
    <row r="689" ht="14.25" customHeight="1">
      <c r="C689" s="350"/>
    </row>
    <row r="690" ht="14.25" customHeight="1">
      <c r="C690" s="350"/>
    </row>
    <row r="691" ht="14.25" customHeight="1">
      <c r="C691" s="350"/>
    </row>
    <row r="692" ht="14.25" customHeight="1">
      <c r="C692" s="350"/>
    </row>
    <row r="693" ht="14.25" customHeight="1">
      <c r="C693" s="350"/>
    </row>
    <row r="694" ht="14.25" customHeight="1">
      <c r="C694" s="350"/>
    </row>
    <row r="695" ht="14.25" customHeight="1">
      <c r="C695" s="350"/>
    </row>
    <row r="696" ht="14.25" customHeight="1">
      <c r="C696" s="350"/>
    </row>
    <row r="697" ht="14.25" customHeight="1">
      <c r="C697" s="350"/>
    </row>
    <row r="698" ht="14.25" customHeight="1">
      <c r="C698" s="350"/>
    </row>
    <row r="699" ht="14.25" customHeight="1">
      <c r="C699" s="350"/>
    </row>
    <row r="700" ht="14.25" customHeight="1">
      <c r="C700" s="350"/>
    </row>
    <row r="701" ht="14.25" customHeight="1">
      <c r="C701" s="350"/>
    </row>
    <row r="702" ht="14.25" customHeight="1">
      <c r="C702" s="350"/>
    </row>
    <row r="703" ht="14.25" customHeight="1">
      <c r="C703" s="350"/>
    </row>
    <row r="704" ht="14.25" customHeight="1">
      <c r="C704" s="350"/>
    </row>
    <row r="705" ht="14.25" customHeight="1">
      <c r="C705" s="350"/>
    </row>
    <row r="706" ht="14.25" customHeight="1">
      <c r="C706" s="350"/>
    </row>
    <row r="707" ht="14.25" customHeight="1">
      <c r="C707" s="350"/>
    </row>
    <row r="708" ht="14.25" customHeight="1">
      <c r="C708" s="350"/>
    </row>
    <row r="709" ht="14.25" customHeight="1">
      <c r="C709" s="350"/>
    </row>
    <row r="710" ht="14.25" customHeight="1">
      <c r="C710" s="350"/>
    </row>
    <row r="711" ht="14.25" customHeight="1">
      <c r="C711" s="350"/>
    </row>
    <row r="712" ht="14.25" customHeight="1">
      <c r="C712" s="350"/>
    </row>
    <row r="713" ht="14.25" customHeight="1">
      <c r="C713" s="350"/>
    </row>
    <row r="714" ht="14.25" customHeight="1">
      <c r="C714" s="350"/>
    </row>
    <row r="715" ht="14.25" customHeight="1">
      <c r="C715" s="350"/>
    </row>
    <row r="716" ht="14.25" customHeight="1">
      <c r="C716" s="350"/>
    </row>
    <row r="717" ht="14.25" customHeight="1">
      <c r="C717" s="350"/>
    </row>
    <row r="718" ht="14.25" customHeight="1">
      <c r="C718" s="350"/>
    </row>
    <row r="719" ht="14.25" customHeight="1">
      <c r="C719" s="350"/>
    </row>
    <row r="720" ht="14.25" customHeight="1">
      <c r="C720" s="350"/>
    </row>
    <row r="721" ht="14.25" customHeight="1">
      <c r="C721" s="350"/>
    </row>
    <row r="722" ht="14.25" customHeight="1">
      <c r="C722" s="350"/>
    </row>
    <row r="723" ht="14.25" customHeight="1">
      <c r="C723" s="350"/>
    </row>
    <row r="724" ht="14.25" customHeight="1">
      <c r="C724" s="350"/>
    </row>
    <row r="725" ht="14.25" customHeight="1">
      <c r="C725" s="350"/>
    </row>
    <row r="726" ht="14.25" customHeight="1">
      <c r="C726" s="350"/>
    </row>
    <row r="727" ht="14.25" customHeight="1">
      <c r="C727" s="350"/>
    </row>
    <row r="728" ht="14.25" customHeight="1">
      <c r="C728" s="350"/>
    </row>
    <row r="729" ht="14.25" customHeight="1">
      <c r="C729" s="350"/>
    </row>
    <row r="730" ht="14.25" customHeight="1">
      <c r="C730" s="350"/>
    </row>
    <row r="731" ht="14.25" customHeight="1">
      <c r="C731" s="350"/>
    </row>
    <row r="732" ht="14.25" customHeight="1">
      <c r="C732" s="350"/>
    </row>
    <row r="733" ht="14.25" customHeight="1">
      <c r="C733" s="350"/>
    </row>
    <row r="734" ht="14.25" customHeight="1">
      <c r="C734" s="350"/>
    </row>
    <row r="735" ht="14.25" customHeight="1">
      <c r="C735" s="350"/>
    </row>
    <row r="736" ht="14.25" customHeight="1">
      <c r="C736" s="350"/>
    </row>
    <row r="737" ht="14.25" customHeight="1">
      <c r="C737" s="350"/>
    </row>
    <row r="738" ht="14.25" customHeight="1">
      <c r="C738" s="350"/>
    </row>
    <row r="739" ht="14.25" customHeight="1">
      <c r="C739" s="350"/>
    </row>
    <row r="740" ht="14.25" customHeight="1">
      <c r="C740" s="350"/>
    </row>
    <row r="741" ht="14.25" customHeight="1">
      <c r="C741" s="350"/>
    </row>
    <row r="742" ht="14.25" customHeight="1">
      <c r="C742" s="350"/>
    </row>
    <row r="743" ht="14.25" customHeight="1">
      <c r="C743" s="350"/>
    </row>
    <row r="744" ht="14.25" customHeight="1">
      <c r="C744" s="350"/>
    </row>
    <row r="745" ht="14.25" customHeight="1">
      <c r="C745" s="350"/>
    </row>
    <row r="746" ht="14.25" customHeight="1">
      <c r="C746" s="350"/>
    </row>
    <row r="747" ht="14.25" customHeight="1">
      <c r="C747" s="350"/>
    </row>
    <row r="748" ht="14.25" customHeight="1">
      <c r="C748" s="350"/>
    </row>
    <row r="749" ht="14.25" customHeight="1">
      <c r="C749" s="350"/>
    </row>
    <row r="750" ht="14.25" customHeight="1">
      <c r="C750" s="350"/>
    </row>
    <row r="751" ht="14.25" customHeight="1">
      <c r="C751" s="350"/>
    </row>
    <row r="752" ht="14.25" customHeight="1">
      <c r="C752" s="350"/>
    </row>
    <row r="753" ht="14.25" customHeight="1">
      <c r="C753" s="350"/>
    </row>
    <row r="754" ht="14.25" customHeight="1">
      <c r="C754" s="350"/>
    </row>
    <row r="755" ht="14.25" customHeight="1">
      <c r="C755" s="350"/>
    </row>
    <row r="756" ht="14.25" customHeight="1">
      <c r="C756" s="350"/>
    </row>
    <row r="757" ht="14.25" customHeight="1">
      <c r="C757" s="350"/>
    </row>
    <row r="758" ht="14.25" customHeight="1">
      <c r="C758" s="350"/>
    </row>
    <row r="759" ht="14.25" customHeight="1">
      <c r="C759" s="350"/>
    </row>
    <row r="760" ht="14.25" customHeight="1">
      <c r="C760" s="350"/>
    </row>
    <row r="761" ht="14.25" customHeight="1">
      <c r="C761" s="350"/>
    </row>
    <row r="762" ht="14.25" customHeight="1">
      <c r="C762" s="350"/>
    </row>
    <row r="763" ht="14.25" customHeight="1">
      <c r="C763" s="350"/>
    </row>
    <row r="764" ht="14.25" customHeight="1">
      <c r="C764" s="350"/>
    </row>
    <row r="765" ht="14.25" customHeight="1">
      <c r="C765" s="350"/>
    </row>
    <row r="766" ht="14.25" customHeight="1">
      <c r="C766" s="350"/>
    </row>
    <row r="767" ht="14.25" customHeight="1">
      <c r="C767" s="350"/>
    </row>
    <row r="768" ht="14.25" customHeight="1">
      <c r="C768" s="350"/>
    </row>
    <row r="769" ht="14.25" customHeight="1">
      <c r="C769" s="350"/>
    </row>
    <row r="770" ht="14.25" customHeight="1">
      <c r="C770" s="350"/>
    </row>
    <row r="771" ht="14.25" customHeight="1">
      <c r="C771" s="350"/>
    </row>
    <row r="772" ht="14.25" customHeight="1">
      <c r="C772" s="350"/>
    </row>
    <row r="773" ht="14.25" customHeight="1">
      <c r="C773" s="350"/>
    </row>
    <row r="774" ht="14.25" customHeight="1">
      <c r="C774" s="350"/>
    </row>
    <row r="775" ht="14.25" customHeight="1">
      <c r="C775" s="350"/>
    </row>
    <row r="776" ht="14.25" customHeight="1">
      <c r="C776" s="350"/>
    </row>
    <row r="777" ht="14.25" customHeight="1">
      <c r="C777" s="350"/>
    </row>
    <row r="778" ht="14.25" customHeight="1">
      <c r="C778" s="350"/>
    </row>
    <row r="779" ht="14.25" customHeight="1">
      <c r="C779" s="350"/>
    </row>
    <row r="780" ht="14.25" customHeight="1">
      <c r="C780" s="350"/>
    </row>
    <row r="781" ht="14.25" customHeight="1">
      <c r="C781" s="350"/>
    </row>
    <row r="782" ht="14.25" customHeight="1">
      <c r="C782" s="350"/>
    </row>
    <row r="783" ht="14.25" customHeight="1">
      <c r="C783" s="350"/>
    </row>
    <row r="784" ht="14.25" customHeight="1">
      <c r="C784" s="350"/>
    </row>
    <row r="785" ht="14.25" customHeight="1">
      <c r="C785" s="350"/>
    </row>
    <row r="786" ht="14.25" customHeight="1">
      <c r="C786" s="350"/>
    </row>
    <row r="787" ht="14.25" customHeight="1">
      <c r="C787" s="350"/>
    </row>
    <row r="788" ht="14.25" customHeight="1">
      <c r="C788" s="350"/>
    </row>
    <row r="789" ht="14.25" customHeight="1">
      <c r="C789" s="350"/>
    </row>
    <row r="790" ht="14.25" customHeight="1">
      <c r="C790" s="350"/>
    </row>
    <row r="791" ht="14.25" customHeight="1">
      <c r="C791" s="350"/>
    </row>
    <row r="792" ht="14.25" customHeight="1">
      <c r="C792" s="350"/>
    </row>
    <row r="793" ht="14.25" customHeight="1">
      <c r="C793" s="350"/>
    </row>
    <row r="794" ht="14.25" customHeight="1">
      <c r="C794" s="350"/>
    </row>
    <row r="795" ht="14.25" customHeight="1">
      <c r="C795" s="350"/>
    </row>
    <row r="796" ht="14.25" customHeight="1">
      <c r="C796" s="350"/>
    </row>
    <row r="797" ht="14.25" customHeight="1">
      <c r="C797" s="350"/>
    </row>
    <row r="798" ht="14.25" customHeight="1">
      <c r="C798" s="350"/>
    </row>
    <row r="799" ht="14.25" customHeight="1">
      <c r="C799" s="350"/>
    </row>
    <row r="800" ht="14.25" customHeight="1">
      <c r="C800" s="350"/>
    </row>
    <row r="801" ht="14.25" customHeight="1">
      <c r="C801" s="350"/>
    </row>
    <row r="802" ht="14.25" customHeight="1">
      <c r="C802" s="350"/>
    </row>
    <row r="803" ht="14.25" customHeight="1">
      <c r="C803" s="350"/>
    </row>
    <row r="804" ht="14.25" customHeight="1">
      <c r="C804" s="350"/>
    </row>
    <row r="805" ht="14.25" customHeight="1">
      <c r="C805" s="350"/>
    </row>
    <row r="806" ht="14.25" customHeight="1">
      <c r="C806" s="350"/>
    </row>
    <row r="807" ht="14.25" customHeight="1">
      <c r="C807" s="350"/>
    </row>
    <row r="808" ht="14.25" customHeight="1">
      <c r="C808" s="350"/>
    </row>
    <row r="809" ht="14.25" customHeight="1">
      <c r="C809" s="350"/>
    </row>
    <row r="810" ht="14.25" customHeight="1">
      <c r="C810" s="350"/>
    </row>
    <row r="811" ht="14.25" customHeight="1">
      <c r="C811" s="350"/>
    </row>
    <row r="812" ht="14.25" customHeight="1">
      <c r="C812" s="350"/>
    </row>
    <row r="813" ht="14.25" customHeight="1">
      <c r="C813" s="350"/>
    </row>
    <row r="814" ht="14.25" customHeight="1">
      <c r="C814" s="350"/>
    </row>
    <row r="815" ht="14.25" customHeight="1">
      <c r="C815" s="350"/>
    </row>
    <row r="816" ht="14.25" customHeight="1">
      <c r="C816" s="350"/>
    </row>
    <row r="817" ht="14.25" customHeight="1">
      <c r="C817" s="350"/>
    </row>
    <row r="818" ht="14.25" customHeight="1">
      <c r="C818" s="350"/>
    </row>
    <row r="819" ht="14.25" customHeight="1">
      <c r="C819" s="350"/>
    </row>
    <row r="820" ht="14.25" customHeight="1">
      <c r="C820" s="350"/>
    </row>
    <row r="821" ht="14.25" customHeight="1">
      <c r="C821" s="350"/>
    </row>
    <row r="822" ht="14.25" customHeight="1">
      <c r="C822" s="350"/>
    </row>
    <row r="823" ht="14.25" customHeight="1">
      <c r="C823" s="350"/>
    </row>
    <row r="824" ht="14.25" customHeight="1">
      <c r="C824" s="350"/>
    </row>
    <row r="825" ht="14.25" customHeight="1">
      <c r="C825" s="350"/>
    </row>
    <row r="826" ht="14.25" customHeight="1">
      <c r="C826" s="350"/>
    </row>
    <row r="827" ht="14.25" customHeight="1">
      <c r="C827" s="350"/>
    </row>
    <row r="828" ht="14.25" customHeight="1">
      <c r="C828" s="350"/>
    </row>
    <row r="829" ht="14.25" customHeight="1">
      <c r="C829" s="350"/>
    </row>
    <row r="830" ht="14.25" customHeight="1">
      <c r="C830" s="350"/>
    </row>
    <row r="831" ht="14.25" customHeight="1">
      <c r="C831" s="350"/>
    </row>
    <row r="832" ht="14.25" customHeight="1">
      <c r="C832" s="350"/>
    </row>
    <row r="833" ht="14.25" customHeight="1">
      <c r="C833" s="350"/>
    </row>
    <row r="834" ht="14.25" customHeight="1">
      <c r="C834" s="350"/>
    </row>
    <row r="835" ht="14.25" customHeight="1">
      <c r="C835" s="350"/>
    </row>
    <row r="836" ht="14.25" customHeight="1">
      <c r="C836" s="350"/>
    </row>
    <row r="837" ht="14.25" customHeight="1">
      <c r="C837" s="350"/>
    </row>
    <row r="838" ht="14.25" customHeight="1">
      <c r="C838" s="350"/>
    </row>
    <row r="839" ht="14.25" customHeight="1">
      <c r="C839" s="350"/>
    </row>
    <row r="840" ht="14.25" customHeight="1">
      <c r="C840" s="350"/>
    </row>
    <row r="841" ht="14.25" customHeight="1">
      <c r="C841" s="350"/>
    </row>
    <row r="842" ht="14.25" customHeight="1">
      <c r="C842" s="350"/>
    </row>
    <row r="843" ht="14.25" customHeight="1">
      <c r="C843" s="350"/>
    </row>
    <row r="844" ht="14.25" customHeight="1">
      <c r="C844" s="350"/>
    </row>
    <row r="845" ht="14.25" customHeight="1">
      <c r="C845" s="350"/>
    </row>
    <row r="846" ht="14.25" customHeight="1">
      <c r="C846" s="350"/>
    </row>
    <row r="847" ht="14.25" customHeight="1">
      <c r="C847" s="350"/>
    </row>
    <row r="848" ht="14.25" customHeight="1">
      <c r="C848" s="350"/>
    </row>
    <row r="849" ht="14.25" customHeight="1">
      <c r="C849" s="350"/>
    </row>
    <row r="850" ht="14.25" customHeight="1">
      <c r="C850" s="350"/>
    </row>
    <row r="851" ht="14.25" customHeight="1">
      <c r="C851" s="350"/>
    </row>
    <row r="852" ht="14.25" customHeight="1">
      <c r="C852" s="350"/>
    </row>
    <row r="853" ht="14.25" customHeight="1">
      <c r="C853" s="350"/>
    </row>
    <row r="854" ht="14.25" customHeight="1">
      <c r="C854" s="350"/>
    </row>
    <row r="855" ht="14.25" customHeight="1">
      <c r="C855" s="350"/>
    </row>
    <row r="856" ht="14.25" customHeight="1">
      <c r="C856" s="350"/>
    </row>
    <row r="857" ht="14.25" customHeight="1">
      <c r="C857" s="350"/>
    </row>
    <row r="858" ht="14.25" customHeight="1">
      <c r="C858" s="350"/>
    </row>
    <row r="859" ht="14.25" customHeight="1">
      <c r="C859" s="350"/>
    </row>
    <row r="860" ht="14.25" customHeight="1">
      <c r="C860" s="350"/>
    </row>
    <row r="861" ht="14.25" customHeight="1">
      <c r="C861" s="350"/>
    </row>
    <row r="862" ht="14.25" customHeight="1">
      <c r="C862" s="350"/>
    </row>
    <row r="863" ht="14.25" customHeight="1">
      <c r="C863" s="350"/>
    </row>
    <row r="864" ht="14.25" customHeight="1">
      <c r="C864" s="350"/>
    </row>
    <row r="865" ht="14.25" customHeight="1">
      <c r="C865" s="350"/>
    </row>
    <row r="866" ht="14.25" customHeight="1">
      <c r="C866" s="350"/>
    </row>
    <row r="867" ht="14.25" customHeight="1">
      <c r="C867" s="350"/>
    </row>
    <row r="868" ht="14.25" customHeight="1">
      <c r="C868" s="350"/>
    </row>
    <row r="869" ht="14.25" customHeight="1">
      <c r="C869" s="350"/>
    </row>
    <row r="870" ht="14.25" customHeight="1">
      <c r="C870" s="350"/>
    </row>
    <row r="871" ht="14.25" customHeight="1">
      <c r="C871" s="350"/>
    </row>
    <row r="872" ht="14.25" customHeight="1">
      <c r="C872" s="350"/>
    </row>
    <row r="873" ht="14.25" customHeight="1">
      <c r="C873" s="350"/>
    </row>
    <row r="874" ht="14.25" customHeight="1">
      <c r="C874" s="350"/>
    </row>
    <row r="875" ht="14.25" customHeight="1">
      <c r="C875" s="350"/>
    </row>
    <row r="876" ht="14.25" customHeight="1">
      <c r="C876" s="350"/>
    </row>
    <row r="877" ht="14.25" customHeight="1">
      <c r="C877" s="350"/>
    </row>
    <row r="878" ht="14.25" customHeight="1">
      <c r="C878" s="350"/>
    </row>
    <row r="879" ht="14.25" customHeight="1">
      <c r="C879" s="350"/>
    </row>
    <row r="880" ht="14.25" customHeight="1">
      <c r="C880" s="350"/>
    </row>
    <row r="881" ht="14.25" customHeight="1">
      <c r="C881" s="350"/>
    </row>
    <row r="882" ht="14.25" customHeight="1">
      <c r="C882" s="350"/>
    </row>
    <row r="883" ht="14.25" customHeight="1">
      <c r="C883" s="350"/>
    </row>
    <row r="884" ht="14.25" customHeight="1">
      <c r="C884" s="350"/>
    </row>
    <row r="885" ht="14.25" customHeight="1">
      <c r="C885" s="350"/>
    </row>
    <row r="886" ht="14.25" customHeight="1">
      <c r="C886" s="350"/>
    </row>
    <row r="887" ht="14.25" customHeight="1">
      <c r="C887" s="350"/>
    </row>
    <row r="888" ht="14.25" customHeight="1">
      <c r="C888" s="350"/>
    </row>
    <row r="889" ht="14.25" customHeight="1">
      <c r="C889" s="350"/>
    </row>
    <row r="890" ht="14.25" customHeight="1">
      <c r="C890" s="350"/>
    </row>
    <row r="891" ht="14.25" customHeight="1">
      <c r="C891" s="350"/>
    </row>
    <row r="892" ht="14.25" customHeight="1">
      <c r="C892" s="350"/>
    </row>
    <row r="893" ht="14.25" customHeight="1">
      <c r="C893" s="350"/>
    </row>
    <row r="894" ht="14.25" customHeight="1">
      <c r="C894" s="350"/>
    </row>
    <row r="895" ht="14.25" customHeight="1">
      <c r="C895" s="350"/>
    </row>
    <row r="896" ht="14.25" customHeight="1">
      <c r="C896" s="350"/>
    </row>
    <row r="897" ht="14.25" customHeight="1">
      <c r="C897" s="350"/>
    </row>
    <row r="898" ht="14.25" customHeight="1">
      <c r="C898" s="350"/>
    </row>
    <row r="899" ht="14.25" customHeight="1">
      <c r="C899" s="350"/>
    </row>
    <row r="900" ht="14.25" customHeight="1">
      <c r="C900" s="350"/>
    </row>
    <row r="901" ht="14.25" customHeight="1">
      <c r="C901" s="350"/>
    </row>
    <row r="902" ht="14.25" customHeight="1">
      <c r="C902" s="350"/>
    </row>
    <row r="903" ht="14.25" customHeight="1">
      <c r="C903" s="350"/>
    </row>
    <row r="904" ht="14.25" customHeight="1">
      <c r="C904" s="350"/>
    </row>
    <row r="905" ht="14.25" customHeight="1">
      <c r="C905" s="350"/>
    </row>
    <row r="906" ht="14.25" customHeight="1">
      <c r="C906" s="350"/>
    </row>
    <row r="907" ht="14.25" customHeight="1">
      <c r="C907" s="350"/>
    </row>
    <row r="908" ht="14.25" customHeight="1">
      <c r="C908" s="350"/>
    </row>
    <row r="909" ht="14.25" customHeight="1">
      <c r="C909" s="350"/>
    </row>
    <row r="910" ht="14.25" customHeight="1">
      <c r="C910" s="350"/>
    </row>
    <row r="911" ht="14.25" customHeight="1">
      <c r="C911" s="350"/>
    </row>
    <row r="912" ht="14.25" customHeight="1">
      <c r="C912" s="350"/>
    </row>
    <row r="913" ht="14.25" customHeight="1">
      <c r="C913" s="350"/>
    </row>
    <row r="914" ht="14.25" customHeight="1">
      <c r="C914" s="350"/>
    </row>
    <row r="915" ht="14.25" customHeight="1">
      <c r="C915" s="350"/>
    </row>
    <row r="916" ht="14.25" customHeight="1">
      <c r="C916" s="350"/>
    </row>
    <row r="917" ht="14.25" customHeight="1">
      <c r="C917" s="350"/>
    </row>
    <row r="918" ht="14.25" customHeight="1">
      <c r="C918" s="350"/>
    </row>
    <row r="919" ht="14.25" customHeight="1">
      <c r="C919" s="350"/>
    </row>
    <row r="920" ht="14.25" customHeight="1">
      <c r="C920" s="350"/>
    </row>
    <row r="921" ht="14.25" customHeight="1">
      <c r="C921" s="350"/>
    </row>
    <row r="922" ht="14.25" customHeight="1">
      <c r="C922" s="350"/>
    </row>
    <row r="923" ht="14.25" customHeight="1">
      <c r="C923" s="350"/>
    </row>
    <row r="924" ht="14.25" customHeight="1">
      <c r="C924" s="350"/>
    </row>
    <row r="925" ht="14.25" customHeight="1">
      <c r="C925" s="350"/>
    </row>
    <row r="926" ht="14.25" customHeight="1">
      <c r="C926" s="350"/>
    </row>
    <row r="927" ht="14.25" customHeight="1">
      <c r="C927" s="350"/>
    </row>
    <row r="928" ht="14.25" customHeight="1">
      <c r="C928" s="350"/>
    </row>
    <row r="929" ht="14.25" customHeight="1">
      <c r="C929" s="350"/>
    </row>
    <row r="930" ht="14.25" customHeight="1">
      <c r="C930" s="350"/>
    </row>
    <row r="931" ht="14.25" customHeight="1">
      <c r="C931" s="350"/>
    </row>
    <row r="932" ht="14.25" customHeight="1">
      <c r="C932" s="350"/>
    </row>
    <row r="933" ht="14.25" customHeight="1">
      <c r="C933" s="350"/>
    </row>
    <row r="934" ht="14.25" customHeight="1">
      <c r="C934" s="350"/>
    </row>
    <row r="935" ht="14.25" customHeight="1">
      <c r="C935" s="350"/>
    </row>
    <row r="936" ht="14.25" customHeight="1">
      <c r="C936" s="350"/>
    </row>
    <row r="937" ht="14.25" customHeight="1">
      <c r="C937" s="350"/>
    </row>
    <row r="938" ht="14.25" customHeight="1">
      <c r="C938" s="350"/>
    </row>
    <row r="939" ht="14.25" customHeight="1">
      <c r="C939" s="350"/>
    </row>
    <row r="940" ht="14.25" customHeight="1">
      <c r="C940" s="350"/>
    </row>
    <row r="941" ht="14.25" customHeight="1">
      <c r="C941" s="350"/>
    </row>
    <row r="942" ht="14.25" customHeight="1">
      <c r="C942" s="350"/>
    </row>
    <row r="943" ht="14.25" customHeight="1">
      <c r="C943" s="350"/>
    </row>
    <row r="944" ht="14.25" customHeight="1">
      <c r="C944" s="350"/>
    </row>
    <row r="945" ht="14.25" customHeight="1">
      <c r="C945" s="350"/>
    </row>
    <row r="946" ht="14.25" customHeight="1">
      <c r="C946" s="350"/>
    </row>
    <row r="947" ht="14.25" customHeight="1">
      <c r="C947" s="350"/>
    </row>
    <row r="948" ht="14.25" customHeight="1">
      <c r="C948" s="350"/>
    </row>
    <row r="949" ht="14.25" customHeight="1">
      <c r="C949" s="350"/>
    </row>
    <row r="950" ht="14.25" customHeight="1">
      <c r="C950" s="350"/>
    </row>
    <row r="951" ht="14.25" customHeight="1">
      <c r="C951" s="350"/>
    </row>
    <row r="952" ht="14.25" customHeight="1">
      <c r="C952" s="350"/>
    </row>
    <row r="953" ht="14.25" customHeight="1">
      <c r="C953" s="350"/>
    </row>
    <row r="954" ht="14.25" customHeight="1">
      <c r="C954" s="350"/>
    </row>
    <row r="955" ht="14.25" customHeight="1">
      <c r="C955" s="350"/>
    </row>
    <row r="956" ht="14.25" customHeight="1">
      <c r="C956" s="350"/>
    </row>
    <row r="957" ht="14.25" customHeight="1">
      <c r="C957" s="350"/>
    </row>
    <row r="958" ht="14.25" customHeight="1">
      <c r="C958" s="350"/>
    </row>
    <row r="959" ht="14.25" customHeight="1">
      <c r="C959" s="350"/>
    </row>
    <row r="960" ht="14.25" customHeight="1">
      <c r="C960" s="350"/>
    </row>
    <row r="961" ht="14.25" customHeight="1">
      <c r="C961" s="350"/>
    </row>
    <row r="962" ht="14.25" customHeight="1">
      <c r="C962" s="350"/>
    </row>
    <row r="963" ht="14.25" customHeight="1">
      <c r="C963" s="350"/>
    </row>
    <row r="964" ht="14.25" customHeight="1">
      <c r="C964" s="350"/>
    </row>
    <row r="965" ht="14.25" customHeight="1">
      <c r="C965" s="350"/>
    </row>
    <row r="966" ht="14.25" customHeight="1">
      <c r="C966" s="350"/>
    </row>
    <row r="967" ht="14.25" customHeight="1">
      <c r="C967" s="350"/>
    </row>
    <row r="968" ht="14.25" customHeight="1">
      <c r="C968" s="350"/>
    </row>
    <row r="969" ht="14.25" customHeight="1">
      <c r="C969" s="350"/>
    </row>
    <row r="970" ht="14.25" customHeight="1">
      <c r="C970" s="350"/>
    </row>
    <row r="971" ht="14.25" customHeight="1">
      <c r="C971" s="350"/>
    </row>
    <row r="972" ht="14.25" customHeight="1">
      <c r="C972" s="350"/>
    </row>
    <row r="973" ht="14.25" customHeight="1">
      <c r="C973" s="350"/>
    </row>
    <row r="974" ht="14.25" customHeight="1">
      <c r="C974" s="350"/>
    </row>
    <row r="975" ht="14.25" customHeight="1">
      <c r="C975" s="350"/>
    </row>
    <row r="976" ht="14.25" customHeight="1">
      <c r="C976" s="350"/>
    </row>
    <row r="977" ht="14.25" customHeight="1">
      <c r="C977" s="350"/>
    </row>
    <row r="978" ht="14.25" customHeight="1">
      <c r="C978" s="350"/>
    </row>
    <row r="979" ht="14.25" customHeight="1">
      <c r="C979" s="350"/>
    </row>
    <row r="980" ht="14.25" customHeight="1">
      <c r="C980" s="350"/>
    </row>
    <row r="981" ht="14.25" customHeight="1">
      <c r="C981" s="350"/>
    </row>
    <row r="982" ht="14.25" customHeight="1">
      <c r="C982" s="350"/>
    </row>
    <row r="983" ht="14.25" customHeight="1">
      <c r="C983" s="350"/>
    </row>
    <row r="984" ht="14.25" customHeight="1">
      <c r="C984" s="350"/>
    </row>
    <row r="985" ht="14.25" customHeight="1">
      <c r="C985" s="350"/>
    </row>
    <row r="986" ht="14.25" customHeight="1">
      <c r="C986" s="350"/>
    </row>
    <row r="987" ht="14.25" customHeight="1">
      <c r="C987" s="350"/>
    </row>
    <row r="988" ht="14.25" customHeight="1">
      <c r="C988" s="350"/>
    </row>
    <row r="989" ht="14.25" customHeight="1">
      <c r="C989" s="350"/>
    </row>
    <row r="990" ht="14.25" customHeight="1">
      <c r="C990" s="350"/>
    </row>
    <row r="991" ht="14.25" customHeight="1">
      <c r="C991" s="350"/>
    </row>
    <row r="992" ht="14.25" customHeight="1">
      <c r="C992" s="350"/>
    </row>
    <row r="993" ht="14.25" customHeight="1">
      <c r="C993" s="350"/>
    </row>
    <row r="994" ht="14.25" customHeight="1">
      <c r="C994" s="350"/>
    </row>
    <row r="995" ht="14.25" customHeight="1">
      <c r="C995" s="350"/>
    </row>
    <row r="996" ht="14.25" customHeight="1">
      <c r="C996" s="350"/>
    </row>
    <row r="997" ht="14.25" customHeight="1">
      <c r="C997" s="350"/>
    </row>
    <row r="998" ht="14.25" customHeight="1">
      <c r="C998" s="350"/>
    </row>
    <row r="999" ht="14.25" customHeight="1">
      <c r="C999" s="350"/>
    </row>
    <row r="1000" ht="14.25" customHeight="1">
      <c r="C1000" s="350"/>
    </row>
  </sheetData>
  <mergeCells count="2">
    <mergeCell ref="B2:O4"/>
    <mergeCell ref="E9:H9"/>
  </mergeCells>
  <hyperlinks>
    <hyperlink r:id="rId1" ref="B6"/>
    <hyperlink r:id="rId2" ref="E11"/>
    <hyperlink r:id="rId3" ref="F11"/>
    <hyperlink r:id="rId4" ref="G11"/>
    <hyperlink r:id="rId5" ref="H11"/>
  </hyperlinks>
  <printOptions/>
  <pageMargins bottom="0.75" footer="0.0" header="0.0" left="0.7" right="0.7" top="0.75"/>
  <pageSetup paperSize="9" orientation="portrait"/>
  <drawing r:id="rId6"/>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75"/>
  <cols>
    <col customWidth="1" min="1" max="1" width="7.5"/>
    <col customWidth="1" min="2" max="2" width="13.63"/>
    <col customWidth="1" min="3" max="3" width="7.88"/>
    <col customWidth="1" min="4" max="4" width="2.25"/>
    <col customWidth="1" min="5" max="9" width="13.63"/>
    <col customWidth="1" min="10" max="10" width="4.0"/>
    <col customWidth="1" min="11" max="12" width="13.63"/>
    <col customWidth="1" min="13" max="13" width="4.0"/>
    <col customWidth="1" min="14" max="14" width="13.63"/>
    <col customWidth="1" min="15" max="15" width="2.25"/>
    <col customWidth="1" min="16" max="17" width="18.0"/>
    <col customWidth="1" min="18" max="26" width="7.63"/>
  </cols>
  <sheetData>
    <row r="1" ht="14.25" customHeight="1"/>
    <row r="2" ht="14.25" customHeight="1">
      <c r="B2" s="133" t="s">
        <v>1114</v>
      </c>
      <c r="C2" s="351"/>
      <c r="D2" s="351"/>
      <c r="E2" s="351"/>
      <c r="F2" s="351"/>
      <c r="G2" s="351"/>
      <c r="H2" s="351"/>
      <c r="I2" s="351"/>
      <c r="J2" s="351"/>
      <c r="K2" s="351"/>
      <c r="L2" s="351"/>
      <c r="M2" s="351"/>
      <c r="N2" s="137"/>
      <c r="O2" s="137"/>
    </row>
    <row r="3" ht="14.25" customHeight="1">
      <c r="B3" s="353"/>
      <c r="N3" s="137"/>
      <c r="O3" s="137"/>
    </row>
    <row r="4" ht="14.25" customHeight="1">
      <c r="B4" s="355"/>
      <c r="C4" s="356"/>
      <c r="D4" s="356"/>
      <c r="E4" s="356"/>
      <c r="F4" s="356"/>
      <c r="G4" s="356"/>
      <c r="H4" s="356"/>
      <c r="I4" s="356"/>
      <c r="J4" s="356"/>
      <c r="K4" s="356"/>
      <c r="L4" s="356"/>
      <c r="M4" s="356"/>
      <c r="N4" s="137"/>
      <c r="O4" s="137"/>
    </row>
    <row r="5" ht="14.25" customHeight="1"/>
    <row r="6" ht="14.25" customHeight="1">
      <c r="B6" s="144" t="s">
        <v>1115</v>
      </c>
    </row>
    <row r="7" ht="14.25" customHeight="1">
      <c r="B7" s="144" t="s">
        <v>1116</v>
      </c>
    </row>
    <row r="8" ht="14.25" customHeight="1">
      <c r="B8" s="144" t="s">
        <v>1117</v>
      </c>
    </row>
    <row r="9" ht="14.25" customHeight="1">
      <c r="B9" s="144"/>
    </row>
    <row r="10" ht="14.25" customHeight="1">
      <c r="B10" s="144"/>
    </row>
    <row r="11" ht="14.25" customHeight="1">
      <c r="C11" s="144"/>
      <c r="E11" s="375" t="s">
        <v>1118</v>
      </c>
      <c r="F11" s="150"/>
      <c r="G11" s="150"/>
      <c r="H11" s="150"/>
      <c r="I11" s="151"/>
      <c r="J11" s="142"/>
      <c r="K11" s="375" t="s">
        <v>1119</v>
      </c>
      <c r="L11" s="151"/>
      <c r="M11" s="142"/>
      <c r="N11" s="142"/>
      <c r="O11" s="142"/>
      <c r="P11" s="375" t="s">
        <v>1120</v>
      </c>
      <c r="Q11" s="151"/>
    </row>
    <row r="12" ht="14.25" customHeight="1">
      <c r="A12" s="142"/>
      <c r="B12" s="142"/>
      <c r="C12" s="142"/>
      <c r="D12" s="142"/>
      <c r="E12" s="165" t="s">
        <v>1121</v>
      </c>
      <c r="F12" s="165" t="s">
        <v>1122</v>
      </c>
      <c r="G12" s="165" t="s">
        <v>1123</v>
      </c>
      <c r="H12" s="165" t="s">
        <v>1124</v>
      </c>
      <c r="I12" s="165" t="s">
        <v>1125</v>
      </c>
      <c r="J12" s="165"/>
      <c r="K12" s="165"/>
      <c r="L12" s="165"/>
      <c r="N12" s="142"/>
      <c r="O12" s="142"/>
      <c r="P12" s="142"/>
      <c r="Q12" s="142"/>
      <c r="R12" s="142"/>
      <c r="S12" s="142"/>
      <c r="T12" s="142"/>
      <c r="U12" s="142"/>
      <c r="V12" s="142"/>
      <c r="W12" s="142"/>
      <c r="X12" s="142"/>
      <c r="Y12" s="142"/>
      <c r="Z12" s="142"/>
    </row>
    <row r="13" ht="58.5" customHeight="1">
      <c r="B13" s="167" t="s">
        <v>428</v>
      </c>
      <c r="C13" s="167" t="s">
        <v>484</v>
      </c>
      <c r="E13" s="376" t="s">
        <v>1126</v>
      </c>
      <c r="F13" s="376" t="s">
        <v>1127</v>
      </c>
      <c r="G13" s="376" t="s">
        <v>1128</v>
      </c>
      <c r="H13" s="376" t="s">
        <v>1129</v>
      </c>
      <c r="I13" s="376" t="s">
        <v>1130</v>
      </c>
      <c r="J13" s="166"/>
      <c r="K13" s="377" t="s">
        <v>1131</v>
      </c>
      <c r="L13" s="378" t="s">
        <v>1132</v>
      </c>
      <c r="N13" s="379" t="s">
        <v>484</v>
      </c>
      <c r="O13" s="166"/>
      <c r="P13" s="376" t="s">
        <v>1133</v>
      </c>
      <c r="Q13" s="376" t="s">
        <v>1134</v>
      </c>
    </row>
    <row r="14" ht="14.25" customHeight="1">
      <c r="A14" s="380" t="str">
        <f t="shared" ref="A14:A35" si="1">IF(MONTH(B14)&gt;=4, YEAR(B14)&amp;"-"&amp;YEAR(B14)+1, YEAR(B14)-1&amp;"-"&amp;YEAR(B14))</f>
        <v>2002-2003</v>
      </c>
      <c r="B14" s="381" t="s">
        <v>1135</v>
      </c>
      <c r="C14" s="226" t="s">
        <v>1136</v>
      </c>
      <c r="E14" s="382">
        <v>198374.71999999997</v>
      </c>
      <c r="F14" s="383">
        <v>132509.36</v>
      </c>
      <c r="G14" s="383">
        <v>62581.34</v>
      </c>
      <c r="H14" s="383">
        <v>1175.77</v>
      </c>
      <c r="I14" s="384">
        <v>11037.0</v>
      </c>
      <c r="J14" s="166"/>
      <c r="K14" s="385"/>
      <c r="L14" s="386">
        <v>5974960.0</v>
      </c>
      <c r="N14" s="387" t="s">
        <v>1136</v>
      </c>
      <c r="O14" s="166"/>
      <c r="P14" s="388"/>
      <c r="Q14" s="389"/>
    </row>
    <row r="15" ht="16.5" customHeight="1">
      <c r="A15" s="380" t="str">
        <f t="shared" si="1"/>
        <v>2003-2004</v>
      </c>
      <c r="B15" s="390" t="s">
        <v>1137</v>
      </c>
      <c r="C15" s="391" t="s">
        <v>1138</v>
      </c>
      <c r="E15" s="392">
        <v>211666.93</v>
      </c>
      <c r="F15" s="393">
        <v>138468.37</v>
      </c>
      <c r="G15" s="393">
        <v>68093.16</v>
      </c>
      <c r="H15" s="393">
        <v>3417.72</v>
      </c>
      <c r="I15" s="394">
        <v>10988.0</v>
      </c>
      <c r="K15" s="369"/>
      <c r="L15" s="394">
        <v>6013759.0</v>
      </c>
      <c r="N15" s="395" t="s">
        <v>1138</v>
      </c>
      <c r="O15" s="396"/>
      <c r="P15" s="397"/>
      <c r="Q15" s="398"/>
    </row>
    <row r="16" ht="14.25" customHeight="1">
      <c r="A16" s="380" t="str">
        <f t="shared" si="1"/>
        <v>2004-2005</v>
      </c>
      <c r="B16" s="390" t="s">
        <v>1139</v>
      </c>
      <c r="C16" s="391" t="s">
        <v>1140</v>
      </c>
      <c r="E16" s="392">
        <v>220894.87000000002</v>
      </c>
      <c r="F16" s="393">
        <v>141059.41</v>
      </c>
      <c r="G16" s="393">
        <v>72340.67</v>
      </c>
      <c r="H16" s="393">
        <v>6214.09</v>
      </c>
      <c r="I16" s="394">
        <v>11918.0</v>
      </c>
      <c r="K16" s="369"/>
      <c r="L16" s="394">
        <v>5637511.0</v>
      </c>
      <c r="N16" s="395" t="s">
        <v>1140</v>
      </c>
      <c r="O16" s="396"/>
      <c r="P16" s="397"/>
      <c r="Q16" s="398"/>
    </row>
    <row r="17" ht="14.25" customHeight="1">
      <c r="A17" s="380" t="str">
        <f t="shared" si="1"/>
        <v>2005-2006</v>
      </c>
      <c r="B17" s="390" t="s">
        <v>1141</v>
      </c>
      <c r="C17" s="391" t="str">
        <f t="shared" ref="C17:C34" si="2">TEXT(LEFT(C16,4)+1,"0000") &amp; "-" &amp; TEXT(RIGHT(C16,2)+1,"00")</f>
        <v>2005-06</v>
      </c>
      <c r="E17" s="392">
        <v>224458.04</v>
      </c>
      <c r="F17" s="393">
        <v>141522.95</v>
      </c>
      <c r="G17" s="393">
        <v>75113.43999999999</v>
      </c>
      <c r="H17" s="393">
        <v>6769.11</v>
      </c>
      <c r="I17" s="394">
        <v>13179.0</v>
      </c>
      <c r="K17" s="369"/>
      <c r="L17" s="394">
        <v>5555172.0</v>
      </c>
      <c r="N17" s="395" t="str">
        <f t="shared" ref="N17:N34" si="3">TEXT(LEFT(N16,4)+1,"0000") &amp; "-" &amp; TEXT(RIGHT(N16,2)+1,"00")</f>
        <v>2005-06</v>
      </c>
      <c r="O17" s="396"/>
      <c r="P17" s="397"/>
      <c r="Q17" s="398"/>
    </row>
    <row r="18" ht="14.25" customHeight="1">
      <c r="A18" s="380" t="str">
        <f t="shared" si="1"/>
        <v>2006-2007</v>
      </c>
      <c r="B18" s="390" t="s">
        <v>1142</v>
      </c>
      <c r="C18" s="391" t="str">
        <f t="shared" si="2"/>
        <v>2006-07</v>
      </c>
      <c r="E18" s="392">
        <v>233007.87999999992</v>
      </c>
      <c r="F18" s="393">
        <v>141892.95999999993</v>
      </c>
      <c r="G18" s="393">
        <v>76856.79</v>
      </c>
      <c r="H18" s="393">
        <v>13529.169999999998</v>
      </c>
      <c r="I18" s="394">
        <v>14021.0</v>
      </c>
      <c r="K18" s="369"/>
      <c r="L18" s="371">
        <v>5427558.0</v>
      </c>
      <c r="N18" s="395" t="str">
        <f t="shared" si="3"/>
        <v>2006-07</v>
      </c>
      <c r="O18" s="396"/>
      <c r="P18" s="397"/>
      <c r="Q18" s="398"/>
    </row>
    <row r="19" ht="14.25" customHeight="1">
      <c r="A19" s="380" t="str">
        <f t="shared" si="1"/>
        <v>2007-2008</v>
      </c>
      <c r="B19" s="390" t="s">
        <v>1143</v>
      </c>
      <c r="C19" s="391" t="str">
        <f t="shared" si="2"/>
        <v>2007-08</v>
      </c>
      <c r="E19" s="392">
        <v>236524.13999999996</v>
      </c>
      <c r="F19" s="393">
        <v>141156.90999999997</v>
      </c>
      <c r="G19" s="393">
        <v>78970.49</v>
      </c>
      <c r="H19" s="393">
        <v>15806.519999999999</v>
      </c>
      <c r="I19" s="394">
        <v>14544.0</v>
      </c>
      <c r="K19" s="369"/>
      <c r="L19" s="371">
        <v>4952277.0</v>
      </c>
      <c r="N19" s="395" t="str">
        <f t="shared" si="3"/>
        <v>2007-08</v>
      </c>
      <c r="O19" s="396"/>
      <c r="P19" s="397"/>
      <c r="Q19" s="398"/>
    </row>
    <row r="20" ht="14.25" customHeight="1">
      <c r="A20" s="380" t="str">
        <f t="shared" si="1"/>
        <v>2008-2009</v>
      </c>
      <c r="B20" s="390" t="s">
        <v>1144</v>
      </c>
      <c r="C20" s="391" t="str">
        <f t="shared" si="2"/>
        <v>2008-09</v>
      </c>
      <c r="E20" s="392">
        <v>243152.59999999998</v>
      </c>
      <c r="F20" s="393">
        <v>143768.87</v>
      </c>
      <c r="G20" s="393">
        <v>82409.41999999997</v>
      </c>
      <c r="H20" s="393">
        <v>16507.129999999994</v>
      </c>
      <c r="I20" s="394">
        <v>14251.0</v>
      </c>
      <c r="K20" s="369"/>
      <c r="L20" s="371">
        <v>4702697.0</v>
      </c>
      <c r="N20" s="395" t="str">
        <f t="shared" si="3"/>
        <v>2008-09</v>
      </c>
      <c r="O20" s="396"/>
      <c r="P20" s="397"/>
      <c r="Q20" s="398"/>
    </row>
    <row r="21" ht="14.25" customHeight="1">
      <c r="A21" s="380" t="str">
        <f t="shared" si="1"/>
        <v>2009-2010</v>
      </c>
      <c r="B21" s="390" t="s">
        <v>1145</v>
      </c>
      <c r="C21" s="391" t="str">
        <f t="shared" si="2"/>
        <v>2009-10</v>
      </c>
      <c r="E21" s="392">
        <v>244497.06999999998</v>
      </c>
      <c r="F21" s="393">
        <v>143734.43999999997</v>
      </c>
      <c r="G21" s="393">
        <v>83436.13</v>
      </c>
      <c r="H21" s="393">
        <v>16917.520000000004</v>
      </c>
      <c r="I21" s="394">
        <v>15505.0</v>
      </c>
      <c r="K21" s="369"/>
      <c r="L21" s="371">
        <v>4338295.0</v>
      </c>
      <c r="N21" s="395" t="str">
        <f t="shared" si="3"/>
        <v>2009-10</v>
      </c>
      <c r="O21" s="396"/>
      <c r="P21" s="397"/>
      <c r="Q21" s="398"/>
    </row>
    <row r="22" ht="14.25" customHeight="1">
      <c r="A22" s="380" t="str">
        <f t="shared" si="1"/>
        <v>2010-2011</v>
      </c>
      <c r="B22" s="390" t="s">
        <v>1146</v>
      </c>
      <c r="C22" s="391" t="str">
        <f t="shared" si="2"/>
        <v>2010-11</v>
      </c>
      <c r="E22" s="392">
        <v>233255.2</v>
      </c>
      <c r="F22" s="393">
        <v>139109.61</v>
      </c>
      <c r="G22" s="393">
        <v>78073.75000000001</v>
      </c>
      <c r="H22" s="393">
        <v>15819.830000000002</v>
      </c>
      <c r="I22" s="394">
        <v>18421.0</v>
      </c>
      <c r="K22" s="369"/>
      <c r="L22" s="371">
        <v>4150916.0</v>
      </c>
      <c r="N22" s="395" t="str">
        <f t="shared" si="3"/>
        <v>2010-11</v>
      </c>
      <c r="O22" s="396"/>
      <c r="P22" s="399">
        <v>675090.0</v>
      </c>
      <c r="Q22" s="400"/>
    </row>
    <row r="23" ht="14.25" customHeight="1">
      <c r="A23" s="380" t="str">
        <f t="shared" si="1"/>
        <v>2011-2012</v>
      </c>
      <c r="B23" s="390" t="s">
        <v>1147</v>
      </c>
      <c r="C23" s="391" t="str">
        <f t="shared" si="2"/>
        <v>2011-12</v>
      </c>
      <c r="E23" s="392">
        <v>220121.28000000003</v>
      </c>
      <c r="F23" s="393">
        <v>134100.02</v>
      </c>
      <c r="G23" s="393">
        <v>71592.36</v>
      </c>
      <c r="H23" s="393">
        <v>14392.900000000009</v>
      </c>
      <c r="I23" s="394">
        <v>20343.0</v>
      </c>
      <c r="K23" s="369"/>
      <c r="L23" s="371">
        <v>4379984.0</v>
      </c>
      <c r="N23" s="395" t="str">
        <f t="shared" si="3"/>
        <v>2011-12</v>
      </c>
      <c r="O23" s="396"/>
      <c r="P23" s="399">
        <v>648482.0</v>
      </c>
      <c r="Q23" s="400"/>
    </row>
    <row r="24" ht="14.25" customHeight="1">
      <c r="A24" s="380" t="str">
        <f t="shared" si="1"/>
        <v>2012-2013</v>
      </c>
      <c r="B24" s="390" t="s">
        <v>1148</v>
      </c>
      <c r="C24" s="391" t="str">
        <f t="shared" si="2"/>
        <v>2012-13</v>
      </c>
      <c r="E24" s="392">
        <v>213631.5</v>
      </c>
      <c r="F24" s="393">
        <v>129583.79</v>
      </c>
      <c r="G24" s="393">
        <v>69822.16</v>
      </c>
      <c r="H24" s="393">
        <v>14204.509999999991</v>
      </c>
      <c r="I24" s="394">
        <v>19011.0</v>
      </c>
      <c r="K24" s="369"/>
      <c r="L24" s="371">
        <v>4063571.0</v>
      </c>
      <c r="N24" s="395" t="str">
        <f t="shared" si="3"/>
        <v>2012-13</v>
      </c>
      <c r="O24" s="396"/>
      <c r="P24" s="399">
        <v>581129.0</v>
      </c>
      <c r="Q24" s="400"/>
    </row>
    <row r="25" ht="14.25" customHeight="1">
      <c r="A25" s="380" t="str">
        <f t="shared" si="1"/>
        <v>2013-2014</v>
      </c>
      <c r="B25" s="401">
        <v>41729.0</v>
      </c>
      <c r="C25" s="391" t="str">
        <f t="shared" si="2"/>
        <v>2013-14</v>
      </c>
      <c r="E25" s="392">
        <v>209361.88</v>
      </c>
      <c r="F25" s="393">
        <v>127909.29999999999</v>
      </c>
      <c r="G25" s="393">
        <v>68370.26</v>
      </c>
      <c r="H25" s="393">
        <v>13065.890000000005</v>
      </c>
      <c r="I25" s="394">
        <v>17764.0</v>
      </c>
      <c r="K25" s="369"/>
      <c r="L25" s="371">
        <v>4028463.0</v>
      </c>
      <c r="N25" s="395" t="str">
        <f t="shared" si="3"/>
        <v>2013-14</v>
      </c>
      <c r="O25" s="396"/>
      <c r="P25" s="399">
        <v>603989.0</v>
      </c>
      <c r="Q25" s="400"/>
    </row>
    <row r="26" ht="14.25" customHeight="1">
      <c r="A26" s="380" t="str">
        <f t="shared" si="1"/>
        <v>2014-2015</v>
      </c>
      <c r="B26" s="401">
        <v>42094.0</v>
      </c>
      <c r="C26" s="391" t="str">
        <f t="shared" si="2"/>
        <v>2014-15</v>
      </c>
      <c r="E26" s="392">
        <v>207728.33000000002</v>
      </c>
      <c r="F26" s="393">
        <v>127192.46000000004</v>
      </c>
      <c r="G26" s="393">
        <v>68147.48</v>
      </c>
      <c r="H26" s="393">
        <v>12370.39</v>
      </c>
      <c r="I26" s="394">
        <v>16074.0</v>
      </c>
      <c r="K26" s="369"/>
      <c r="L26" s="371">
        <v>4167619.0</v>
      </c>
      <c r="N26" s="395" t="str">
        <f t="shared" si="3"/>
        <v>2014-15</v>
      </c>
      <c r="O26" s="396"/>
      <c r="P26" s="399">
        <v>596179.0</v>
      </c>
      <c r="Q26" s="400"/>
    </row>
    <row r="27" ht="14.25" customHeight="1">
      <c r="A27" s="380" t="str">
        <f t="shared" si="1"/>
        <v>2015-2016</v>
      </c>
      <c r="B27" s="401">
        <v>42460.0</v>
      </c>
      <c r="C27" s="391" t="str">
        <f t="shared" si="2"/>
        <v>2015-16</v>
      </c>
      <c r="E27" s="392">
        <v>200921.70000000007</v>
      </c>
      <c r="F27" s="393">
        <v>124066.25000000006</v>
      </c>
      <c r="G27" s="393">
        <v>65797.26</v>
      </c>
      <c r="H27" s="393">
        <v>11043.189999999997</v>
      </c>
      <c r="I27" s="394">
        <v>15996.0</v>
      </c>
      <c r="K27" s="369"/>
      <c r="L27" s="371">
        <v>4504463.0</v>
      </c>
      <c r="N27" s="395" t="str">
        <f t="shared" si="3"/>
        <v>2015-16</v>
      </c>
      <c r="O27" s="396"/>
      <c r="P27" s="399">
        <v>561836.0</v>
      </c>
      <c r="Q27" s="400"/>
    </row>
    <row r="28" ht="14.25" customHeight="1">
      <c r="A28" s="380" t="str">
        <f t="shared" si="1"/>
        <v>2016-2017</v>
      </c>
      <c r="B28" s="401">
        <v>42825.0</v>
      </c>
      <c r="C28" s="391" t="str">
        <f t="shared" si="2"/>
        <v>2016-17</v>
      </c>
      <c r="E28" s="392">
        <v>198685.89923243763</v>
      </c>
      <c r="F28" s="393">
        <v>123141.99450000003</v>
      </c>
      <c r="G28" s="393">
        <v>65319.428262167814</v>
      </c>
      <c r="H28" s="393">
        <v>10213.476470269785</v>
      </c>
      <c r="I28" s="394">
        <v>13502.0</v>
      </c>
      <c r="K28" s="369">
        <v>11216.0</v>
      </c>
      <c r="L28" s="371">
        <v>4952841.0</v>
      </c>
      <c r="N28" s="395" t="str">
        <f t="shared" si="3"/>
        <v>2016-17</v>
      </c>
      <c r="O28" s="396"/>
      <c r="P28" s="399">
        <v>527076.0</v>
      </c>
      <c r="Q28" s="400"/>
    </row>
    <row r="29" ht="14.25" customHeight="1">
      <c r="A29" s="380" t="str">
        <f t="shared" si="1"/>
        <v>2017-2018</v>
      </c>
      <c r="B29" s="401">
        <v>43190.0</v>
      </c>
      <c r="C29" s="391" t="str">
        <f t="shared" si="2"/>
        <v>2017-18</v>
      </c>
      <c r="E29" s="392">
        <v>199753.265650531</v>
      </c>
      <c r="F29" s="393">
        <v>122404.80097499999</v>
      </c>
      <c r="G29" s="393">
        <v>67200.49568633299</v>
      </c>
      <c r="H29" s="393">
        <v>10138.968989198</v>
      </c>
      <c r="I29" s="394">
        <v>11690.0</v>
      </c>
      <c r="K29" s="369">
        <v>10729.0</v>
      </c>
      <c r="L29" s="371">
        <v>5506557.0</v>
      </c>
      <c r="N29" s="395" t="str">
        <f t="shared" si="3"/>
        <v>2017-18</v>
      </c>
      <c r="O29" s="396"/>
      <c r="P29" s="399">
        <v>483932.0</v>
      </c>
      <c r="Q29" s="400">
        <v>442717.0</v>
      </c>
    </row>
    <row r="30" ht="14.25" customHeight="1">
      <c r="A30" s="380" t="str">
        <f t="shared" si="1"/>
        <v>2018-2019</v>
      </c>
      <c r="B30" s="401">
        <v>43555.0</v>
      </c>
      <c r="C30" s="391" t="str">
        <f t="shared" si="2"/>
        <v>2018-19</v>
      </c>
      <c r="E30" s="392">
        <v>202038.73992047287</v>
      </c>
      <c r="F30" s="393">
        <v>123188.85695</v>
      </c>
      <c r="G30" s="393">
        <v>69301.78108127491</v>
      </c>
      <c r="H30" s="393">
        <v>9547.10188919799</v>
      </c>
      <c r="I30" s="394">
        <v>10642.0</v>
      </c>
      <c r="K30" s="369">
        <v>11207.0</v>
      </c>
      <c r="L30" s="371">
        <v>5961358.0</v>
      </c>
      <c r="N30" s="395" t="str">
        <f t="shared" si="3"/>
        <v>2018-19</v>
      </c>
      <c r="O30" s="396"/>
      <c r="P30" s="399">
        <v>403221.0</v>
      </c>
      <c r="Q30" s="400">
        <v>457760.0</v>
      </c>
    </row>
    <row r="31" ht="14.25" customHeight="1">
      <c r="A31" s="380" t="str">
        <f t="shared" si="1"/>
        <v>2019-2020</v>
      </c>
      <c r="B31" s="401">
        <v>43921.0</v>
      </c>
      <c r="C31" s="391" t="str">
        <f t="shared" si="2"/>
        <v>2019-20</v>
      </c>
      <c r="E31" s="392">
        <v>210688.59622391858</v>
      </c>
      <c r="F31" s="393">
        <v>129110.02466978366</v>
      </c>
      <c r="G31" s="393">
        <v>72330.51076935565</v>
      </c>
      <c r="H31" s="393">
        <v>9248.060784779296</v>
      </c>
      <c r="I31" s="394">
        <v>9571.0</v>
      </c>
      <c r="K31" s="369">
        <v>10213.0</v>
      </c>
      <c r="L31" s="371">
        <v>6079733.0</v>
      </c>
      <c r="N31" s="395" t="str">
        <f t="shared" si="3"/>
        <v>2019-20</v>
      </c>
      <c r="O31" s="396"/>
      <c r="P31" s="399">
        <v>350863.0</v>
      </c>
      <c r="Q31" s="400">
        <v>415003.0</v>
      </c>
    </row>
    <row r="32" ht="14.25" customHeight="1">
      <c r="A32" s="380" t="str">
        <f t="shared" si="1"/>
        <v>2020-2021</v>
      </c>
      <c r="B32" s="401">
        <v>44286.0</v>
      </c>
      <c r="C32" s="391" t="str">
        <f t="shared" si="2"/>
        <v>2020-21</v>
      </c>
      <c r="E32" s="392">
        <v>220519.4779788657</v>
      </c>
      <c r="F32" s="393">
        <v>135301.41372500005</v>
      </c>
      <c r="G32" s="393">
        <v>75933.88845453461</v>
      </c>
      <c r="H32" s="393">
        <v>9284.175799331037</v>
      </c>
      <c r="I32" s="394">
        <v>9174.0</v>
      </c>
      <c r="K32" s="187"/>
      <c r="L32" s="371">
        <v>5433564.0</v>
      </c>
      <c r="N32" s="395" t="str">
        <f t="shared" si="3"/>
        <v>2020-21</v>
      </c>
      <c r="O32" s="396"/>
      <c r="P32" s="399">
        <v>315158.0</v>
      </c>
      <c r="Q32" s="400">
        <v>401141.0</v>
      </c>
    </row>
    <row r="33" ht="14.25" customHeight="1">
      <c r="A33" s="380" t="str">
        <f t="shared" si="1"/>
        <v>2021-2022</v>
      </c>
      <c r="B33" s="401">
        <v>44651.0</v>
      </c>
      <c r="C33" s="391" t="str">
        <f t="shared" si="2"/>
        <v>2021-22</v>
      </c>
      <c r="E33" s="392">
        <v>225228.6139885234</v>
      </c>
      <c r="F33" s="393">
        <v>140228.325965</v>
      </c>
      <c r="G33" s="393">
        <v>76250.24721619228</v>
      </c>
      <c r="H33" s="393">
        <v>8750.04080733112</v>
      </c>
      <c r="I33" s="394">
        <v>8545.0</v>
      </c>
      <c r="K33" s="187"/>
      <c r="L33" s="371">
        <v>6341734.0</v>
      </c>
      <c r="N33" s="395" t="str">
        <f t="shared" si="3"/>
        <v>2021-22</v>
      </c>
      <c r="O33" s="396"/>
      <c r="P33" s="399">
        <v>296189.0</v>
      </c>
      <c r="Q33" s="400">
        <v>364799.0</v>
      </c>
    </row>
    <row r="34" ht="14.25" customHeight="1">
      <c r="A34" s="380" t="str">
        <f t="shared" si="1"/>
        <v>2022-2023</v>
      </c>
      <c r="B34" s="401">
        <v>45016.0</v>
      </c>
      <c r="C34" s="391" t="str">
        <f t="shared" si="2"/>
        <v>2022-23</v>
      </c>
      <c r="E34" s="392">
        <v>233835.91416742536</v>
      </c>
      <c r="F34" s="393">
        <v>147433.67384972598</v>
      </c>
      <c r="G34" s="393">
        <v>78595.96779124792</v>
      </c>
      <c r="H34" s="393">
        <v>7806.272526451443</v>
      </c>
      <c r="I34" s="394">
        <v>6841.0</v>
      </c>
      <c r="K34" s="369">
        <v>8656.0</v>
      </c>
      <c r="L34" s="371">
        <v>6736894.0</v>
      </c>
      <c r="N34" s="395" t="str">
        <f t="shared" si="3"/>
        <v>2022-23</v>
      </c>
      <c r="O34" s="396"/>
      <c r="P34" s="399">
        <v>312167.0</v>
      </c>
      <c r="Q34" s="400">
        <v>393814.0</v>
      </c>
    </row>
    <row r="35" ht="14.25" customHeight="1">
      <c r="A35" s="380" t="str">
        <f t="shared" si="1"/>
        <v>2023-2024</v>
      </c>
      <c r="B35" s="402">
        <v>45382.0</v>
      </c>
      <c r="C35" s="403" t="s">
        <v>1149</v>
      </c>
      <c r="E35" s="404">
        <v>236587.98990302027</v>
      </c>
      <c r="F35" s="405">
        <v>147746.10524749992</v>
      </c>
      <c r="G35" s="405">
        <v>81303.11139070161</v>
      </c>
      <c r="H35" s="405">
        <v>7538.773264818745</v>
      </c>
      <c r="I35" s="406">
        <v>6118.0</v>
      </c>
      <c r="K35" s="372">
        <v>8787.0</v>
      </c>
      <c r="L35" s="374">
        <v>6655105.0</v>
      </c>
      <c r="N35" s="407" t="s">
        <v>1149</v>
      </c>
      <c r="O35" s="396"/>
      <c r="P35" s="408">
        <v>341010.0</v>
      </c>
      <c r="Q35" s="409">
        <v>418142.0</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B2:M4"/>
    <mergeCell ref="E11:I11"/>
    <mergeCell ref="K11:L11"/>
    <mergeCell ref="P11:Q11"/>
  </mergeCells>
  <hyperlinks>
    <hyperlink r:id="rId1" ref="B6"/>
    <hyperlink r:id="rId2" ref="B7"/>
    <hyperlink r:id="rId3" ref="B8"/>
  </hyperlinks>
  <printOptions/>
  <pageMargins bottom="0.75" footer="0.0" header="0.0" left="0.7" right="0.7" top="0.75"/>
  <pageSetup paperSize="9" orientation="portrait"/>
  <drawing r:id="rId4"/>
</worksheet>
</file>