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tnao365-my.sharepoint.com/personal/william_p_petersen_cvshealth_com/Documents/Admin/Personal/"/>
    </mc:Choice>
  </mc:AlternateContent>
  <xr:revisionPtr revIDLastSave="334" documentId="8_{5C04A892-E85A-4FE1-B920-49C754C98DF1}" xr6:coauthVersionLast="47" xr6:coauthVersionMax="47" xr10:uidLastSave="{D55AEDE8-8336-4793-8F52-FC08763AC519}"/>
  <bookViews>
    <workbookView xWindow="-28695" yWindow="45" windowWidth="21600" windowHeight="15435" xr2:uid="{353CDAB5-9694-47E7-B233-8D9831DED0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61" i="1"/>
  <c r="B63" i="1"/>
  <c r="B57" i="1"/>
  <c r="B62" i="1" s="1"/>
  <c r="B59" i="1"/>
  <c r="B64" i="1" s="1"/>
  <c r="B53" i="1"/>
  <c r="B44" i="1"/>
  <c r="B35" i="1"/>
  <c r="B34" i="1"/>
  <c r="B28" i="1"/>
  <c r="B27" i="1"/>
  <c r="B24" i="1"/>
  <c r="B7" i="1"/>
  <c r="B12" i="1"/>
  <c r="B66" i="1" l="1"/>
  <c r="B65" i="1"/>
  <c r="B39" i="1"/>
  <c r="B38" i="1"/>
  <c r="B42" i="1" s="1"/>
  <c r="B15" i="1"/>
</calcChain>
</file>

<file path=xl/sharedStrings.xml><?xml version="1.0" encoding="utf-8"?>
<sst xmlns="http://schemas.openxmlformats.org/spreadsheetml/2006/main" count="63" uniqueCount="56">
  <si>
    <t>Anne</t>
  </si>
  <si>
    <t>Total Assetts</t>
  </si>
  <si>
    <t>Total Debts</t>
  </si>
  <si>
    <t>Total Net Worth (Total Assetts minus Total Liabilities)</t>
  </si>
  <si>
    <t>Bill</t>
  </si>
  <si>
    <t>Months Of Child Support Payments Left To Pay:    Audrey To Receive until April 23, 2023 (18 Years of Age)</t>
  </si>
  <si>
    <t>Months Of Child Support Payments Left To Pay:    Sabrina To Receive until July, 22, 2033 (18 Years of Age)</t>
  </si>
  <si>
    <t>Months of Alimony Payments</t>
  </si>
  <si>
    <t>Total Alimony Obligation</t>
  </si>
  <si>
    <t>Total Months Paid Alimony @ Original Amount</t>
  </si>
  <si>
    <t>Total Months Paid Child Support @ Original Amount</t>
  </si>
  <si>
    <t>Stock Account</t>
  </si>
  <si>
    <t>New Car</t>
  </si>
  <si>
    <t>Used Car for 17 year old daughter</t>
  </si>
  <si>
    <t>Original Timeshare:  Number of Days Per Year for Bill</t>
  </si>
  <si>
    <t>Days In A Year</t>
  </si>
  <si>
    <t>2023 Mediation Timeshare Change:  Number of Days Per Year for Bill</t>
  </si>
  <si>
    <t>Original Timeshare:  Number of Days Per Year for Anne</t>
  </si>
  <si>
    <t>2023 Mediation Timeshare Change:  Percentage of Bills Timeshare with Kids</t>
  </si>
  <si>
    <t>2023 Mediation Timeshare Change:  Percentage of Annes Timeshare with Kids</t>
  </si>
  <si>
    <t>Original Timeshare:  Percentage of Bills Timeshare with Kids</t>
  </si>
  <si>
    <t>Original Timeshare:  Percentage of Annes Timeshare with Kids</t>
  </si>
  <si>
    <t>Percentage Increase of Timeshare for Bill</t>
  </si>
  <si>
    <t>Percentage Decrease of Timeshare for Anne</t>
  </si>
  <si>
    <t>Notes:  No Child Support Modifications where made post January 2023 Mediation (Parental Alienation)</t>
  </si>
  <si>
    <t>Total 529 Plan College Payments (48 Months x $200 | Audrey's $100 and Sabrina's $100)</t>
  </si>
  <si>
    <t>TIMESHARE CHANGES SINCE FINAL DIVORCE JUDGEMENT</t>
  </si>
  <si>
    <t>Total Additional Income\Gifts that Anne has received from Family</t>
  </si>
  <si>
    <t>TBD</t>
  </si>
  <si>
    <t xml:space="preserve"> minus</t>
  </si>
  <si>
    <t>Difference In NetWorth Between Bill ($887,799) and Anne ($1,417,065)</t>
  </si>
  <si>
    <t>&lt;&lt;==</t>
  </si>
  <si>
    <t>Financial Snapshot | Based on Original Divorce Judgement</t>
  </si>
  <si>
    <t xml:space="preserve">                Bill Required to Pay Reunification Counseling Costs due to Anne's lack of Co-Parenting</t>
  </si>
  <si>
    <t>Additional Income (Gifts \ Inheritance) - Substantial Change in Income</t>
  </si>
  <si>
    <r>
      <t>Alimony Obligation Amount (</t>
    </r>
    <r>
      <rPr>
        <b/>
        <sz val="12"/>
        <color rgb="FF0000CC"/>
        <rFont val="Calibri"/>
        <family val="2"/>
        <scheme val="minor"/>
      </rPr>
      <t xml:space="preserve"> January 2021 Final Divorce Judgement</t>
    </r>
    <r>
      <rPr>
        <b/>
        <sz val="12"/>
        <color rgb="FFC0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)</t>
    </r>
  </si>
  <si>
    <r>
      <t xml:space="preserve">Child Support (Until 18 Years of Age - </t>
    </r>
    <r>
      <rPr>
        <b/>
        <sz val="12"/>
        <color rgb="FF0000CC"/>
        <rFont val="Calibri"/>
        <family val="2"/>
        <scheme val="minor"/>
      </rPr>
      <t>January 2021 Final Divorce Judgement</t>
    </r>
    <r>
      <rPr>
        <b/>
        <sz val="12"/>
        <color rgb="FFC0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)</t>
    </r>
  </si>
  <si>
    <r>
      <t xml:space="preserve">College 529 Payments ($100 to Audrey &amp; $100 to Sabrina - </t>
    </r>
    <r>
      <rPr>
        <b/>
        <sz val="12"/>
        <color rgb="FF0000CC"/>
        <rFont val="Calibri"/>
        <family val="2"/>
        <scheme val="minor"/>
      </rPr>
      <t xml:space="preserve">January 2021 Final Divorce Judgement </t>
    </r>
    <r>
      <rPr>
        <b/>
        <sz val="12"/>
        <color theme="1"/>
        <rFont val="Calibri"/>
        <family val="2"/>
        <scheme val="minor"/>
      </rPr>
      <t>)</t>
    </r>
  </si>
  <si>
    <r>
      <t xml:space="preserve">Total Alimony Amount of Moneys Paid @ Original Amount </t>
    </r>
    <r>
      <rPr>
        <b/>
        <sz val="12"/>
        <color rgb="FFC00000"/>
        <rFont val="Calibri"/>
        <family val="2"/>
        <scheme val="minor"/>
      </rPr>
      <t xml:space="preserve">- </t>
    </r>
    <r>
      <rPr>
        <b/>
        <sz val="12"/>
        <color rgb="FF0000CC"/>
        <rFont val="Calibri"/>
        <family val="2"/>
        <scheme val="minor"/>
      </rPr>
      <t xml:space="preserve">January 2021 Final Divorce Judgement </t>
    </r>
  </si>
  <si>
    <r>
      <t xml:space="preserve">Total Child Support Amount of Moneys Paid @ Original Amount </t>
    </r>
    <r>
      <rPr>
        <b/>
        <sz val="12"/>
        <color rgb="FFC00000"/>
        <rFont val="Calibri"/>
        <family val="2"/>
        <scheme val="minor"/>
      </rPr>
      <t>-</t>
    </r>
    <r>
      <rPr>
        <b/>
        <sz val="12"/>
        <color rgb="FF0000CC"/>
        <rFont val="Calibri"/>
        <family val="2"/>
        <scheme val="minor"/>
      </rPr>
      <t xml:space="preserve"> January 2021 Final Divorce Judgement </t>
    </r>
  </si>
  <si>
    <r>
      <t xml:space="preserve">Total Alimony &amp; Child Support Paid during UNEMPLOYMENT (July 2023 to September 2023)  
        NOTE:  </t>
    </r>
    <r>
      <rPr>
        <b/>
        <sz val="12"/>
        <color rgb="FFC00000"/>
        <rFont val="Calibri"/>
        <family val="2"/>
        <scheme val="minor"/>
      </rPr>
      <t>This does not include Legal Fees Due To Anne Refusing to negotiate lowering support</t>
    </r>
  </si>
  <si>
    <r>
      <t xml:space="preserve">Reduced Alimony Amount after receiving new job </t>
    </r>
    <r>
      <rPr>
        <b/>
        <sz val="12"/>
        <color rgb="FF7030A0"/>
        <rFont val="Calibri"/>
        <family val="2"/>
        <scheme val="minor"/>
      </rPr>
      <t>Pending 2024 Mediation - Substantial Change in Income &amp; Timeshare Changes</t>
    </r>
  </si>
  <si>
    <r>
      <t xml:space="preserve">Reduced Child Support Amount after receiving new job </t>
    </r>
    <r>
      <rPr>
        <b/>
        <sz val="12"/>
        <color rgb="FF7030A0"/>
        <rFont val="Calibri"/>
        <family val="2"/>
        <scheme val="minor"/>
      </rPr>
      <t>Pending 2024 Mediation - Substantial Change in Income &amp; Timeshare Changes</t>
    </r>
  </si>
  <si>
    <r>
      <t xml:space="preserve">Total Months Paid @ Reduced Alimony Amount </t>
    </r>
    <r>
      <rPr>
        <b/>
        <sz val="12"/>
        <color rgb="FF7030A0"/>
        <rFont val="Calibri"/>
        <family val="2"/>
        <scheme val="minor"/>
      </rPr>
      <t>Pending 2024 Mediation - Substantial Change in Income &amp; Timeshare Changes</t>
    </r>
  </si>
  <si>
    <r>
      <t xml:space="preserve">Total Months Paid @ Reduced Child Support Amount </t>
    </r>
    <r>
      <rPr>
        <b/>
        <sz val="12"/>
        <color rgb="FF7030A0"/>
        <rFont val="Calibri"/>
        <family val="2"/>
        <scheme val="minor"/>
      </rPr>
      <t>Pending 2024 Mediation - Substantial Change in Income &amp; Timeshare Changes</t>
    </r>
  </si>
  <si>
    <r>
      <t xml:space="preserve">Total Alimony Amount of Moneys Paid </t>
    </r>
    <r>
      <rPr>
        <b/>
        <sz val="12"/>
        <color rgb="FFFF0000"/>
        <rFont val="Calibri"/>
        <family val="2"/>
        <scheme val="minor"/>
      </rPr>
      <t>@ Reduced Amount Amount Pending Mediation / Court Hearing</t>
    </r>
  </si>
  <si>
    <r>
      <t xml:space="preserve">Total Child Support Amount of Moneys Paid </t>
    </r>
    <r>
      <rPr>
        <b/>
        <sz val="12"/>
        <color rgb="FFFF0000"/>
        <rFont val="Calibri"/>
        <family val="2"/>
        <scheme val="minor"/>
      </rPr>
      <t>@ Reduced Amount Amount Pending Mediation / Court Hearing</t>
    </r>
  </si>
  <si>
    <r>
      <t xml:space="preserve">Total 529 College Plan Moneys Paid over 48 Months @ Original Amount - </t>
    </r>
    <r>
      <rPr>
        <b/>
        <sz val="12"/>
        <color rgb="FF0000CC"/>
        <rFont val="Calibri"/>
        <family val="2"/>
        <scheme val="minor"/>
      </rPr>
      <t xml:space="preserve">January 2021 Final Divorce Judgement </t>
    </r>
  </si>
  <si>
    <r>
      <t xml:space="preserve">Total Alimony Paid To Date </t>
    </r>
    <r>
      <rPr>
        <b/>
        <sz val="12"/>
        <color rgb="FF0000CC"/>
        <rFont val="Calibri"/>
        <family val="2"/>
        <scheme val="minor"/>
      </rPr>
      <t xml:space="preserve">@ Original Amount - January 2021 Final Divorce Judgement </t>
    </r>
  </si>
  <si>
    <r>
      <t xml:space="preserve">Total Child Support Paid To Date </t>
    </r>
    <r>
      <rPr>
        <b/>
        <sz val="12"/>
        <color rgb="FF0000CC"/>
        <rFont val="Calibri"/>
        <family val="2"/>
        <scheme val="minor"/>
      </rPr>
      <t xml:space="preserve">@ Original Amount - January 2021 Final Divorce Judgement </t>
    </r>
  </si>
  <si>
    <r>
      <t xml:space="preserve">Total Alimony Obligation Left To Pay </t>
    </r>
    <r>
      <rPr>
        <b/>
        <sz val="12"/>
        <color rgb="FF0000CC"/>
        <rFont val="Calibri"/>
        <family val="2"/>
        <scheme val="minor"/>
      </rPr>
      <t xml:space="preserve">@ Original Amount - January 2021 Final Divorce Judgement </t>
    </r>
  </si>
  <si>
    <r>
      <t xml:space="preserve">Total Child Support Obligation Left To Pay 2 Children (Audrey &amp; Sabrina) </t>
    </r>
    <r>
      <rPr>
        <b/>
        <sz val="12"/>
        <color rgb="FF0000CC"/>
        <rFont val="Calibri"/>
        <family val="2"/>
        <scheme val="minor"/>
      </rPr>
      <t xml:space="preserve">@ Original Amount - January 2021 Final Divorce Judgement </t>
    </r>
  </si>
  <si>
    <r>
      <t>Total Child Support Obligation Left To Pay 1 Children (Sabrina 98 months x $600)</t>
    </r>
    <r>
      <rPr>
        <b/>
        <sz val="12"/>
        <color rgb="FF0000CC"/>
        <rFont val="Calibri"/>
        <family val="2"/>
        <scheme val="minor"/>
      </rPr>
      <t xml:space="preserve">@ Original Amount - January 2021 Final Divorce Judgement </t>
    </r>
  </si>
  <si>
    <r>
      <t>Monthly Amounts Paid to Cover Medical / Dental Insurance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FF3300"/>
        <rFont val="Calibri"/>
        <family val="2"/>
        <scheme val="minor"/>
      </rPr>
      <t>TO BE DETERMINED VIA SUBPOENA - IF NECESSARY</t>
    </r>
  </si>
  <si>
    <r>
      <t>Monthly Amounts Paid to Cover Car Insurance TO BE DETERMINED</t>
    </r>
    <r>
      <rPr>
        <sz val="12"/>
        <color rgb="FFFF3300"/>
        <rFont val="Calibri"/>
        <family val="2"/>
        <scheme val="minor"/>
      </rPr>
      <t xml:space="preserve"> </t>
    </r>
    <r>
      <rPr>
        <b/>
        <sz val="12"/>
        <color rgb="FFFF3300"/>
        <rFont val="Calibri"/>
        <family val="2"/>
        <scheme val="minor"/>
      </rPr>
      <t>TO BE DETERMINED VIA SUBPOENA - IF NECESSARY</t>
    </r>
  </si>
  <si>
    <r>
      <t>Monthly Amounts Paid to Cover Other Income TO BE DETERMINED</t>
    </r>
    <r>
      <rPr>
        <b/>
        <sz val="12"/>
        <color rgb="FFFF3300"/>
        <rFont val="Calibri"/>
        <family val="2"/>
        <scheme val="minor"/>
      </rPr>
      <t xml:space="preserve"> TO BE DETERMINED VIA SUBPOENA - IF NECESSARY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</si>
</sst>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FF3300"/>
      <name val="Calibri"/>
      <family val="2"/>
      <scheme val="minor"/>
    </font>
    <font>
      <sz val="12"/>
      <color rgb="FFFF3300"/>
      <name val="Calibri"/>
      <family val="2"/>
      <scheme val="minor"/>
    </font>
    <font>
      <sz val="12"/>
      <color rgb="FF0000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164" fontId="1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2" fillId="0" borderId="0" xfId="0" applyFont="1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 applyAlignment="1">
      <alignment horizontal="left" vertical="center"/>
    </xf>
    <xf numFmtId="164" fontId="4" fillId="2" borderId="0" xfId="0" applyNumberFormat="1" applyFont="1" applyFill="1"/>
    <xf numFmtId="164" fontId="4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left"/>
    </xf>
    <xf numFmtId="0" fontId="3" fillId="2" borderId="0" xfId="0" quotePrefix="1" applyFont="1" applyFill="1"/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/>
    <xf numFmtId="0" fontId="3" fillId="2" borderId="0" xfId="0" applyFont="1" applyFill="1"/>
    <xf numFmtId="164" fontId="1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7" fillId="2" borderId="0" xfId="0" applyFont="1" applyFill="1"/>
    <xf numFmtId="164" fontId="1" fillId="0" borderId="0" xfId="0" applyNumberFormat="1" applyFont="1" applyAlignment="1">
      <alignment horizontal="left"/>
    </xf>
    <xf numFmtId="164" fontId="3" fillId="2" borderId="0" xfId="0" applyNumberFormat="1" applyFont="1" applyFill="1" applyAlignment="1">
      <alignment horizontal="left" vertical="center"/>
    </xf>
    <xf numFmtId="0" fontId="8" fillId="0" borderId="0" xfId="0" applyFont="1"/>
    <xf numFmtId="0" fontId="1" fillId="2" borderId="0" xfId="0" applyFont="1" applyFill="1" applyBorder="1"/>
    <xf numFmtId="164" fontId="3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/>
    <xf numFmtId="0" fontId="4" fillId="0" borderId="1" xfId="0" applyFont="1" applyBorder="1" applyAlignment="1">
      <alignment horizontal="left" vertical="center"/>
    </xf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9" fontId="4" fillId="0" borderId="0" xfId="0" applyNumberFormat="1" applyFont="1" applyAlignment="1">
      <alignment horizontal="center" vertical="center"/>
    </xf>
    <xf numFmtId="0" fontId="4" fillId="0" borderId="0" xfId="0" applyFont="1"/>
    <xf numFmtId="0" fontId="11" fillId="0" borderId="0" xfId="0" applyFont="1"/>
    <xf numFmtId="9" fontId="3" fillId="0" borderId="0" xfId="0" applyNumberFormat="1" applyFont="1" applyAlignment="1">
      <alignment horizontal="center" vertical="center"/>
    </xf>
    <xf numFmtId="0" fontId="3" fillId="0" borderId="0" xfId="0" applyFont="1"/>
    <xf numFmtId="0" fontId="7" fillId="0" borderId="0" xfId="0" applyFont="1"/>
    <xf numFmtId="0" fontId="2" fillId="2" borderId="0" xfId="0" applyFont="1" applyFill="1" applyAlignment="1">
      <alignment horizontal="left" vertical="center" wrapText="1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7558A-259C-4A40-8747-50EDCA134DAB}">
  <dimension ref="B1:O109"/>
  <sheetViews>
    <sheetView tabSelected="1" topLeftCell="A37" workbookViewId="0">
      <selection activeCell="A70" sqref="A70:XFD70"/>
    </sheetView>
  </sheetViews>
  <sheetFormatPr defaultRowHeight="15" x14ac:dyDescent="0.25"/>
  <cols>
    <col min="1" max="1" width="3.28515625" customWidth="1"/>
    <col min="2" max="2" width="19.140625" style="2" customWidth="1"/>
    <col min="3" max="3" width="2.140625" customWidth="1"/>
    <col min="4" max="4" width="3.85546875" customWidth="1"/>
    <col min="5" max="5" width="14.140625" customWidth="1"/>
    <col min="6" max="6" width="9.5703125" bestFit="1" customWidth="1"/>
    <col min="7" max="7" width="13.85546875" customWidth="1"/>
  </cols>
  <sheetData>
    <row r="1" spans="2:15" ht="6.75" customHeight="1" x14ac:dyDescent="0.25">
      <c r="B1" s="3"/>
      <c r="C1" s="4"/>
      <c r="D1" s="4"/>
      <c r="E1" s="4"/>
      <c r="F1" s="4"/>
      <c r="G1" s="4"/>
      <c r="H1" s="4"/>
      <c r="I1" s="4"/>
      <c r="J1" s="4"/>
      <c r="K1" s="4"/>
      <c r="L1" s="4"/>
    </row>
    <row r="2" spans="2:15" s="7" customFormat="1" ht="16.5" thickBot="1" x14ac:dyDescent="0.3">
      <c r="B2" s="17" t="s">
        <v>32</v>
      </c>
      <c r="C2" s="18"/>
      <c r="D2" s="18"/>
      <c r="E2" s="18"/>
      <c r="F2" s="18"/>
      <c r="G2" s="18"/>
    </row>
    <row r="3" spans="2:15" ht="6.75" customHeight="1" thickTop="1" x14ac:dyDescent="0.25">
      <c r="B3" s="3"/>
      <c r="C3" s="4"/>
      <c r="D3" s="4"/>
      <c r="E3" s="4"/>
      <c r="F3" s="4"/>
      <c r="G3" s="4"/>
      <c r="H3" s="4"/>
      <c r="I3" s="4"/>
      <c r="J3" s="4"/>
      <c r="K3" s="4"/>
      <c r="L3" s="4"/>
    </row>
    <row r="4" spans="2:15" ht="15.75" x14ac:dyDescent="0.25">
      <c r="B4" s="16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2:15" ht="15.75" x14ac:dyDescent="0.25">
      <c r="B5" s="5">
        <v>1800842</v>
      </c>
      <c r="C5" s="4"/>
      <c r="D5" s="4" t="s">
        <v>1</v>
      </c>
      <c r="E5" s="4"/>
      <c r="F5" s="4"/>
      <c r="G5" s="4"/>
      <c r="H5" s="4"/>
      <c r="I5" s="4"/>
      <c r="J5" s="4"/>
      <c r="K5" s="4"/>
      <c r="L5" s="4"/>
    </row>
    <row r="6" spans="2:15" ht="15.75" x14ac:dyDescent="0.25">
      <c r="B6" s="5">
        <v>383777</v>
      </c>
      <c r="C6" s="4"/>
      <c r="D6" s="4" t="s">
        <v>2</v>
      </c>
      <c r="E6" s="4"/>
      <c r="F6" s="4"/>
      <c r="G6" s="4"/>
      <c r="H6" s="4"/>
      <c r="I6" s="4"/>
      <c r="J6" s="4"/>
      <c r="K6" s="4"/>
      <c r="L6" s="4"/>
    </row>
    <row r="7" spans="2:15" ht="15.75" x14ac:dyDescent="0.25">
      <c r="B7" s="6">
        <f>B5-B6</f>
        <v>1417065</v>
      </c>
      <c r="C7" s="7"/>
      <c r="D7" s="7" t="s">
        <v>3</v>
      </c>
      <c r="E7" s="4"/>
      <c r="F7" s="4"/>
      <c r="G7" s="4"/>
      <c r="H7" s="4"/>
      <c r="I7" s="4"/>
      <c r="J7" s="4"/>
      <c r="K7" s="4"/>
      <c r="L7" s="4"/>
    </row>
    <row r="8" spans="2:15" ht="5.25" customHeight="1" x14ac:dyDescent="0.25">
      <c r="B8" s="3"/>
      <c r="C8" s="4"/>
      <c r="D8" s="4"/>
      <c r="E8" s="4"/>
      <c r="F8" s="4"/>
      <c r="G8" s="4"/>
      <c r="H8" s="4"/>
      <c r="I8" s="4"/>
      <c r="J8" s="4"/>
      <c r="K8" s="4"/>
      <c r="L8" s="4"/>
    </row>
    <row r="9" spans="2:15" ht="15.75" x14ac:dyDescent="0.25">
      <c r="B9" s="16" t="s">
        <v>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2:15" ht="15.75" x14ac:dyDescent="0.25">
      <c r="B10" s="5">
        <v>1302500</v>
      </c>
      <c r="C10" s="4"/>
      <c r="D10" s="4" t="s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5" ht="15.75" x14ac:dyDescent="0.25">
      <c r="B11" s="5">
        <v>414701</v>
      </c>
      <c r="C11" s="4"/>
      <c r="D11" s="4" t="s">
        <v>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2:15" ht="15.75" x14ac:dyDescent="0.25">
      <c r="B12" s="6">
        <f>B10-B11</f>
        <v>887799</v>
      </c>
      <c r="C12" s="7"/>
      <c r="D12" s="7" t="s">
        <v>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2:15" ht="5.25" customHeight="1" x14ac:dyDescent="0.25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2:15" ht="15.75" x14ac:dyDescent="0.25">
      <c r="B14" s="10" t="s">
        <v>30</v>
      </c>
      <c r="C14" s="8"/>
      <c r="D14" s="8"/>
      <c r="E14" s="8"/>
      <c r="F14" s="8"/>
      <c r="G14" s="8"/>
      <c r="H14" s="8"/>
      <c r="I14" s="9"/>
      <c r="J14" s="9"/>
      <c r="K14" s="4"/>
      <c r="L14" s="4"/>
      <c r="M14" s="4"/>
      <c r="N14" s="4"/>
      <c r="O14" s="4"/>
    </row>
    <row r="15" spans="2:15" ht="15.75" x14ac:dyDescent="0.25">
      <c r="B15" s="12">
        <f>B7-B12</f>
        <v>529266</v>
      </c>
      <c r="C15" s="15" t="s">
        <v>31</v>
      </c>
      <c r="D15" s="19"/>
      <c r="E15" s="11">
        <v>1417065</v>
      </c>
      <c r="F15" s="13" t="s">
        <v>29</v>
      </c>
      <c r="G15" s="14">
        <v>887799</v>
      </c>
      <c r="H15" s="8"/>
      <c r="I15" s="9"/>
      <c r="J15" s="9"/>
      <c r="K15" s="4"/>
      <c r="L15" s="4"/>
      <c r="M15" s="4"/>
      <c r="N15" s="4"/>
      <c r="O15" s="4"/>
    </row>
    <row r="16" spans="2:15" ht="15.75" x14ac:dyDescent="0.25">
      <c r="B16" s="2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2:15" ht="15.75" x14ac:dyDescent="0.25">
      <c r="B17" s="21">
        <v>2000</v>
      </c>
      <c r="C17" s="7"/>
      <c r="D17" s="7" t="s">
        <v>35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2:15" ht="15.75" x14ac:dyDescent="0.25">
      <c r="B18" s="21">
        <v>1000</v>
      </c>
      <c r="C18" s="7"/>
      <c r="D18" s="7" t="s">
        <v>36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2:15" ht="15.75" x14ac:dyDescent="0.25">
      <c r="B19" s="21">
        <v>200</v>
      </c>
      <c r="C19" s="7"/>
      <c r="D19" s="7" t="s">
        <v>37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2:15" ht="15.75" x14ac:dyDescent="0.25">
      <c r="B20" s="22">
        <v>192</v>
      </c>
      <c r="C20" s="4"/>
      <c r="D20" s="4" t="s">
        <v>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2:15" ht="15.75" x14ac:dyDescent="0.25">
      <c r="B21" s="23">
        <v>5</v>
      </c>
      <c r="C21" s="4"/>
      <c r="D21" s="4" t="s">
        <v>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2:15" ht="15.75" x14ac:dyDescent="0.25">
      <c r="B22" s="23">
        <v>103</v>
      </c>
      <c r="C22" s="4"/>
      <c r="D22" s="4" t="s">
        <v>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2:15" ht="15.75" x14ac:dyDescent="0.25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2:15" ht="15.75" x14ac:dyDescent="0.25">
      <c r="B24" s="21">
        <f>B17*B20</f>
        <v>384000</v>
      </c>
      <c r="C24" s="7"/>
      <c r="D24" s="7" t="s">
        <v>8</v>
      </c>
      <c r="E24" s="7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2:15" ht="15.75" x14ac:dyDescent="0.25">
      <c r="B25" s="23">
        <v>31</v>
      </c>
      <c r="C25" s="4"/>
      <c r="D25" s="4" t="s">
        <v>9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2:15" ht="15.75" x14ac:dyDescent="0.25">
      <c r="B26" s="23">
        <v>31</v>
      </c>
      <c r="C26" s="4"/>
      <c r="D26" s="4" t="s">
        <v>10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2:15" ht="15.75" x14ac:dyDescent="0.25">
      <c r="B27" s="21">
        <f>B17*B25</f>
        <v>62000</v>
      </c>
      <c r="C27" s="7"/>
      <c r="D27" s="7" t="s">
        <v>38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2:15" ht="15.75" x14ac:dyDescent="0.25">
      <c r="B28" s="21">
        <f>B18*B26</f>
        <v>31000</v>
      </c>
      <c r="C28" s="7"/>
      <c r="D28" s="7" t="s">
        <v>39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2:15" s="1" customFormat="1" ht="38.25" customHeight="1" x14ac:dyDescent="0.25">
      <c r="B29" s="24">
        <v>600</v>
      </c>
      <c r="C29" s="25"/>
      <c r="D29" s="44" t="s">
        <v>40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</row>
    <row r="30" spans="2:15" ht="15.75" x14ac:dyDescent="0.25">
      <c r="B30" s="20">
        <v>1000</v>
      </c>
      <c r="C30" s="4"/>
      <c r="D30" s="4" t="s">
        <v>41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2:15" ht="15.75" x14ac:dyDescent="0.25">
      <c r="B31" s="20">
        <v>800</v>
      </c>
      <c r="C31" s="4"/>
      <c r="D31" s="4" t="s">
        <v>42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2:15" ht="15.75" x14ac:dyDescent="0.25">
      <c r="B32" s="23">
        <v>13</v>
      </c>
      <c r="C32" s="4"/>
      <c r="D32" s="4" t="s">
        <v>43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ht="15.75" x14ac:dyDescent="0.25">
      <c r="B33" s="23">
        <v>13</v>
      </c>
      <c r="C33" s="4"/>
      <c r="D33" s="4" t="s">
        <v>44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2:15" ht="15.75" x14ac:dyDescent="0.25">
      <c r="B34" s="21">
        <f>B30*B32</f>
        <v>13000</v>
      </c>
      <c r="C34" s="7"/>
      <c r="D34" s="7" t="s">
        <v>45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2:15" ht="15.75" x14ac:dyDescent="0.25">
      <c r="B35" s="21">
        <f>B31*B33</f>
        <v>10400</v>
      </c>
      <c r="C35" s="7"/>
      <c r="D35" s="7" t="s">
        <v>46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2:15" ht="15.75" x14ac:dyDescent="0.25">
      <c r="B36" s="21">
        <f>48*200</f>
        <v>9600</v>
      </c>
      <c r="C36" s="7"/>
      <c r="D36" s="7" t="s">
        <v>47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2:15" ht="15.75" x14ac:dyDescent="0.25"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2:15" ht="15.75" x14ac:dyDescent="0.25">
      <c r="B38" s="21">
        <f>B34+B27+300</f>
        <v>75300</v>
      </c>
      <c r="C38" s="7"/>
      <c r="D38" s="7" t="s">
        <v>48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2:15" ht="15.75" x14ac:dyDescent="0.25">
      <c r="B39" s="21">
        <f>B35+B28+300</f>
        <v>41700</v>
      </c>
      <c r="C39" s="7"/>
      <c r="D39" s="7" t="s">
        <v>49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2:15" ht="15.75" x14ac:dyDescent="0.25">
      <c r="B40" s="24">
        <v>9400</v>
      </c>
      <c r="C40" s="7"/>
      <c r="D40" s="7" t="s">
        <v>25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2:15" ht="15.75" x14ac:dyDescent="0.25"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2:15" ht="15.75" x14ac:dyDescent="0.25">
      <c r="B42" s="21">
        <f>B24-B38</f>
        <v>308700</v>
      </c>
      <c r="C42" s="4"/>
      <c r="D42" s="4" t="s">
        <v>50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2:15" ht="15.75" x14ac:dyDescent="0.25">
      <c r="B43" s="21">
        <v>5000</v>
      </c>
      <c r="C43" s="4"/>
      <c r="D43" s="4" t="s">
        <v>51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2:15" ht="15.75" x14ac:dyDescent="0.25">
      <c r="B44" s="21">
        <f>98*600</f>
        <v>58800</v>
      </c>
      <c r="C44" s="4"/>
      <c r="D44" s="4" t="s">
        <v>52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2:15" ht="15.75" x14ac:dyDescent="0.25"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2:15" ht="15.75" x14ac:dyDescent="0.25">
      <c r="B46" s="10" t="s">
        <v>0</v>
      </c>
      <c r="C46" s="19"/>
      <c r="D46" s="19" t="s">
        <v>34</v>
      </c>
      <c r="E46" s="19"/>
      <c r="F46" s="26"/>
      <c r="G46" s="26"/>
      <c r="H46" s="9"/>
      <c r="I46" s="9"/>
      <c r="J46" s="9"/>
      <c r="K46" s="4"/>
      <c r="L46" s="4"/>
      <c r="M46" s="4"/>
      <c r="N46" s="4"/>
      <c r="O46" s="4"/>
    </row>
    <row r="47" spans="2:15" ht="15.75" x14ac:dyDescent="0.25">
      <c r="B47" s="27">
        <v>226852</v>
      </c>
      <c r="C47" s="4"/>
      <c r="D47" s="4" t="s">
        <v>11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2:15" ht="15.75" x14ac:dyDescent="0.25">
      <c r="B48" s="27">
        <v>50000</v>
      </c>
      <c r="C48" s="4"/>
      <c r="D48" s="4" t="s">
        <v>12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2:15" ht="15.75" x14ac:dyDescent="0.25">
      <c r="B49" s="27">
        <v>20000</v>
      </c>
      <c r="C49" s="4"/>
      <c r="D49" s="4" t="s">
        <v>13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2:15" ht="15.75" x14ac:dyDescent="0.25">
      <c r="B50" s="28" t="s">
        <v>28</v>
      </c>
      <c r="C50" s="29"/>
      <c r="D50" s="9" t="s">
        <v>53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ht="15.75" x14ac:dyDescent="0.25">
      <c r="B51" s="28" t="s">
        <v>28</v>
      </c>
      <c r="C51" s="29"/>
      <c r="D51" s="30" t="s">
        <v>54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ht="16.5" thickBot="1" x14ac:dyDescent="0.3">
      <c r="B52" s="31" t="s">
        <v>28</v>
      </c>
      <c r="C52" s="29"/>
      <c r="D52" s="32" t="s">
        <v>55</v>
      </c>
      <c r="E52" s="32"/>
      <c r="F52" s="32"/>
      <c r="G52" s="32"/>
      <c r="H52" s="9"/>
      <c r="I52" s="9"/>
      <c r="J52" s="9"/>
      <c r="K52" s="9"/>
      <c r="L52" s="9"/>
      <c r="M52" s="9"/>
      <c r="N52" s="9"/>
      <c r="O52" s="9"/>
    </row>
    <row r="53" spans="2:15" ht="16.5" thickTop="1" x14ac:dyDescent="0.25">
      <c r="B53" s="21">
        <f>SUM(B47:B49)</f>
        <v>296852</v>
      </c>
      <c r="C53" s="7"/>
      <c r="D53" s="7" t="s">
        <v>27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2:15" ht="15.75" x14ac:dyDescent="0.25"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2:15" ht="15.75" x14ac:dyDescent="0.25">
      <c r="B55" s="33" t="s">
        <v>26</v>
      </c>
      <c r="C55" s="34"/>
      <c r="D55" s="34"/>
      <c r="E55" s="34"/>
      <c r="F55" s="34"/>
      <c r="G55" s="34"/>
      <c r="H55" s="34"/>
      <c r="I55" s="34"/>
      <c r="J55" s="34"/>
      <c r="K55" s="4"/>
      <c r="L55" s="4"/>
      <c r="M55" s="4"/>
      <c r="N55" s="4"/>
      <c r="O55" s="4"/>
    </row>
    <row r="56" spans="2:15" ht="15.75" x14ac:dyDescent="0.25">
      <c r="B56" s="35">
        <v>95</v>
      </c>
      <c r="C56" s="7"/>
      <c r="D56" s="7" t="s">
        <v>14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2:15" ht="15.75" x14ac:dyDescent="0.25">
      <c r="B57" s="35">
        <f>B60-B56</f>
        <v>270</v>
      </c>
      <c r="C57" s="7"/>
      <c r="D57" s="7" t="s">
        <v>17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2:15" ht="15.75" x14ac:dyDescent="0.25">
      <c r="B58" s="35">
        <v>145</v>
      </c>
      <c r="C58" s="7"/>
      <c r="D58" s="7" t="s">
        <v>16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2:15" ht="15.75" x14ac:dyDescent="0.25">
      <c r="B59" s="35">
        <f>B60-B58</f>
        <v>220</v>
      </c>
      <c r="C59" s="7"/>
      <c r="D59" s="7" t="s">
        <v>16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2:15" ht="15.75" x14ac:dyDescent="0.25">
      <c r="B60" s="36">
        <v>365</v>
      </c>
      <c r="C60" s="37"/>
      <c r="D60" s="37" t="s">
        <v>15</v>
      </c>
      <c r="E60" s="37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2:15" ht="15.75" x14ac:dyDescent="0.25">
      <c r="B61" s="38">
        <f>B56/B60</f>
        <v>0.26027397260273971</v>
      </c>
      <c r="C61" s="39"/>
      <c r="D61" s="39" t="s">
        <v>20</v>
      </c>
      <c r="E61" s="40"/>
      <c r="F61" s="40"/>
      <c r="G61" s="40"/>
      <c r="H61" s="40"/>
      <c r="I61" s="40"/>
      <c r="J61" s="40"/>
      <c r="K61" s="4"/>
      <c r="L61" s="4"/>
      <c r="M61" s="4"/>
      <c r="N61" s="4"/>
      <c r="O61" s="4"/>
    </row>
    <row r="62" spans="2:15" ht="15.75" x14ac:dyDescent="0.25">
      <c r="B62" s="38">
        <f>B57/B60</f>
        <v>0.73972602739726023</v>
      </c>
      <c r="C62" s="39"/>
      <c r="D62" s="39" t="s">
        <v>21</v>
      </c>
      <c r="E62" s="40"/>
      <c r="F62" s="40"/>
      <c r="G62" s="40"/>
      <c r="H62" s="40"/>
      <c r="I62" s="40"/>
      <c r="J62" s="40"/>
      <c r="K62" s="4"/>
      <c r="L62" s="4"/>
      <c r="M62" s="4"/>
      <c r="N62" s="4"/>
      <c r="O62" s="4"/>
    </row>
    <row r="63" spans="2:15" ht="15.75" x14ac:dyDescent="0.25">
      <c r="B63" s="41">
        <f>B58/B60</f>
        <v>0.39726027397260272</v>
      </c>
      <c r="C63" s="42"/>
      <c r="D63" s="42" t="s">
        <v>18</v>
      </c>
      <c r="E63" s="43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2:15" ht="15.75" x14ac:dyDescent="0.25">
      <c r="B64" s="41">
        <f>B59/B60</f>
        <v>0.60273972602739723</v>
      </c>
      <c r="C64" s="42"/>
      <c r="D64" s="42" t="s">
        <v>19</v>
      </c>
      <c r="E64" s="43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2:15" ht="15.75" x14ac:dyDescent="0.25">
      <c r="B65" s="41">
        <f>B63-B61</f>
        <v>0.13698630136986301</v>
      </c>
      <c r="C65" s="42"/>
      <c r="D65" s="42" t="s">
        <v>22</v>
      </c>
      <c r="E65" s="42"/>
      <c r="F65" s="7"/>
      <c r="G65" s="7"/>
      <c r="H65" s="4"/>
      <c r="I65" s="4"/>
      <c r="J65" s="4"/>
      <c r="K65" s="4"/>
      <c r="L65" s="4"/>
      <c r="M65" s="4"/>
      <c r="N65" s="4"/>
      <c r="O65" s="4"/>
    </row>
    <row r="66" spans="2:15" ht="15.75" x14ac:dyDescent="0.25">
      <c r="B66" s="41">
        <f>B62-B64</f>
        <v>0.13698630136986301</v>
      </c>
      <c r="C66" s="42"/>
      <c r="D66" s="42" t="s">
        <v>23</v>
      </c>
      <c r="E66" s="42"/>
      <c r="F66" s="7"/>
      <c r="G66" s="7"/>
      <c r="H66" s="4"/>
      <c r="I66" s="4"/>
      <c r="J66" s="4"/>
      <c r="K66" s="4"/>
      <c r="L66" s="4"/>
      <c r="M66" s="4"/>
      <c r="N66" s="4"/>
      <c r="O66" s="4"/>
    </row>
    <row r="67" spans="2:15" ht="15.75" x14ac:dyDescent="0.25">
      <c r="B67" s="3"/>
      <c r="C67" s="4"/>
      <c r="D67" s="9" t="s">
        <v>24</v>
      </c>
      <c r="E67" s="9"/>
      <c r="F67" s="9"/>
      <c r="G67" s="9"/>
      <c r="H67" s="9"/>
      <c r="I67" s="9"/>
      <c r="J67" s="9"/>
      <c r="K67" s="9"/>
      <c r="L67" s="9"/>
      <c r="M67" s="9"/>
      <c r="N67" s="4"/>
      <c r="O67" s="4"/>
    </row>
    <row r="68" spans="2:15" ht="15.75" x14ac:dyDescent="0.25">
      <c r="B68" s="3"/>
      <c r="C68" s="4"/>
      <c r="D68" s="9" t="s">
        <v>33</v>
      </c>
      <c r="E68" s="9"/>
      <c r="F68" s="9"/>
      <c r="G68" s="9"/>
      <c r="H68" s="9"/>
      <c r="I68" s="9"/>
      <c r="J68" s="9"/>
      <c r="K68" s="9"/>
      <c r="L68" s="9"/>
      <c r="M68" s="9"/>
      <c r="N68" s="4"/>
      <c r="O68" s="4"/>
    </row>
    <row r="69" spans="2:15" ht="15.75" x14ac:dyDescent="0.25"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2:15" ht="15.75" x14ac:dyDescent="0.25">
      <c r="B70" s="20"/>
      <c r="C70" s="4"/>
      <c r="D70" s="4"/>
      <c r="E70" s="45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2:15" ht="15.75" x14ac:dyDescent="0.25"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2:15" ht="15.75" x14ac:dyDescent="0.25"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2:15" ht="15.75" x14ac:dyDescent="0.25"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2:15" ht="15.75" x14ac:dyDescent="0.25"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2:15" ht="15.75" x14ac:dyDescent="0.25"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2:15" ht="15.75" x14ac:dyDescent="0.25"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2:15" ht="15.75" x14ac:dyDescent="0.25"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2:15" ht="15.75" x14ac:dyDescent="0.25"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2:15" ht="15.75" x14ac:dyDescent="0.25"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2:15" ht="15.75" x14ac:dyDescent="0.25"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2:15" ht="15.75" x14ac:dyDescent="0.25"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2:15" ht="15.75" x14ac:dyDescent="0.25"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2:15" ht="15.75" x14ac:dyDescent="0.25"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2:15" ht="15.75" x14ac:dyDescent="0.25"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2:15" ht="15.75" x14ac:dyDescent="0.25"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2:15" ht="15.75" x14ac:dyDescent="0.25"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2:15" ht="15.75" x14ac:dyDescent="0.25"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2:15" ht="15.75" x14ac:dyDescent="0.25"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2:15" ht="15.75" x14ac:dyDescent="0.25"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2:15" ht="15.75" x14ac:dyDescent="0.25"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2:15" ht="15.75" x14ac:dyDescent="0.25"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2:15" ht="15.75" x14ac:dyDescent="0.25"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2:15" ht="15.75" x14ac:dyDescent="0.25"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2:15" ht="15.75" x14ac:dyDescent="0.25"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2:15" ht="15.75" x14ac:dyDescent="0.25"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2:15" ht="15.75" x14ac:dyDescent="0.25"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2:15" ht="15.75" x14ac:dyDescent="0.25"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2:15" ht="15.75" x14ac:dyDescent="0.25"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2:15" ht="15.75" x14ac:dyDescent="0.25"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2:15" ht="15.75" x14ac:dyDescent="0.25"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2:15" ht="15.75" x14ac:dyDescent="0.25"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2:15" ht="15.75" x14ac:dyDescent="0.25"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2:15" ht="15.75" x14ac:dyDescent="0.25"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2:15" ht="15.75" x14ac:dyDescent="0.25"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2:15" ht="15.75" x14ac:dyDescent="0.25"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2:15" ht="15.75" x14ac:dyDescent="0.25"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2:15" ht="15.75" x14ac:dyDescent="0.25"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2:15" ht="15.75" x14ac:dyDescent="0.25"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2:15" ht="15.75" x14ac:dyDescent="0.25"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</sheetData>
  <mergeCells count="1">
    <mergeCell ref="D29:O29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Petersen, William Patrick</dc:creator>
  <cp:lastModifiedBy>Petersen, William Patrick</cp:lastModifiedBy>
  <dcterms:created xsi:type="dcterms:W3CDTF">2024-11-26T15:08:29Z</dcterms:created>
  <dcterms:modified xsi:type="dcterms:W3CDTF">2024-11-26T17:10:43Z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cdf243-b9b0-4f63-8694-76742e4201b7_Enabled">
    <vt:lpwstr>true</vt:lpwstr>
  </property>
  <property fmtid="{D5CDD505-2E9C-101B-9397-08002B2CF9AE}" pid="3" name="MSIP_Label_1ecdf243-b9b0-4f63-8694-76742e4201b7_SetDate">
    <vt:lpwstr>2024-11-26T15:32:53Z</vt:lpwstr>
  </property>
  <property fmtid="{D5CDD505-2E9C-101B-9397-08002B2CF9AE}" pid="4" name="MSIP_Label_1ecdf243-b9b0-4f63-8694-76742e4201b7_Method">
    <vt:lpwstr>Standard</vt:lpwstr>
  </property>
  <property fmtid="{D5CDD505-2E9C-101B-9397-08002B2CF9AE}" pid="5" name="MSIP_Label_1ecdf243-b9b0-4f63-8694-76742e4201b7_Name">
    <vt:lpwstr>Proprietary general</vt:lpwstr>
  </property>
  <property fmtid="{D5CDD505-2E9C-101B-9397-08002B2CF9AE}" pid="6" name="MSIP_Label_1ecdf243-b9b0-4f63-8694-76742e4201b7_SiteId">
    <vt:lpwstr>fabb61b8-3afe-4e75-b934-a47f782b8cd7</vt:lpwstr>
  </property>
  <property fmtid="{D5CDD505-2E9C-101B-9397-08002B2CF9AE}" pid="7" name="MSIP_Label_1ecdf243-b9b0-4f63-8694-76742e4201b7_ActionId">
    <vt:lpwstr>114addad-b0a6-4b79-8fe1-919c4631a03e</vt:lpwstr>
  </property>
  <property fmtid="{D5CDD505-2E9C-101B-9397-08002B2CF9AE}" pid="8" name="MSIP_Label_1ecdf243-b9b0-4f63-8694-76742e4201b7_ContentBits">
    <vt:lpwstr>0</vt:lpwstr>
  </property>
</Properties>
</file>